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855" windowHeight="6225" activeTab="0"/>
  </bookViews>
  <sheets>
    <sheet name="10.2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<sst xmlns="http://schemas.openxmlformats.org/spreadsheetml/2006/main" count="33" uniqueCount="30">
  <si>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Campa</t>
  </si>
  <si>
    <t>VAN</t>
  </si>
  <si>
    <t>Spain</t>
  </si>
  <si>
    <t>Income statement</t>
  </si>
  <si>
    <t>Sum</t>
  </si>
  <si>
    <t>Sales</t>
  </si>
  <si>
    <t>Cost of sales</t>
  </si>
  <si>
    <t>Depreciation</t>
  </si>
  <si>
    <t>EBT</t>
  </si>
  <si>
    <t>Tax (30%)</t>
  </si>
  <si>
    <t>Net income</t>
  </si>
  <si>
    <t>Remuneration of Victor Campa (equity cash flow)</t>
  </si>
  <si>
    <t>Dividends</t>
  </si>
  <si>
    <t xml:space="preserve">Investment </t>
  </si>
  <si>
    <t>Liquidation of the company</t>
  </si>
  <si>
    <t>Total</t>
  </si>
  <si>
    <t>Balance sheet</t>
  </si>
  <si>
    <t>Cash</t>
  </si>
  <si>
    <t>Stocks</t>
  </si>
  <si>
    <t>Net fixed assets</t>
  </si>
  <si>
    <t>Assets</t>
  </si>
  <si>
    <t>Capital</t>
  </si>
  <si>
    <t>Reserves</t>
  </si>
  <si>
    <t>Liabilities</t>
  </si>
  <si>
    <t>Free cash flow</t>
  </si>
  <si>
    <t xml:space="preserve"> + Depreciation</t>
  </si>
  <si>
    <t xml:space="preserve"> - increase working capital requirements</t>
  </si>
  <si>
    <t xml:space="preserve"> - increase fixed assets</t>
  </si>
  <si>
    <t>TIR =</t>
  </si>
  <si>
    <t>IRR ajusted for inflación = 9,35%   [ (1,3669/1,25) - 1 = 9,35% ]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</si>
</sst>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#,##0.0"/>
    <numFmt numFmtId="182" formatCode="#,##0.00_ ;[Red]\-#,##0.00\ "/>
    <numFmt numFmtId="183" formatCode="0.0"/>
    <numFmt numFmtId="184" formatCode="0.000%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u val="single"/>
      <sz val="10"/>
      <name val="Tms Rm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9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2" fontId="4" fillId="0" borderId="5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2" fontId="5" fillId="0" borderId="9" xfId="0" applyNumberFormat="1" applyFont="1" applyBorder="1" applyAlignment="1">
      <alignment/>
    </xf>
    <xf numFmtId="4" fontId="4" fillId="0" borderId="5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/>
    </xf>
    <xf numFmtId="182" fontId="4" fillId="0" borderId="5" xfId="0" applyNumberFormat="1" applyFont="1" applyBorder="1" applyAlignment="1">
      <alignment horizontal="right"/>
    </xf>
    <xf numFmtId="182" fontId="4" fillId="0" borderId="8" xfId="0" applyNumberFormat="1" applyFont="1" applyBorder="1" applyAlignment="1">
      <alignment horizontal="right"/>
    </xf>
    <xf numFmtId="182" fontId="4" fillId="0" borderId="9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28.25390625" style="1" customWidth="1"/>
    <col min="2" max="2" width="5.125" style="1" customWidth="1"/>
    <col min="3" max="7" width="6.25390625" style="1" customWidth="1"/>
    <col min="8" max="8" width="5.75390625" style="1" customWidth="1"/>
    <col min="9" max="9" width="6.625" style="1" customWidth="1"/>
    <col min="10" max="10" width="5.375" style="1" customWidth="1"/>
    <col min="11" max="16384" width="10.75390625" style="1" customWidth="1"/>
  </cols>
  <sheetData>
    <row r="2" spans="8:10" ht="12.75">
      <c r="H2" s="2"/>
      <c r="I2" s="2"/>
      <c r="J2" s="12" t="s">
        <v>0</v>
      </c>
    </row>
    <row r="3" spans="8:10" ht="12.75">
      <c r="H3" s="2"/>
      <c r="I3" s="13" t="s">
        <v>1</v>
      </c>
      <c r="J3" s="15" t="s">
        <v>2</v>
      </c>
    </row>
    <row r="4" spans="1:10" ht="12.75">
      <c r="A4" s="6" t="s">
        <v>3</v>
      </c>
      <c r="B4" s="10">
        <v>2000</v>
      </c>
      <c r="C4" s="10">
        <v>2001</v>
      </c>
      <c r="D4" s="10">
        <v>2002</v>
      </c>
      <c r="E4" s="10">
        <v>2003</v>
      </c>
      <c r="F4" s="10">
        <v>2004</v>
      </c>
      <c r="G4" s="10">
        <v>2005</v>
      </c>
      <c r="H4" s="11" t="s">
        <v>4</v>
      </c>
      <c r="I4" s="14">
        <v>0.25</v>
      </c>
      <c r="J4" s="16" t="s">
        <v>4</v>
      </c>
    </row>
    <row r="5" spans="1:10" ht="12.75">
      <c r="A5" s="1" t="s">
        <v>5</v>
      </c>
      <c r="C5" s="1">
        <v>130</v>
      </c>
      <c r="D5" s="1">
        <f>C5*1.25</f>
        <v>162.5</v>
      </c>
      <c r="E5" s="5">
        <f aca="true" t="shared" si="0" ref="E5:G6">D5*1.25</f>
        <v>203.125</v>
      </c>
      <c r="F5" s="5">
        <f t="shared" si="0"/>
        <v>253.90625</v>
      </c>
      <c r="G5" s="5">
        <f t="shared" si="0"/>
        <v>317.3828125</v>
      </c>
      <c r="H5" s="17">
        <f aca="true" t="shared" si="1" ref="H5:H10">SUM(C5:G5)</f>
        <v>1066.9140625</v>
      </c>
      <c r="I5" s="21">
        <f aca="true" t="shared" si="2" ref="I5:I10">NPV(0.25,C5:G5)+B5</f>
        <v>520</v>
      </c>
      <c r="J5" s="24">
        <v>520</v>
      </c>
    </row>
    <row r="6" spans="1:10" ht="12.75">
      <c r="A6" s="1" t="s">
        <v>6</v>
      </c>
      <c r="C6" s="1">
        <v>80</v>
      </c>
      <c r="D6" s="1">
        <f>C6*1.25</f>
        <v>100</v>
      </c>
      <c r="E6" s="1">
        <f t="shared" si="0"/>
        <v>125</v>
      </c>
      <c r="F6" s="1">
        <f t="shared" si="0"/>
        <v>156.25</v>
      </c>
      <c r="G6" s="5">
        <f t="shared" si="0"/>
        <v>195.3125</v>
      </c>
      <c r="H6" s="18">
        <f t="shared" si="1"/>
        <v>656.5625</v>
      </c>
      <c r="I6" s="22">
        <f t="shared" si="2"/>
        <v>320</v>
      </c>
      <c r="J6" s="19">
        <v>400</v>
      </c>
    </row>
    <row r="7" spans="1:10" ht="12.75">
      <c r="A7" s="1" t="s">
        <v>7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9">
        <f t="shared" si="1"/>
        <v>20</v>
      </c>
      <c r="I7" s="22">
        <f t="shared" si="2"/>
        <v>10.75712</v>
      </c>
      <c r="J7" s="19">
        <v>20</v>
      </c>
    </row>
    <row r="8" spans="1:10" ht="12.75">
      <c r="A8" s="1" t="s">
        <v>8</v>
      </c>
      <c r="C8" s="1">
        <f>C5-C6-C7</f>
        <v>46</v>
      </c>
      <c r="D8" s="1">
        <f>D5-D6-D7</f>
        <v>58.5</v>
      </c>
      <c r="E8" s="5">
        <f>E5-E6-E7</f>
        <v>74.125</v>
      </c>
      <c r="F8" s="5">
        <f>F5-F6-F7</f>
        <v>93.65625</v>
      </c>
      <c r="G8" s="5">
        <f>G5-G6-G7</f>
        <v>118.0703125</v>
      </c>
      <c r="H8" s="18">
        <f t="shared" si="1"/>
        <v>390.3515625</v>
      </c>
      <c r="I8" s="22">
        <f t="shared" si="2"/>
        <v>189.24288</v>
      </c>
      <c r="J8" s="19">
        <v>100</v>
      </c>
    </row>
    <row r="9" spans="1:10" ht="12.75">
      <c r="A9" s="1" t="s">
        <v>9</v>
      </c>
      <c r="C9" s="1">
        <f>C8*0.3</f>
        <v>13.799999999999999</v>
      </c>
      <c r="D9" s="1">
        <f>D8*0.3</f>
        <v>17.55</v>
      </c>
      <c r="E9" s="5">
        <f>E8*0.3</f>
        <v>22.2375</v>
      </c>
      <c r="F9" s="5">
        <f>F8*0.3</f>
        <v>28.096875</v>
      </c>
      <c r="G9" s="5">
        <f>G8*0.3</f>
        <v>35.42109375</v>
      </c>
      <c r="H9" s="18">
        <f t="shared" si="1"/>
        <v>117.10546875</v>
      </c>
      <c r="I9" s="22">
        <f t="shared" si="2"/>
        <v>56.772864000000006</v>
      </c>
      <c r="J9" s="19">
        <v>30</v>
      </c>
    </row>
    <row r="10" spans="1:10" s="4" customFormat="1" ht="12.75">
      <c r="A10" s="7" t="s">
        <v>10</v>
      </c>
      <c r="B10" s="7"/>
      <c r="C10" s="7">
        <f>C8-C9</f>
        <v>32.2</v>
      </c>
      <c r="D10" s="7">
        <f>D8-D9</f>
        <v>40.95</v>
      </c>
      <c r="E10" s="8">
        <f>E8-E9</f>
        <v>51.8875</v>
      </c>
      <c r="F10" s="8">
        <f>F8-F9</f>
        <v>65.559375</v>
      </c>
      <c r="G10" s="8">
        <f>G8-G9</f>
        <v>82.64921875</v>
      </c>
      <c r="H10" s="20">
        <f t="shared" si="1"/>
        <v>273.24609375</v>
      </c>
      <c r="I10" s="23">
        <f t="shared" si="2"/>
        <v>132.470016</v>
      </c>
      <c r="J10" s="25">
        <v>70</v>
      </c>
    </row>
    <row r="11" ht="12.75">
      <c r="I11" s="2"/>
    </row>
    <row r="12" spans="1:9" ht="12.75">
      <c r="A12" s="6" t="s">
        <v>11</v>
      </c>
      <c r="I12" s="2"/>
    </row>
    <row r="13" spans="1:10" ht="12.75">
      <c r="A13" s="1" t="s">
        <v>12</v>
      </c>
      <c r="C13" s="1">
        <v>16.2</v>
      </c>
      <c r="D13" s="1">
        <v>19.95</v>
      </c>
      <c r="E13" s="1">
        <v>24.64</v>
      </c>
      <c r="F13" s="1">
        <v>30.5</v>
      </c>
      <c r="G13" s="1">
        <v>181.96</v>
      </c>
      <c r="H13" s="24">
        <f>SUM(C13:G13)</f>
        <v>273.25</v>
      </c>
      <c r="I13" s="21">
        <f>NPV(0.25,C13:G13)+B13</f>
        <v>110.4611328</v>
      </c>
      <c r="J13" s="24">
        <v>70</v>
      </c>
    </row>
    <row r="14" spans="1:10" ht="12.75">
      <c r="A14" s="1" t="s">
        <v>13</v>
      </c>
      <c r="B14" s="1">
        <v>-100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9">
        <f>SUM(C14:G14)</f>
        <v>0</v>
      </c>
      <c r="I14" s="22">
        <f>NPV(0.25,C14:G14)+B14</f>
        <v>-100</v>
      </c>
      <c r="J14" s="19">
        <v>-100</v>
      </c>
    </row>
    <row r="15" spans="1:10" ht="12.75">
      <c r="A15" s="1" t="s">
        <v>14</v>
      </c>
      <c r="C15" s="1">
        <v>0</v>
      </c>
      <c r="D15" s="1">
        <v>0</v>
      </c>
      <c r="E15" s="1">
        <v>0</v>
      </c>
      <c r="F15" s="1">
        <v>0</v>
      </c>
      <c r="G15" s="1">
        <v>100</v>
      </c>
      <c r="H15" s="19">
        <f>SUM(C15:G15)</f>
        <v>100</v>
      </c>
      <c r="I15" s="22">
        <f>NPV(0.25,C15:G15)+B15</f>
        <v>32.768</v>
      </c>
      <c r="J15" s="19">
        <v>100</v>
      </c>
    </row>
    <row r="16" spans="1:10" s="4" customFormat="1" ht="13.5" thickBot="1">
      <c r="A16" s="9" t="s">
        <v>15</v>
      </c>
      <c r="B16" s="9">
        <v>-100</v>
      </c>
      <c r="C16" s="9">
        <v>16.2</v>
      </c>
      <c r="D16" s="9">
        <v>19.95</v>
      </c>
      <c r="E16" s="9">
        <v>24.64</v>
      </c>
      <c r="F16" s="9">
        <v>30.5</v>
      </c>
      <c r="G16" s="9">
        <v>281.96</v>
      </c>
      <c r="H16" s="31">
        <f>SUM(C16:G16)</f>
        <v>373.25</v>
      </c>
      <c r="I16" s="32">
        <f>NPV(0.25,C16:G16)+B16</f>
        <v>43.229132799999974</v>
      </c>
      <c r="J16" s="31">
        <v>70</v>
      </c>
    </row>
    <row r="18" ht="12.75">
      <c r="A18" s="6" t="s">
        <v>16</v>
      </c>
    </row>
    <row r="19" spans="1:7" ht="12.75">
      <c r="A19" s="1" t="s">
        <v>17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ht="12.75">
      <c r="A20" s="1" t="s">
        <v>18</v>
      </c>
      <c r="B20" s="1">
        <v>80</v>
      </c>
      <c r="C20" s="1">
        <f>B20*1.25</f>
        <v>100</v>
      </c>
      <c r="D20" s="1">
        <f>C20*1.25</f>
        <v>125</v>
      </c>
      <c r="E20" s="1">
        <f>D20*1.25</f>
        <v>156.25</v>
      </c>
      <c r="F20" s="5">
        <f>E20*1.25</f>
        <v>195.3125</v>
      </c>
      <c r="G20" s="1">
        <v>0</v>
      </c>
    </row>
    <row r="21" spans="1:7" ht="12.75">
      <c r="A21" s="1" t="s">
        <v>19</v>
      </c>
      <c r="B21" s="1">
        <v>20</v>
      </c>
      <c r="C21" s="1">
        <v>16</v>
      </c>
      <c r="D21" s="1">
        <v>12</v>
      </c>
      <c r="E21" s="1">
        <v>8</v>
      </c>
      <c r="F21" s="1">
        <v>4</v>
      </c>
      <c r="G21" s="1">
        <v>0</v>
      </c>
    </row>
    <row r="22" spans="1:7" ht="12.75">
      <c r="A22" s="7" t="s">
        <v>20</v>
      </c>
      <c r="B22" s="7">
        <f aca="true" t="shared" si="3" ref="B22:G22">SUM(B19:B21)</f>
        <v>100</v>
      </c>
      <c r="C22" s="7">
        <f t="shared" si="3"/>
        <v>116</v>
      </c>
      <c r="D22" s="7">
        <f t="shared" si="3"/>
        <v>137</v>
      </c>
      <c r="E22" s="7">
        <f t="shared" si="3"/>
        <v>164.25</v>
      </c>
      <c r="F22" s="8">
        <f t="shared" si="3"/>
        <v>199.3125</v>
      </c>
      <c r="G22" s="7">
        <f t="shared" si="3"/>
        <v>0</v>
      </c>
    </row>
    <row r="23" spans="1:7" ht="12.75">
      <c r="A23" s="1" t="s">
        <v>21</v>
      </c>
      <c r="B23" s="1">
        <v>100</v>
      </c>
      <c r="C23" s="1">
        <v>100</v>
      </c>
      <c r="D23" s="1">
        <v>100</v>
      </c>
      <c r="E23" s="1">
        <v>100</v>
      </c>
      <c r="F23" s="1">
        <v>100</v>
      </c>
      <c r="G23" s="1">
        <v>100</v>
      </c>
    </row>
    <row r="24" spans="1:7" ht="12.75">
      <c r="A24" s="1" t="s">
        <v>22</v>
      </c>
      <c r="C24" s="1">
        <v>16</v>
      </c>
      <c r="D24" s="1">
        <v>37</v>
      </c>
      <c r="E24" s="1">
        <v>64.25</v>
      </c>
      <c r="F24" s="1">
        <v>99.31</v>
      </c>
      <c r="G24" s="1">
        <v>-100</v>
      </c>
    </row>
    <row r="25" spans="1:7" ht="12.75">
      <c r="A25" s="7" t="s">
        <v>23</v>
      </c>
      <c r="B25" s="7">
        <f aca="true" t="shared" si="4" ref="B25:G25">SUM(B23:B24)</f>
        <v>100</v>
      </c>
      <c r="C25" s="7">
        <f t="shared" si="4"/>
        <v>116</v>
      </c>
      <c r="D25" s="7">
        <f t="shared" si="4"/>
        <v>137</v>
      </c>
      <c r="E25" s="7">
        <f t="shared" si="4"/>
        <v>164.25</v>
      </c>
      <c r="F25" s="8">
        <f t="shared" si="4"/>
        <v>199.31</v>
      </c>
      <c r="G25" s="7">
        <f t="shared" si="4"/>
        <v>0</v>
      </c>
    </row>
    <row r="27" ht="12.75">
      <c r="A27" s="6" t="s">
        <v>24</v>
      </c>
    </row>
    <row r="28" spans="1:10" ht="12.75">
      <c r="A28" s="1" t="s">
        <v>10</v>
      </c>
      <c r="B28" s="1">
        <v>0</v>
      </c>
      <c r="C28" s="1">
        <f>C10</f>
        <v>32.2</v>
      </c>
      <c r="D28" s="1">
        <v>40.95</v>
      </c>
      <c r="E28" s="1">
        <v>51.89</v>
      </c>
      <c r="F28" s="1">
        <v>65.56</v>
      </c>
      <c r="G28" s="1">
        <v>82.65</v>
      </c>
      <c r="H28" s="24">
        <f>SUM(C28:G28)</f>
        <v>273.25</v>
      </c>
      <c r="I28" s="27">
        <f>NPV(0.25,C28:G28)</f>
        <v>132.471808</v>
      </c>
      <c r="J28" s="24">
        <v>70</v>
      </c>
    </row>
    <row r="29" spans="1:10" ht="12.75">
      <c r="A29" s="1" t="s">
        <v>25</v>
      </c>
      <c r="C29" s="1">
        <f>C7</f>
        <v>4</v>
      </c>
      <c r="D29" s="1">
        <v>4</v>
      </c>
      <c r="E29" s="1">
        <v>4</v>
      </c>
      <c r="F29" s="1">
        <v>4</v>
      </c>
      <c r="G29" s="1">
        <v>4</v>
      </c>
      <c r="H29" s="19">
        <f>SUM(C29:G29)</f>
        <v>20</v>
      </c>
      <c r="I29" s="28">
        <f>NPV(0.25,C29:G29)</f>
        <v>10.75712</v>
      </c>
      <c r="J29" s="19">
        <v>20</v>
      </c>
    </row>
    <row r="30" spans="1:10" ht="12.75">
      <c r="A30" s="1" t="s">
        <v>26</v>
      </c>
      <c r="B30" s="1">
        <v>-80</v>
      </c>
      <c r="C30" s="1">
        <f>B20-C20</f>
        <v>-20</v>
      </c>
      <c r="D30" s="1">
        <f>C20-D20</f>
        <v>-25</v>
      </c>
      <c r="E30" s="1">
        <f>D20-E20</f>
        <v>-31.25</v>
      </c>
      <c r="F30" s="1">
        <f>E20-F20</f>
        <v>-39.0625</v>
      </c>
      <c r="G30" s="1">
        <f>F20-G20</f>
        <v>195.3125</v>
      </c>
      <c r="H30" s="19">
        <f>SUM(C30:G30)</f>
        <v>80</v>
      </c>
      <c r="I30" s="28">
        <f>NPV(0.25,C30:G30)</f>
        <v>0</v>
      </c>
      <c r="J30" s="19">
        <v>0</v>
      </c>
    </row>
    <row r="31" spans="1:10" ht="12.75">
      <c r="A31" s="1" t="s">
        <v>27</v>
      </c>
      <c r="B31" s="1">
        <v>-20</v>
      </c>
      <c r="H31" s="19">
        <f>SUM(C31:G31)</f>
        <v>0</v>
      </c>
      <c r="I31" s="28">
        <f>NPV(0.25,C31:G31)</f>
        <v>0</v>
      </c>
      <c r="J31" s="19">
        <v>-20</v>
      </c>
    </row>
    <row r="32" spans="1:10" ht="12.75">
      <c r="A32" s="30" t="s">
        <v>15</v>
      </c>
      <c r="B32" s="30">
        <f aca="true" t="shared" si="5" ref="B32:G32">SUM(B28:B31)</f>
        <v>-100</v>
      </c>
      <c r="C32" s="30">
        <f t="shared" si="5"/>
        <v>16.200000000000003</v>
      </c>
      <c r="D32" s="30">
        <f t="shared" si="5"/>
        <v>19.950000000000003</v>
      </c>
      <c r="E32" s="30">
        <f t="shared" si="5"/>
        <v>24.64</v>
      </c>
      <c r="F32" s="30">
        <f t="shared" si="5"/>
        <v>30.497500000000002</v>
      </c>
      <c r="G32" s="30">
        <f t="shared" si="5"/>
        <v>281.9625</v>
      </c>
      <c r="H32" s="26">
        <f>SUM(C32:G32)</f>
        <v>373.25</v>
      </c>
      <c r="I32" s="29">
        <f>NPV(0.25,C32:G32)</f>
        <v>143.228928</v>
      </c>
      <c r="J32" s="26">
        <v>70</v>
      </c>
    </row>
    <row r="34" spans="1:4" ht="12.75">
      <c r="A34" s="2" t="s">
        <v>28</v>
      </c>
      <c r="B34" s="3">
        <f>IRR(B32:G32,0)</f>
        <v>0.3669076892415642</v>
      </c>
      <c r="D34" s="1" t="s">
        <v>29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AVillanueva</cp:lastModifiedBy>
  <dcterms:created xsi:type="dcterms:W3CDTF">2001-06-26T11:21:13Z</dcterms:created>
  <dcterms:modified xsi:type="dcterms:W3CDTF">2005-02-18T15:14:43Z</dcterms:modified>
  <cp:category/>
  <cp:version/>
  <cp:contentType/>
  <cp:contentStatus/>
</cp:coreProperties>
</file>