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+xml"/>
  <Override PartName="/xl/activeX/activeX1.xml" ContentType="application/vnd.ms-office.activeX+xml"/>
  <Override PartName="/xl/comments4.xml" ContentType="application/vnd.openxmlformats-officedocument.spreadsheetml.comments+xml"/>
  <Override PartName="/xl/charts/chart8.xml" ContentType="application/vnd.openxmlformats-officedocument.drawingml.chart+xml"/>
  <Override PartName="/xl/drawings/drawing14.xml" ContentType="application/vnd.openxmlformats-officedocument.drawing+xml"/>
  <Override PartName="/xl/activeX/activeX2.xml" ContentType="application/vnd.ms-office.activeX+xml"/>
  <Override PartName="/xl/comments5.xml" ContentType="application/vnd.openxmlformats-officedocument.spreadsheetml.comments+xml"/>
  <Override PartName="/xl/charts/chart9.xml" ContentType="application/vnd.openxmlformats-officedocument.drawingml.chart+xml"/>
  <Override PartName="/xl/drawings/drawing15.xml" ContentType="application/vnd.openxmlformats-officedocument.drawing+xml"/>
  <Override PartName="/xl/activeX/activeX3.xml" ContentType="application/vnd.ms-office.activeX+xml"/>
  <Override PartName="/xl/comments6.xml" ContentType="application/vnd.openxmlformats-officedocument.spreadsheetml.comments+xml"/>
  <Override PartName="/xl/charts/chart10.xml" ContentType="application/vnd.openxmlformats-officedocument.drawingml.chart+xml"/>
  <Override PartName="/xl/drawings/drawing16.xml" ContentType="application/vnd.openxmlformats-officedocument.drawing+xml"/>
  <Override PartName="/xl/activeX/activeX4.xml" ContentType="application/vnd.ms-office.activeX+xml"/>
  <Override PartName="/xl/activeX/activeX5.xml" ContentType="application/vnd.ms-office.activeX+xml"/>
  <Override PartName="/xl/comments7.xml" ContentType="application/vnd.openxmlformats-officedocument.spreadsheetml.comments+xml"/>
  <Override PartName="/xl/charts/chart11.xml" ContentType="application/vnd.openxmlformats-officedocument.drawingml.chart+xml"/>
  <Override PartName="/xl/drawings/drawing17.xml" ContentType="application/vnd.openxmlformats-officedocument.drawing+xml"/>
  <Override PartName="/xl/activeX/activeX6.xml" ContentType="application/vnd.ms-office.activeX+xml"/>
  <Override PartName="/xl/comments8.xml" ContentType="application/vnd.openxmlformats-officedocument.spreadsheetml.comments+xml"/>
  <Override PartName="/xl/charts/chart12.xml" ContentType="application/vnd.openxmlformats-officedocument.drawingml.chart+xml"/>
  <Override PartName="/xl/drawings/drawing18.xml" ContentType="application/vnd.openxmlformats-officedocument.drawing+xml"/>
  <Override PartName="/xl/activeX/activeX7.xml" ContentType="application/vnd.ms-office.activeX+xml"/>
  <Override PartName="/xl/comments9.xml" ContentType="application/vnd.openxmlformats-officedocument.spreadsheetml.comments+xml"/>
  <Override PartName="/xl/charts/chart13.xml" ContentType="application/vnd.openxmlformats-officedocument.drawingml.chart+xml"/>
  <Override PartName="/xl/drawings/drawing19.xml" ContentType="application/vnd.openxmlformats-officedocument.drawing+xml"/>
  <Override PartName="/xl/activeX/activeX8.xml" ContentType="application/vnd.ms-office.activeX+xml"/>
  <Override PartName="/xl/comments10.xml" ContentType="application/vnd.openxmlformats-officedocument.spreadsheetml.comments+xml"/>
  <Override PartName="/xl/charts/chart14.xml" ContentType="application/vnd.openxmlformats-officedocument.drawingml.chart+xml"/>
  <Override PartName="/xl/drawings/drawing20.xml" ContentType="application/vnd.openxmlformats-officedocument.drawing+xml"/>
  <Override PartName="/xl/charts/chart15.xml" ContentType="application/vnd.openxmlformats-officedocument.drawingml.chart+xml"/>
  <Override PartName="/xl/drawings/drawing21.xml" ContentType="application/vnd.openxmlformats-officedocument.drawingml.chartshapes+xml"/>
  <Override PartName="/xl/charts/chart16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24.xml" ContentType="application/vnd.openxmlformats-officedocument.drawingml.chartshape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25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7.xml" ContentType="application/vnd.openxmlformats-officedocument.drawing+xml"/>
  <Override PartName="/xl/charts/chart29.xml" ContentType="application/vnd.openxmlformats-officedocument.drawingml.chart+xml"/>
  <Override PartName="/xl/drawings/drawing28.xml" ContentType="application/vnd.openxmlformats-officedocument.drawing+xml"/>
  <Override PartName="/xl/charts/chart30.xml" ContentType="application/vnd.openxmlformats-officedocument.drawingml.chart+xml"/>
  <Override PartName="/xl/drawings/drawing29.xml" ContentType="application/vnd.openxmlformats-officedocument.drawing+xml"/>
  <Override PartName="/xl/charts/chart31.xml" ContentType="application/vnd.openxmlformats-officedocument.drawingml.chart+xml"/>
  <Override PartName="/xl/drawings/drawing30.xml" ContentType="application/vnd.openxmlformats-officedocument.drawing+xml"/>
  <Override PartName="/xl/charts/chart32.xml" ContentType="application/vnd.openxmlformats-officedocument.drawingml.chart+xml"/>
  <Override PartName="/xl/drawings/drawing31.xml" ContentType="application/vnd.openxmlformats-officedocument.drawing+xml"/>
  <Override PartName="/xl/charts/chart33.xml" ContentType="application/vnd.openxmlformats-officedocument.drawingml.chart+xml"/>
  <Override PartName="/xl/drawings/drawing32.xml" ContentType="application/vnd.openxmlformats-officedocument.drawing+xml"/>
  <Override PartName="/xl/charts/chart34.xml" ContentType="application/vnd.openxmlformats-officedocument.drawingml.chart+xml"/>
  <Override PartName="/xl/drawings/drawing33.xml" ContentType="application/vnd.openxmlformats-officedocument.drawing+xml"/>
  <Override PartName="/xl/charts/chart35.xml" ContentType="application/vnd.openxmlformats-officedocument.drawingml.chart+xml"/>
  <Override PartName="/xl/drawings/drawing34.xml" ContentType="application/vnd.openxmlformats-officedocument.drawing+xml"/>
  <Override PartName="/xl/charts/chart36.xml" ContentType="application/vnd.openxmlformats-officedocument.drawingml.chart+xml"/>
  <Override PartName="/xl/drawings/drawing35.xml" ContentType="application/vnd.openxmlformats-officedocument.drawing+xml"/>
  <Override PartName="/xl/charts/chart37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omments11.xml" ContentType="application/vnd.openxmlformats-officedocument.spreadsheetml.comments+xml"/>
  <Override PartName="/xl/charts/chart38.xml" ContentType="application/vnd.openxmlformats-officedocument.drawingml.chart+xml"/>
  <Override PartName="/xl/drawings/drawing38.xml" ContentType="application/vnd.openxmlformats-officedocument.drawingml.chartshapes+xml"/>
  <Override PartName="/xl/charts/chart39.xml" ContentType="application/vnd.openxmlformats-officedocument.drawingml.chart+xml"/>
  <Override PartName="/xl/drawings/drawing39.xml" ContentType="application/vnd.openxmlformats-officedocument.drawingml.chartshapes+xml"/>
  <Override PartName="/xl/charts/chart40.xml" ContentType="application/vnd.openxmlformats-officedocument.drawingml.chart+xml"/>
  <Override PartName="/xl/drawings/drawing40.xml" ContentType="application/vnd.openxmlformats-officedocument.drawingml.chartshapes+xml"/>
  <Override PartName="/xl/charts/chart41.xml" ContentType="application/vnd.openxmlformats-officedocument.drawingml.chart+xml"/>
  <Override PartName="/xl/drawings/drawing4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blo Fernandez\Dropbox (IESE)\BookValuat&amp;CS\Figures bookVal&amp;CS WEB\"/>
    </mc:Choice>
  </mc:AlternateContent>
  <xr:revisionPtr revIDLastSave="0" documentId="13_ncr:1_{22130C62-EE82-4F92-BCAA-4BFD4CFA4C61}" xr6:coauthVersionLast="43" xr6:coauthVersionMax="43" xr10:uidLastSave="{00000000-0000-0000-0000-000000000000}"/>
  <bookViews>
    <workbookView xWindow="165" yWindow="105" windowWidth="16800" windowHeight="15450" firstSheet="28" activeTab="30" xr2:uid="{00000000-000D-0000-FFFF-FFFF00000000}"/>
  </bookViews>
  <sheets>
    <sheet name="Fig1" sheetId="6" r:id="rId1"/>
    <sheet name="Fig2" sheetId="5" r:id="rId2"/>
    <sheet name="Fig3" sheetId="4" r:id="rId3"/>
    <sheet name="Fig4" sheetId="1" r:id="rId4"/>
    <sheet name="DSAFO32ADVVERINF32" sheetId="3" state="hidden" r:id="rId5"/>
    <sheet name="Fig5" sheetId="28" r:id="rId6"/>
    <sheet name="Fig6" sheetId="31" r:id="rId7"/>
    <sheet name="Fig7" sheetId="22" r:id="rId8"/>
    <sheet name="Fig8" sheetId="21" r:id="rId9"/>
    <sheet name="Fig9" sheetId="20" r:id="rId10"/>
    <sheet name="Fig10" sheetId="23" r:id="rId11"/>
    <sheet name="Fig11" sheetId="24" r:id="rId12"/>
    <sheet name="Fig12" sheetId="25" r:id="rId13"/>
    <sheet name="Fig13" sheetId="26" r:id="rId14"/>
    <sheet name="Fig14" sheetId="27" r:id="rId15"/>
    <sheet name="Fig15" sheetId="29" r:id="rId16"/>
    <sheet name="Charts" sheetId="30" r:id="rId17"/>
    <sheet name="Sheet5" sheetId="8" r:id="rId18"/>
    <sheet name="morePER" sheetId="9" r:id="rId19"/>
    <sheet name="aFg1-3" sheetId="11" r:id="rId20"/>
    <sheet name="aFg4" sheetId="10" r:id="rId21"/>
    <sheet name="aFg5" sheetId="12" r:id="rId22"/>
    <sheet name="aFg6" sheetId="13" r:id="rId23"/>
    <sheet name="aFg7" sheetId="14" r:id="rId24"/>
    <sheet name="aFg8" sheetId="15" r:id="rId25"/>
    <sheet name="aFg9" sheetId="16" r:id="rId26"/>
    <sheet name="aFg10" sheetId="17" r:id="rId27"/>
    <sheet name="aFg11" sheetId="18" r:id="rId28"/>
    <sheet name="aFg12" sheetId="19" r:id="rId29"/>
    <sheet name="Sealed Air" sheetId="32" r:id="rId30"/>
    <sheet name="SealedBolsa" sheetId="33" r:id="rId31"/>
  </sheets>
  <externalReferences>
    <externalReference r:id="rId32"/>
  </externalReferences>
  <definedNames>
    <definedName name="TRNR_13601826fa75454d845cad5251d5b785_21_2" hidden="1">'Fig1'!#REF!</definedName>
    <definedName name="TRNR_1cfc45c36c04425f8c0c4d0eae20047c_21_2" hidden="1">'Fig8'!#REF!</definedName>
    <definedName name="TRNR_211ca077763d463ca86c598f605755f7_21_1" hidden="1">'Fig5'!#REF!</definedName>
    <definedName name="TRNR_65abf55e36eb4b1397b89b3ee81b5e96_22_3" hidden="1">'Fig10'!#REF!</definedName>
    <definedName name="TRNR_6f3f74ce8c6f40acae97ef8999594b91_22_2" hidden="1">'Fig13'!#REF!</definedName>
    <definedName name="TRNR_70219deda3404ec08bcd0233c577f8f0_22_3" hidden="1">'Fig9'!#REF!</definedName>
    <definedName name="TRNR_767755499a6741e58fe58e08c7249f8f_21_3" hidden="1">'Fig4'!#REF!</definedName>
    <definedName name="TRNR_82a8bcfd640d4661a0d740d2bf24362f_21_1" hidden="1">'Fig2'!#REF!</definedName>
    <definedName name="TRNR_8b6aef0f4331466e8f00edf557f82f9e_22_3" hidden="1">'Fig12'!#REF!</definedName>
    <definedName name="TRNR_a09f529a91054fe591f34fb88929cf1b_21_1" hidden="1">'Fig7'!#REF!</definedName>
    <definedName name="TRNR_a63f631cb1e7462998822e1d30a5301f_21_3" hidden="1">'Fig2'!#REF!</definedName>
    <definedName name="TRNR_b0b330fe6f134868b83773f2bf534071_22_1" hidden="1">'Fig13'!#REF!</definedName>
    <definedName name="TRNR_b232de29be5a43efacff596191165197_13_1" hidden="1">'Fig5'!#REF!</definedName>
    <definedName name="TRNR_c7d49e2681f6493f82b471b0716bc2de_21_1" hidden="1">'Fig3'!#REF!</definedName>
    <definedName name="TRNR_e0aa04a048764b57900d7fe8a326c292_21_1" hidden="1">'Fig11'!#REF!</definedName>
    <definedName name="TRNR_eb05e17faf104db6831fdae0076de7a9_21_1" hidden="1">'Fig3'!#REF!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26" i="25" l="1"/>
  <c r="H327" i="25"/>
  <c r="H328" i="25"/>
  <c r="H329" i="25"/>
  <c r="H330" i="25"/>
  <c r="H331" i="25"/>
  <c r="H332" i="25"/>
  <c r="H333" i="25"/>
  <c r="H334" i="25"/>
  <c r="H335" i="25"/>
  <c r="H336" i="25"/>
  <c r="H337" i="25"/>
  <c r="H338" i="25"/>
  <c r="H339" i="25"/>
  <c r="H340" i="25"/>
  <c r="H341" i="25"/>
  <c r="H342" i="25"/>
  <c r="H343" i="25"/>
  <c r="H344" i="25"/>
  <c r="H345" i="25"/>
  <c r="H346" i="25"/>
  <c r="G326" i="25"/>
  <c r="G327" i="25"/>
  <c r="G328" i="25"/>
  <c r="G329" i="25"/>
  <c r="G330" i="25"/>
  <c r="G331" i="25"/>
  <c r="G332" i="25"/>
  <c r="G333" i="25"/>
  <c r="G334" i="25"/>
  <c r="G335" i="25"/>
  <c r="G336" i="25"/>
  <c r="G337" i="25"/>
  <c r="G338" i="25"/>
  <c r="G339" i="25"/>
  <c r="G340" i="25"/>
  <c r="G341" i="25"/>
  <c r="G342" i="25"/>
  <c r="G343" i="25"/>
  <c r="G344" i="25"/>
  <c r="G345" i="25"/>
  <c r="G346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HJ3" i="31" l="1"/>
  <c r="HJ4" i="31" s="1"/>
  <c r="IP3" i="31"/>
  <c r="IP4" i="31" s="1"/>
  <c r="IQ3" i="31"/>
  <c r="IQ4" i="31" s="1"/>
  <c r="KE8" i="31"/>
  <c r="KF8" i="31"/>
  <c r="KG8" i="31"/>
  <c r="KH8" i="31"/>
  <c r="KI8" i="31"/>
  <c r="KI3" i="31" s="1"/>
  <c r="KI4" i="31" s="1"/>
  <c r="KJ8" i="31"/>
  <c r="KK8" i="31"/>
  <c r="KL8" i="31"/>
  <c r="KM8" i="31"/>
  <c r="KN8" i="31"/>
  <c r="KO8" i="31"/>
  <c r="KP8" i="31"/>
  <c r="KQ8" i="31"/>
  <c r="KQ3" i="31" s="1"/>
  <c r="KQ4" i="31" s="1"/>
  <c r="KR8" i="31"/>
  <c r="KS8" i="31"/>
  <c r="KT8" i="31"/>
  <c r="KU8" i="31"/>
  <c r="KV8" i="31"/>
  <c r="KW8" i="31"/>
  <c r="KX8" i="31"/>
  <c r="KY8" i="31"/>
  <c r="KY3" i="31" s="1"/>
  <c r="KY4" i="31" s="1"/>
  <c r="KZ8" i="31"/>
  <c r="LA8" i="31"/>
  <c r="LB8" i="31"/>
  <c r="LC8" i="31"/>
  <c r="LD8" i="31"/>
  <c r="LE8" i="31"/>
  <c r="LF8" i="31"/>
  <c r="LG8" i="31"/>
  <c r="LG3" i="31" s="1"/>
  <c r="LG4" i="31" s="1"/>
  <c r="LH8" i="31"/>
  <c r="LI8" i="31"/>
  <c r="LJ8" i="31"/>
  <c r="FS3" i="31"/>
  <c r="FT3" i="31"/>
  <c r="FU3" i="31"/>
  <c r="FU4" i="31" s="1"/>
  <c r="FV3" i="31"/>
  <c r="FW3" i="31"/>
  <c r="FX3" i="31"/>
  <c r="FY3" i="31"/>
  <c r="FY4" i="31" s="1"/>
  <c r="FZ3" i="31"/>
  <c r="GA3" i="31"/>
  <c r="GB3" i="31"/>
  <c r="GC3" i="31"/>
  <c r="GC4" i="31" s="1"/>
  <c r="GD3" i="31"/>
  <c r="GD4" i="31" s="1"/>
  <c r="GE3" i="31"/>
  <c r="GE4" i="31" s="1"/>
  <c r="GF3" i="31"/>
  <c r="GG3" i="31"/>
  <c r="GG4" i="31" s="1"/>
  <c r="GH3" i="31"/>
  <c r="GI3" i="31"/>
  <c r="GJ3" i="31"/>
  <c r="GK3" i="31"/>
  <c r="GK4" i="31" s="1"/>
  <c r="GL3" i="31"/>
  <c r="GL4" i="31" s="1"/>
  <c r="GM3" i="31"/>
  <c r="GM4" i="31" s="1"/>
  <c r="GN3" i="31"/>
  <c r="GO3" i="31"/>
  <c r="GO4" i="31" s="1"/>
  <c r="GP3" i="31"/>
  <c r="GQ3" i="31"/>
  <c r="GR3" i="31"/>
  <c r="GS3" i="31"/>
  <c r="GS4" i="31" s="1"/>
  <c r="GT3" i="31"/>
  <c r="GT4" i="31" s="1"/>
  <c r="GU3" i="31"/>
  <c r="GU4" i="31" s="1"/>
  <c r="GV3" i="31"/>
  <c r="GW3" i="31"/>
  <c r="GW4" i="31" s="1"/>
  <c r="GX3" i="31"/>
  <c r="GY3" i="31"/>
  <c r="GZ3" i="31"/>
  <c r="HA3" i="31"/>
  <c r="HA4" i="31" s="1"/>
  <c r="HB3" i="31"/>
  <c r="HC3" i="31"/>
  <c r="HD3" i="31"/>
  <c r="HE3" i="31"/>
  <c r="HE4" i="31" s="1"/>
  <c r="HF3" i="31"/>
  <c r="HG3" i="31"/>
  <c r="HH3" i="31"/>
  <c r="HI3" i="31"/>
  <c r="HI4" i="31" s="1"/>
  <c r="HK3" i="31"/>
  <c r="HK4" i="31" s="1"/>
  <c r="HL3" i="31"/>
  <c r="HL4" i="31" s="1"/>
  <c r="HM3" i="31"/>
  <c r="HM4" i="31" s="1"/>
  <c r="HN3" i="31"/>
  <c r="HO3" i="31"/>
  <c r="HP3" i="31"/>
  <c r="HQ3" i="31"/>
  <c r="HR3" i="31"/>
  <c r="HS3" i="31"/>
  <c r="HS4" i="31" s="1"/>
  <c r="HT3" i="31"/>
  <c r="HT4" i="31" s="1"/>
  <c r="HU3" i="31"/>
  <c r="HV3" i="31"/>
  <c r="HW3" i="31"/>
  <c r="HX3" i="31"/>
  <c r="HY3" i="31"/>
  <c r="HZ3" i="31"/>
  <c r="IA3" i="31"/>
  <c r="IA4" i="31" s="1"/>
  <c r="IB3" i="31"/>
  <c r="IB4" i="31" s="1"/>
  <c r="IC3" i="31"/>
  <c r="ID3" i="31"/>
  <c r="IE3" i="31"/>
  <c r="IF3" i="31"/>
  <c r="IG3" i="31"/>
  <c r="IH3" i="31"/>
  <c r="II3" i="31"/>
  <c r="II4" i="31" s="1"/>
  <c r="IJ3" i="31"/>
  <c r="IJ4" i="31" s="1"/>
  <c r="IK3" i="31"/>
  <c r="IL3" i="31"/>
  <c r="IM3" i="31"/>
  <c r="IN3" i="31"/>
  <c r="IO3" i="31"/>
  <c r="IR3" i="31"/>
  <c r="IS3" i="31"/>
  <c r="IS4" i="31" s="1"/>
  <c r="IT3" i="31"/>
  <c r="IT4" i="31" s="1"/>
  <c r="IU3" i="31"/>
  <c r="IV3" i="31"/>
  <c r="IW3" i="31"/>
  <c r="IX3" i="31"/>
  <c r="IY3" i="31"/>
  <c r="IZ3" i="31"/>
  <c r="JA3" i="31"/>
  <c r="JA4" i="31" s="1"/>
  <c r="JB3" i="31"/>
  <c r="JB4" i="31" s="1"/>
  <c r="JC3" i="31"/>
  <c r="JD3" i="31"/>
  <c r="JE3" i="31"/>
  <c r="JF3" i="31"/>
  <c r="JG3" i="31"/>
  <c r="JH3" i="31"/>
  <c r="JI3" i="31"/>
  <c r="JI4" i="31" s="1"/>
  <c r="JJ3" i="31"/>
  <c r="JJ4" i="31" s="1"/>
  <c r="JK3" i="31"/>
  <c r="JL3" i="31"/>
  <c r="JM3" i="31"/>
  <c r="JN3" i="31"/>
  <c r="JO3" i="31"/>
  <c r="JO4" i="31" s="1"/>
  <c r="JP3" i="31"/>
  <c r="JQ3" i="31"/>
  <c r="JQ4" i="31" s="1"/>
  <c r="JR3" i="31"/>
  <c r="JR4" i="31" s="1"/>
  <c r="JS3" i="31"/>
  <c r="JT3" i="31"/>
  <c r="JU3" i="31"/>
  <c r="JV3" i="31"/>
  <c r="JW3" i="31"/>
  <c r="JW4" i="31" s="1"/>
  <c r="JX3" i="31"/>
  <c r="JY3" i="31"/>
  <c r="JY4" i="31" s="1"/>
  <c r="JZ3" i="31"/>
  <c r="JZ4" i="31" s="1"/>
  <c r="KA3" i="31"/>
  <c r="KB3" i="31"/>
  <c r="KC3" i="31"/>
  <c r="KD3" i="31"/>
  <c r="KE3" i="31"/>
  <c r="KE4" i="31" s="1"/>
  <c r="KF3" i="31"/>
  <c r="KG3" i="31"/>
  <c r="KG4" i="31" s="1"/>
  <c r="KH3" i="31"/>
  <c r="KH4" i="31" s="1"/>
  <c r="KJ3" i="31"/>
  <c r="KK3" i="31"/>
  <c r="KL3" i="31"/>
  <c r="KM3" i="31"/>
  <c r="KM4" i="31" s="1"/>
  <c r="KN3" i="31"/>
  <c r="KO3" i="31"/>
  <c r="KO4" i="31" s="1"/>
  <c r="KP3" i="31"/>
  <c r="KP4" i="31" s="1"/>
  <c r="KR3" i="31"/>
  <c r="KS3" i="31"/>
  <c r="KT3" i="31"/>
  <c r="KU3" i="31"/>
  <c r="KU4" i="31" s="1"/>
  <c r="KV3" i="31"/>
  <c r="KW3" i="31"/>
  <c r="KW4" i="31" s="1"/>
  <c r="KX3" i="31"/>
  <c r="KX4" i="31" s="1"/>
  <c r="KZ3" i="31"/>
  <c r="LA3" i="31"/>
  <c r="LB3" i="31"/>
  <c r="LC3" i="31"/>
  <c r="LC4" i="31" s="1"/>
  <c r="LD3" i="31"/>
  <c r="LE3" i="31"/>
  <c r="LE4" i="31" s="1"/>
  <c r="LF3" i="31"/>
  <c r="LF4" i="31" s="1"/>
  <c r="LH3" i="31"/>
  <c r="LI3" i="31"/>
  <c r="LJ3" i="31"/>
  <c r="FS4" i="31"/>
  <c r="FT4" i="31"/>
  <c r="FV4" i="31"/>
  <c r="FW4" i="31"/>
  <c r="FX4" i="31"/>
  <c r="FZ4" i="31"/>
  <c r="GA4" i="31"/>
  <c r="GB4" i="31"/>
  <c r="GF4" i="31"/>
  <c r="GH4" i="31"/>
  <c r="GI4" i="31"/>
  <c r="GJ4" i="31"/>
  <c r="GN4" i="31"/>
  <c r="GP4" i="31"/>
  <c r="GQ4" i="31"/>
  <c r="GR4" i="31"/>
  <c r="GV4" i="31"/>
  <c r="GX4" i="31"/>
  <c r="GY4" i="31"/>
  <c r="GZ4" i="31"/>
  <c r="HB4" i="31"/>
  <c r="HC4" i="31"/>
  <c r="HD4" i="31"/>
  <c r="HF4" i="31"/>
  <c r="HG4" i="31"/>
  <c r="HH4" i="31"/>
  <c r="HN4" i="31"/>
  <c r="HO4" i="31"/>
  <c r="HP4" i="31"/>
  <c r="HQ4" i="31"/>
  <c r="HR4" i="31"/>
  <c r="HU4" i="31"/>
  <c r="HV4" i="31"/>
  <c r="HW4" i="31"/>
  <c r="HX4" i="31"/>
  <c r="HY4" i="31"/>
  <c r="HZ4" i="31"/>
  <c r="IC4" i="31"/>
  <c r="ID4" i="31"/>
  <c r="IE4" i="31"/>
  <c r="IF4" i="31"/>
  <c r="IG4" i="31"/>
  <c r="IH4" i="31"/>
  <c r="IK4" i="31"/>
  <c r="IL4" i="31"/>
  <c r="IM4" i="31"/>
  <c r="IN4" i="31"/>
  <c r="IO4" i="31"/>
  <c r="IR4" i="31"/>
  <c r="IU4" i="31"/>
  <c r="IV4" i="31"/>
  <c r="IW4" i="31"/>
  <c r="IX4" i="31"/>
  <c r="IY4" i="31"/>
  <c r="IZ4" i="31"/>
  <c r="JC4" i="31"/>
  <c r="JD4" i="31"/>
  <c r="JE4" i="31"/>
  <c r="JF4" i="31"/>
  <c r="JG4" i="31"/>
  <c r="JH4" i="31"/>
  <c r="JK4" i="31"/>
  <c r="JL4" i="31"/>
  <c r="JM4" i="31"/>
  <c r="JN4" i="31"/>
  <c r="JP4" i="31"/>
  <c r="JS4" i="31"/>
  <c r="JT4" i="31"/>
  <c r="JU4" i="31"/>
  <c r="JV4" i="31"/>
  <c r="JX4" i="31"/>
  <c r="KA4" i="31"/>
  <c r="KB4" i="31"/>
  <c r="KC4" i="31"/>
  <c r="KD4" i="31"/>
  <c r="KF4" i="31"/>
  <c r="KJ4" i="31"/>
  <c r="KK4" i="31"/>
  <c r="KL4" i="31"/>
  <c r="KN4" i="31"/>
  <c r="KR4" i="31"/>
  <c r="KS4" i="31"/>
  <c r="KT4" i="31"/>
  <c r="KV4" i="31"/>
  <c r="KZ4" i="31"/>
  <c r="LA4" i="31"/>
  <c r="LB4" i="31"/>
  <c r="LD4" i="31"/>
  <c r="LH4" i="31"/>
  <c r="LI4" i="31"/>
  <c r="LJ4" i="31"/>
  <c r="F305" i="25" l="1"/>
  <c r="G305" i="25"/>
  <c r="H305" i="25"/>
  <c r="F306" i="25"/>
  <c r="G306" i="25"/>
  <c r="H306" i="25"/>
  <c r="F307" i="25"/>
  <c r="G307" i="25"/>
  <c r="H307" i="25"/>
  <c r="F308" i="25"/>
  <c r="G308" i="25"/>
  <c r="H308" i="25"/>
  <c r="F309" i="25"/>
  <c r="G309" i="25"/>
  <c r="H309" i="25"/>
  <c r="F310" i="25"/>
  <c r="G310" i="25"/>
  <c r="H310" i="25"/>
  <c r="F311" i="25"/>
  <c r="G311" i="25"/>
  <c r="H311" i="25"/>
  <c r="F312" i="25"/>
  <c r="G312" i="25"/>
  <c r="H312" i="25"/>
  <c r="F313" i="25"/>
  <c r="G313" i="25"/>
  <c r="H313" i="25"/>
  <c r="F314" i="25"/>
  <c r="G314" i="25"/>
  <c r="H314" i="25"/>
  <c r="F315" i="25"/>
  <c r="G315" i="25"/>
  <c r="H315" i="25"/>
  <c r="F316" i="25"/>
  <c r="G316" i="25"/>
  <c r="H316" i="25"/>
  <c r="F317" i="25"/>
  <c r="G317" i="25"/>
  <c r="H317" i="25"/>
  <c r="F318" i="25"/>
  <c r="G318" i="25"/>
  <c r="H318" i="25"/>
  <c r="F319" i="25"/>
  <c r="G319" i="25"/>
  <c r="H319" i="25"/>
  <c r="F320" i="25"/>
  <c r="G320" i="25"/>
  <c r="H320" i="25"/>
  <c r="F321" i="25"/>
  <c r="G321" i="25"/>
  <c r="H321" i="25"/>
  <c r="F322" i="25"/>
  <c r="G322" i="25"/>
  <c r="H322" i="25"/>
  <c r="F323" i="25"/>
  <c r="G323" i="25"/>
  <c r="H323" i="25"/>
  <c r="F324" i="25"/>
  <c r="G324" i="25"/>
  <c r="H324" i="25"/>
  <c r="F325" i="25"/>
  <c r="G325" i="25"/>
  <c r="H325" i="25"/>
  <c r="Q7" i="27" l="1"/>
  <c r="R7" i="27"/>
  <c r="S7" i="27"/>
  <c r="Q8" i="27"/>
  <c r="R8" i="27"/>
  <c r="S8" i="27"/>
  <c r="Q9" i="27"/>
  <c r="R9" i="27"/>
  <c r="S9" i="27"/>
  <c r="Q10" i="27"/>
  <c r="R10" i="27"/>
  <c r="S10" i="27"/>
  <c r="Q11" i="27"/>
  <c r="R11" i="27"/>
  <c r="S11" i="27"/>
  <c r="Q12" i="27"/>
  <c r="R12" i="27"/>
  <c r="S12" i="27"/>
  <c r="Q13" i="27"/>
  <c r="R13" i="27"/>
  <c r="S13" i="27"/>
  <c r="Q14" i="27"/>
  <c r="R14" i="27"/>
  <c r="S14" i="27"/>
  <c r="Q15" i="27"/>
  <c r="R15" i="27"/>
  <c r="S15" i="27"/>
  <c r="Q16" i="27"/>
  <c r="R16" i="27"/>
  <c r="S16" i="27"/>
  <c r="Q17" i="27"/>
  <c r="R17" i="27"/>
  <c r="S17" i="27"/>
  <c r="Q18" i="27"/>
  <c r="R18" i="27"/>
  <c r="S18" i="27"/>
  <c r="Q19" i="27"/>
  <c r="R19" i="27"/>
  <c r="S19" i="27"/>
  <c r="Q20" i="27"/>
  <c r="R20" i="27"/>
  <c r="S20" i="27"/>
  <c r="Q21" i="27"/>
  <c r="R21" i="27"/>
  <c r="S21" i="27"/>
  <c r="Q22" i="27"/>
  <c r="R22" i="27"/>
  <c r="S22" i="27"/>
  <c r="Q23" i="27"/>
  <c r="R23" i="27"/>
  <c r="S23" i="27"/>
  <c r="Q24" i="27"/>
  <c r="R24" i="27"/>
  <c r="S24" i="27"/>
  <c r="Q25" i="27"/>
  <c r="R25" i="27"/>
  <c r="S25" i="27"/>
  <c r="Q26" i="27"/>
  <c r="R26" i="27"/>
  <c r="S26" i="27"/>
  <c r="Q27" i="27"/>
  <c r="R27" i="27"/>
  <c r="S27" i="27"/>
  <c r="Q28" i="27"/>
  <c r="R28" i="27"/>
  <c r="S28" i="27"/>
  <c r="Q29" i="27"/>
  <c r="R29" i="27"/>
  <c r="S29" i="27"/>
  <c r="Q30" i="27"/>
  <c r="R30" i="27"/>
  <c r="S30" i="27"/>
  <c r="Q31" i="27"/>
  <c r="R31" i="27"/>
  <c r="S31" i="27"/>
  <c r="Q32" i="27"/>
  <c r="R32" i="27"/>
  <c r="S32" i="27"/>
  <c r="Q33" i="27"/>
  <c r="R33" i="27"/>
  <c r="S33" i="27"/>
  <c r="Q34" i="27"/>
  <c r="R34" i="27"/>
  <c r="S34" i="27"/>
  <c r="Q35" i="27"/>
  <c r="R35" i="27"/>
  <c r="S35" i="27"/>
  <c r="Q36" i="27"/>
  <c r="R36" i="27"/>
  <c r="S36" i="27"/>
  <c r="Q37" i="27"/>
  <c r="R37" i="27"/>
  <c r="S37" i="27"/>
  <c r="Q38" i="27"/>
  <c r="R38" i="27"/>
  <c r="S38" i="27"/>
  <c r="Q39" i="27"/>
  <c r="R39" i="27"/>
  <c r="S39" i="27"/>
  <c r="Q40" i="27"/>
  <c r="R40" i="27"/>
  <c r="S40" i="27"/>
  <c r="Q41" i="27"/>
  <c r="R41" i="27"/>
  <c r="S41" i="27"/>
  <c r="Q42" i="27"/>
  <c r="R42" i="27"/>
  <c r="S42" i="27"/>
  <c r="Q43" i="27"/>
  <c r="R43" i="27"/>
  <c r="S43" i="27"/>
  <c r="Q44" i="27"/>
  <c r="R44" i="27"/>
  <c r="S44" i="27"/>
  <c r="Q45" i="27"/>
  <c r="R45" i="27"/>
  <c r="S45" i="27"/>
  <c r="Q46" i="27"/>
  <c r="R46" i="27"/>
  <c r="S46" i="27"/>
  <c r="Q47" i="27"/>
  <c r="R47" i="27"/>
  <c r="S47" i="27"/>
  <c r="Q48" i="27"/>
  <c r="R48" i="27"/>
  <c r="S48" i="27"/>
  <c r="Q49" i="27"/>
  <c r="R49" i="27"/>
  <c r="S49" i="27"/>
  <c r="Q50" i="27"/>
  <c r="R50" i="27"/>
  <c r="S50" i="27"/>
  <c r="Q51" i="27"/>
  <c r="R51" i="27"/>
  <c r="S51" i="27"/>
  <c r="Q52" i="27"/>
  <c r="R52" i="27"/>
  <c r="S52" i="27"/>
  <c r="Q53" i="27"/>
  <c r="R53" i="27"/>
  <c r="S53" i="27"/>
  <c r="Q54" i="27"/>
  <c r="R54" i="27"/>
  <c r="S54" i="27"/>
  <c r="Q55" i="27"/>
  <c r="R55" i="27"/>
  <c r="S55" i="27"/>
  <c r="Q56" i="27"/>
  <c r="R56" i="27"/>
  <c r="S56" i="27"/>
  <c r="Q57" i="27"/>
  <c r="R57" i="27"/>
  <c r="S57" i="27"/>
  <c r="Q58" i="27"/>
  <c r="R58" i="27"/>
  <c r="S58" i="27"/>
  <c r="Q59" i="27"/>
  <c r="R59" i="27"/>
  <c r="S59" i="27"/>
  <c r="Q60" i="27"/>
  <c r="R60" i="27"/>
  <c r="S60" i="27"/>
  <c r="Q61" i="27"/>
  <c r="R61" i="27"/>
  <c r="S61" i="27"/>
  <c r="Q62" i="27"/>
  <c r="R62" i="27"/>
  <c r="S62" i="27"/>
  <c r="Q63" i="27"/>
  <c r="R63" i="27"/>
  <c r="S63" i="27"/>
  <c r="Q64" i="27"/>
  <c r="R64" i="27"/>
  <c r="S64" i="27"/>
  <c r="Q65" i="27"/>
  <c r="R65" i="27"/>
  <c r="S65" i="27"/>
  <c r="Q66" i="27"/>
  <c r="R66" i="27"/>
  <c r="S66" i="27"/>
  <c r="Q67" i="27"/>
  <c r="R67" i="27"/>
  <c r="S67" i="27"/>
  <c r="Q68" i="27"/>
  <c r="R68" i="27"/>
  <c r="S68" i="27"/>
  <c r="Q69" i="27"/>
  <c r="R69" i="27"/>
  <c r="S69" i="27"/>
  <c r="Q70" i="27"/>
  <c r="R70" i="27"/>
  <c r="S70" i="27"/>
  <c r="Q71" i="27"/>
  <c r="R71" i="27"/>
  <c r="S71" i="27"/>
  <c r="Q72" i="27"/>
  <c r="R72" i="27"/>
  <c r="S72" i="27"/>
  <c r="Q73" i="27"/>
  <c r="R73" i="27"/>
  <c r="S73" i="27"/>
  <c r="Q74" i="27"/>
  <c r="R74" i="27"/>
  <c r="S74" i="27"/>
  <c r="Q75" i="27"/>
  <c r="R75" i="27"/>
  <c r="S75" i="27"/>
  <c r="Q76" i="27"/>
  <c r="R76" i="27"/>
  <c r="S76" i="27"/>
  <c r="Q77" i="27"/>
  <c r="R77" i="27"/>
  <c r="S77" i="27"/>
  <c r="Q78" i="27"/>
  <c r="R78" i="27"/>
  <c r="S78" i="27"/>
  <c r="Q79" i="27"/>
  <c r="R79" i="27"/>
  <c r="S79" i="27"/>
  <c r="Q80" i="27"/>
  <c r="R80" i="27"/>
  <c r="S80" i="27"/>
  <c r="Q81" i="27"/>
  <c r="R81" i="27"/>
  <c r="S81" i="27"/>
  <c r="Q82" i="27"/>
  <c r="R82" i="27"/>
  <c r="S82" i="27"/>
  <c r="Q83" i="27"/>
  <c r="R83" i="27"/>
  <c r="S83" i="27"/>
  <c r="Q84" i="27"/>
  <c r="R84" i="27"/>
  <c r="S84" i="27"/>
  <c r="Q85" i="27"/>
  <c r="R85" i="27"/>
  <c r="S85" i="27"/>
  <c r="Q86" i="27"/>
  <c r="R86" i="27"/>
  <c r="S86" i="27"/>
  <c r="Q87" i="27"/>
  <c r="R87" i="27"/>
  <c r="S87" i="27"/>
  <c r="Q88" i="27"/>
  <c r="R88" i="27"/>
  <c r="S88" i="27"/>
  <c r="Q89" i="27"/>
  <c r="R89" i="27"/>
  <c r="S89" i="27"/>
  <c r="Q90" i="27"/>
  <c r="R90" i="27"/>
  <c r="S90" i="27"/>
  <c r="Q91" i="27"/>
  <c r="R91" i="27"/>
  <c r="S91" i="27"/>
  <c r="Q92" i="27"/>
  <c r="R92" i="27"/>
  <c r="S92" i="27"/>
  <c r="Q93" i="27"/>
  <c r="R93" i="27"/>
  <c r="S93" i="27"/>
  <c r="Q94" i="27"/>
  <c r="R94" i="27"/>
  <c r="S94" i="27"/>
  <c r="Q95" i="27"/>
  <c r="R95" i="27"/>
  <c r="S95" i="27"/>
  <c r="Q96" i="27"/>
  <c r="R96" i="27"/>
  <c r="S96" i="27"/>
  <c r="Q97" i="27"/>
  <c r="R97" i="27"/>
  <c r="S97" i="27"/>
  <c r="Q98" i="27"/>
  <c r="R98" i="27"/>
  <c r="S98" i="27"/>
  <c r="Q99" i="27"/>
  <c r="R99" i="27"/>
  <c r="S99" i="27"/>
  <c r="Q100" i="27"/>
  <c r="R100" i="27"/>
  <c r="S100" i="27"/>
  <c r="Q101" i="27"/>
  <c r="R101" i="27"/>
  <c r="S101" i="27"/>
  <c r="Q102" i="27"/>
  <c r="R102" i="27"/>
  <c r="S102" i="27"/>
  <c r="Q103" i="27"/>
  <c r="R103" i="27"/>
  <c r="S103" i="27"/>
  <c r="Q104" i="27"/>
  <c r="R104" i="27"/>
  <c r="S104" i="27"/>
  <c r="Q105" i="27"/>
  <c r="R105" i="27"/>
  <c r="S105" i="27"/>
  <c r="Q106" i="27"/>
  <c r="R106" i="27"/>
  <c r="S106" i="27"/>
  <c r="Q107" i="27"/>
  <c r="R107" i="27"/>
  <c r="S107" i="27"/>
  <c r="Q108" i="27"/>
  <c r="R108" i="27"/>
  <c r="S108" i="27"/>
  <c r="Q109" i="27"/>
  <c r="R109" i="27"/>
  <c r="S109" i="27"/>
  <c r="Q110" i="27"/>
  <c r="R110" i="27"/>
  <c r="S110" i="27"/>
  <c r="Q111" i="27"/>
  <c r="R111" i="27"/>
  <c r="S111" i="27"/>
  <c r="Q112" i="27"/>
  <c r="R112" i="27"/>
  <c r="S112" i="27"/>
  <c r="Q113" i="27"/>
  <c r="R113" i="27"/>
  <c r="S113" i="27"/>
  <c r="Q114" i="27"/>
  <c r="R114" i="27"/>
  <c r="S114" i="27"/>
  <c r="Q115" i="27"/>
  <c r="R115" i="27"/>
  <c r="S115" i="27"/>
  <c r="Q116" i="27"/>
  <c r="R116" i="27"/>
  <c r="S116" i="27"/>
  <c r="Q117" i="27"/>
  <c r="R117" i="27"/>
  <c r="S117" i="27"/>
  <c r="Q118" i="27"/>
  <c r="R118" i="27"/>
  <c r="S118" i="27"/>
  <c r="Q119" i="27"/>
  <c r="R119" i="27"/>
  <c r="S119" i="27"/>
  <c r="Q120" i="27"/>
  <c r="R120" i="27"/>
  <c r="S120" i="27"/>
  <c r="Q121" i="27"/>
  <c r="R121" i="27"/>
  <c r="S121" i="27"/>
  <c r="Q122" i="27"/>
  <c r="R122" i="27"/>
  <c r="S122" i="27"/>
  <c r="Q123" i="27"/>
  <c r="R123" i="27"/>
  <c r="S123" i="27"/>
  <c r="Q124" i="27"/>
  <c r="R124" i="27"/>
  <c r="S124" i="27"/>
  <c r="Q125" i="27"/>
  <c r="R125" i="27"/>
  <c r="S125" i="27"/>
  <c r="Q126" i="27"/>
  <c r="R126" i="27"/>
  <c r="S126" i="27"/>
  <c r="Q127" i="27"/>
  <c r="R127" i="27"/>
  <c r="S127" i="27"/>
  <c r="Q128" i="27"/>
  <c r="R128" i="27"/>
  <c r="S128" i="27"/>
  <c r="Q129" i="27"/>
  <c r="R129" i="27"/>
  <c r="S129" i="27"/>
  <c r="Q130" i="27"/>
  <c r="R130" i="27"/>
  <c r="S130" i="27"/>
  <c r="Q131" i="27"/>
  <c r="R131" i="27"/>
  <c r="S131" i="27"/>
  <c r="Q132" i="27"/>
  <c r="R132" i="27"/>
  <c r="S132" i="27"/>
  <c r="Q133" i="27"/>
  <c r="R133" i="27"/>
  <c r="S133" i="27"/>
  <c r="Q134" i="27"/>
  <c r="R134" i="27"/>
  <c r="S134" i="27"/>
  <c r="Q135" i="27"/>
  <c r="R135" i="27"/>
  <c r="S135" i="27"/>
  <c r="Q136" i="27"/>
  <c r="R136" i="27"/>
  <c r="S136" i="27"/>
  <c r="Q137" i="27"/>
  <c r="R137" i="27"/>
  <c r="S137" i="27"/>
  <c r="Q138" i="27"/>
  <c r="R138" i="27"/>
  <c r="S138" i="27"/>
  <c r="Q139" i="27"/>
  <c r="R139" i="27"/>
  <c r="S139" i="27"/>
  <c r="Q140" i="27"/>
  <c r="R140" i="27"/>
  <c r="S140" i="27"/>
  <c r="Q141" i="27"/>
  <c r="R141" i="27"/>
  <c r="S141" i="27"/>
  <c r="Q142" i="27"/>
  <c r="R142" i="27"/>
  <c r="S142" i="27"/>
  <c r="Q143" i="27"/>
  <c r="R143" i="27"/>
  <c r="S143" i="27"/>
  <c r="Q144" i="27"/>
  <c r="R144" i="27"/>
  <c r="S144" i="27"/>
  <c r="Q145" i="27"/>
  <c r="R145" i="27"/>
  <c r="S145" i="27"/>
  <c r="Q146" i="27"/>
  <c r="R146" i="27"/>
  <c r="S146" i="27"/>
  <c r="Q147" i="27"/>
  <c r="R147" i="27"/>
  <c r="S147" i="27"/>
  <c r="Q148" i="27"/>
  <c r="R148" i="27"/>
  <c r="S148" i="27"/>
  <c r="Q149" i="27"/>
  <c r="R149" i="27"/>
  <c r="S149" i="27"/>
  <c r="Q150" i="27"/>
  <c r="R150" i="27"/>
  <c r="S150" i="27"/>
  <c r="Q151" i="27"/>
  <c r="R151" i="27"/>
  <c r="S151" i="27"/>
  <c r="Q152" i="27"/>
  <c r="R152" i="27"/>
  <c r="S152" i="27"/>
  <c r="Q153" i="27"/>
  <c r="R153" i="27"/>
  <c r="S153" i="27"/>
  <c r="Q154" i="27"/>
  <c r="R154" i="27"/>
  <c r="S154" i="27"/>
  <c r="Q155" i="27"/>
  <c r="R155" i="27"/>
  <c r="S155" i="27"/>
  <c r="Q156" i="27"/>
  <c r="R156" i="27"/>
  <c r="S156" i="27"/>
  <c r="Q157" i="27"/>
  <c r="R157" i="27"/>
  <c r="S157" i="27"/>
  <c r="Q158" i="27"/>
  <c r="R158" i="27"/>
  <c r="S158" i="27"/>
  <c r="Q159" i="27"/>
  <c r="R159" i="27"/>
  <c r="S159" i="27"/>
  <c r="Q160" i="27"/>
  <c r="R160" i="27"/>
  <c r="S160" i="27"/>
  <c r="Q161" i="27"/>
  <c r="R161" i="27"/>
  <c r="S161" i="27"/>
  <c r="Q162" i="27"/>
  <c r="R162" i="27"/>
  <c r="S162" i="27"/>
  <c r="Q163" i="27"/>
  <c r="R163" i="27"/>
  <c r="S163" i="27"/>
  <c r="Q164" i="27"/>
  <c r="R164" i="27"/>
  <c r="S164" i="27"/>
  <c r="Q165" i="27"/>
  <c r="R165" i="27"/>
  <c r="S165" i="27"/>
  <c r="Q166" i="27"/>
  <c r="R166" i="27"/>
  <c r="S166" i="27"/>
  <c r="Q167" i="27"/>
  <c r="R167" i="27"/>
  <c r="S167" i="27"/>
  <c r="Q168" i="27"/>
  <c r="R168" i="27"/>
  <c r="S168" i="27"/>
  <c r="Q169" i="27"/>
  <c r="R169" i="27"/>
  <c r="S169" i="27"/>
  <c r="Q170" i="27"/>
  <c r="R170" i="27"/>
  <c r="S170" i="27"/>
  <c r="Q171" i="27"/>
  <c r="R171" i="27"/>
  <c r="S171" i="27"/>
  <c r="Q172" i="27"/>
  <c r="R172" i="27"/>
  <c r="S172" i="27"/>
  <c r="Q173" i="27"/>
  <c r="R173" i="27"/>
  <c r="S173" i="27"/>
  <c r="Q174" i="27"/>
  <c r="R174" i="27"/>
  <c r="S174" i="27"/>
  <c r="Q175" i="27"/>
  <c r="R175" i="27"/>
  <c r="S175" i="27"/>
  <c r="Q176" i="27"/>
  <c r="R176" i="27"/>
  <c r="S176" i="27"/>
  <c r="Q177" i="27"/>
  <c r="R177" i="27"/>
  <c r="S177" i="27"/>
  <c r="Q178" i="27"/>
  <c r="R178" i="27"/>
  <c r="S178" i="27"/>
  <c r="Q179" i="27"/>
  <c r="R179" i="27"/>
  <c r="S179" i="27"/>
  <c r="Q180" i="27"/>
  <c r="R180" i="27"/>
  <c r="S180" i="27"/>
  <c r="Q181" i="27"/>
  <c r="R181" i="27"/>
  <c r="S181" i="27"/>
  <c r="Q182" i="27"/>
  <c r="R182" i="27"/>
  <c r="S182" i="27"/>
  <c r="Q183" i="27"/>
  <c r="R183" i="27"/>
  <c r="S183" i="27"/>
  <c r="Q184" i="27"/>
  <c r="R184" i="27"/>
  <c r="S184" i="27"/>
  <c r="Q185" i="27"/>
  <c r="R185" i="27"/>
  <c r="S185" i="27"/>
  <c r="Q186" i="27"/>
  <c r="R186" i="27"/>
  <c r="S186" i="27"/>
  <c r="Q187" i="27"/>
  <c r="R187" i="27"/>
  <c r="S187" i="27"/>
  <c r="Q188" i="27"/>
  <c r="R188" i="27"/>
  <c r="S188" i="27"/>
  <c r="Q189" i="27"/>
  <c r="R189" i="27"/>
  <c r="S189" i="27"/>
  <c r="Q190" i="27"/>
  <c r="R190" i="27"/>
  <c r="S190" i="27"/>
  <c r="Q191" i="27"/>
  <c r="R191" i="27"/>
  <c r="S191" i="27"/>
  <c r="Q192" i="27"/>
  <c r="R192" i="27"/>
  <c r="S192" i="27"/>
  <c r="Q193" i="27"/>
  <c r="R193" i="27"/>
  <c r="S193" i="27"/>
  <c r="Q194" i="27"/>
  <c r="R194" i="27"/>
  <c r="S194" i="27"/>
  <c r="Q195" i="27"/>
  <c r="R195" i="27"/>
  <c r="S195" i="27"/>
  <c r="Q196" i="27"/>
  <c r="R196" i="27"/>
  <c r="S196" i="27"/>
  <c r="Q197" i="27"/>
  <c r="R197" i="27"/>
  <c r="S197" i="27"/>
  <c r="Q198" i="27"/>
  <c r="R198" i="27"/>
  <c r="S198" i="27"/>
  <c r="Q199" i="27"/>
  <c r="R199" i="27"/>
  <c r="S199" i="27"/>
  <c r="Q200" i="27"/>
  <c r="R200" i="27"/>
  <c r="S200" i="27"/>
  <c r="Q201" i="27"/>
  <c r="R201" i="27"/>
  <c r="S201" i="27"/>
  <c r="Q202" i="27"/>
  <c r="R202" i="27"/>
  <c r="S202" i="27"/>
  <c r="Q203" i="27"/>
  <c r="R203" i="27"/>
  <c r="S203" i="27"/>
  <c r="Q204" i="27"/>
  <c r="R204" i="27"/>
  <c r="S204" i="27"/>
  <c r="Q205" i="27"/>
  <c r="R205" i="27"/>
  <c r="S205" i="27"/>
  <c r="Q206" i="27"/>
  <c r="R206" i="27"/>
  <c r="S206" i="27"/>
  <c r="Q207" i="27"/>
  <c r="R207" i="27"/>
  <c r="S207" i="27"/>
  <c r="Q208" i="27"/>
  <c r="R208" i="27"/>
  <c r="S208" i="27"/>
  <c r="Q209" i="27"/>
  <c r="R209" i="27"/>
  <c r="S209" i="27"/>
  <c r="Q210" i="27"/>
  <c r="R210" i="27"/>
  <c r="S210" i="27"/>
  <c r="Q211" i="27"/>
  <c r="R211" i="27"/>
  <c r="S211" i="27"/>
  <c r="Q212" i="27"/>
  <c r="R212" i="27"/>
  <c r="S212" i="27"/>
  <c r="Q213" i="27"/>
  <c r="R213" i="27"/>
  <c r="S213" i="27"/>
  <c r="Q214" i="27"/>
  <c r="R214" i="27"/>
  <c r="S214" i="27"/>
  <c r="Q215" i="27"/>
  <c r="R215" i="27"/>
  <c r="S215" i="27"/>
  <c r="Q216" i="27"/>
  <c r="R216" i="27"/>
  <c r="S216" i="27"/>
  <c r="Q217" i="27"/>
  <c r="R217" i="27"/>
  <c r="S217" i="27"/>
  <c r="Q218" i="27"/>
  <c r="R218" i="27"/>
  <c r="S218" i="27"/>
  <c r="Q219" i="27"/>
  <c r="R219" i="27"/>
  <c r="S219" i="27"/>
  <c r="Q220" i="27"/>
  <c r="R220" i="27"/>
  <c r="S220" i="27"/>
  <c r="Q221" i="27"/>
  <c r="R221" i="27"/>
  <c r="S221" i="27"/>
  <c r="Q222" i="27"/>
  <c r="R222" i="27"/>
  <c r="S222" i="27"/>
  <c r="Q223" i="27"/>
  <c r="R223" i="27"/>
  <c r="S223" i="27"/>
  <c r="Q224" i="27"/>
  <c r="R224" i="27"/>
  <c r="S224" i="27"/>
  <c r="Q225" i="27"/>
  <c r="R225" i="27"/>
  <c r="S225" i="27"/>
  <c r="Q226" i="27"/>
  <c r="R226" i="27"/>
  <c r="S226" i="27"/>
  <c r="Q227" i="27"/>
  <c r="R227" i="27"/>
  <c r="S227" i="27"/>
  <c r="Q228" i="27"/>
  <c r="R228" i="27"/>
  <c r="S228" i="27"/>
  <c r="Q229" i="27"/>
  <c r="R229" i="27"/>
  <c r="S229" i="27"/>
  <c r="Q230" i="27"/>
  <c r="R230" i="27"/>
  <c r="S230" i="27"/>
  <c r="Q231" i="27"/>
  <c r="R231" i="27"/>
  <c r="S231" i="27"/>
  <c r="Q232" i="27"/>
  <c r="R232" i="27"/>
  <c r="S232" i="27"/>
  <c r="Q233" i="27"/>
  <c r="R233" i="27"/>
  <c r="S233" i="27"/>
  <c r="Q234" i="27"/>
  <c r="R234" i="27"/>
  <c r="S234" i="27"/>
  <c r="Q235" i="27"/>
  <c r="R235" i="27"/>
  <c r="S235" i="27"/>
  <c r="Q236" i="27"/>
  <c r="R236" i="27"/>
  <c r="S236" i="27"/>
  <c r="Q237" i="27"/>
  <c r="R237" i="27"/>
  <c r="S237" i="27"/>
  <c r="Q238" i="27"/>
  <c r="R238" i="27"/>
  <c r="S238" i="27"/>
  <c r="Q239" i="27"/>
  <c r="R239" i="27"/>
  <c r="S239" i="27"/>
  <c r="Q240" i="27"/>
  <c r="R240" i="27"/>
  <c r="S240" i="27"/>
  <c r="Q241" i="27"/>
  <c r="R241" i="27"/>
  <c r="S241" i="27"/>
  <c r="Q242" i="27"/>
  <c r="R242" i="27"/>
  <c r="S242" i="27"/>
  <c r="Q243" i="27"/>
  <c r="R243" i="27"/>
  <c r="S243" i="27"/>
  <c r="Q244" i="27"/>
  <c r="R244" i="27"/>
  <c r="S244" i="27"/>
  <c r="Q245" i="27"/>
  <c r="R245" i="27"/>
  <c r="S245" i="27"/>
  <c r="Q246" i="27"/>
  <c r="R246" i="27"/>
  <c r="S246" i="27"/>
  <c r="Q247" i="27"/>
  <c r="R247" i="27"/>
  <c r="S247" i="27"/>
  <c r="Q248" i="27"/>
  <c r="R248" i="27"/>
  <c r="S248" i="27"/>
  <c r="Q249" i="27"/>
  <c r="R249" i="27"/>
  <c r="S249" i="27"/>
  <c r="Q250" i="27"/>
  <c r="R250" i="27"/>
  <c r="S250" i="27"/>
  <c r="Q251" i="27"/>
  <c r="R251" i="27"/>
  <c r="S251" i="27"/>
  <c r="Q252" i="27"/>
  <c r="R252" i="27"/>
  <c r="S252" i="27"/>
  <c r="Q253" i="27"/>
  <c r="R253" i="27"/>
  <c r="S253" i="27"/>
  <c r="Q254" i="27"/>
  <c r="R254" i="27"/>
  <c r="S254" i="27"/>
  <c r="Q255" i="27"/>
  <c r="R255" i="27"/>
  <c r="S255" i="27"/>
  <c r="Q256" i="27"/>
  <c r="R256" i="27"/>
  <c r="S256" i="27"/>
  <c r="Q257" i="27"/>
  <c r="R257" i="27"/>
  <c r="S257" i="27"/>
  <c r="Q258" i="27"/>
  <c r="R258" i="27"/>
  <c r="S258" i="27"/>
  <c r="Q259" i="27"/>
  <c r="R259" i="27"/>
  <c r="S259" i="27"/>
  <c r="Q260" i="27"/>
  <c r="R260" i="27"/>
  <c r="S260" i="27"/>
  <c r="Q261" i="27"/>
  <c r="R261" i="27"/>
  <c r="S261" i="27"/>
  <c r="Q262" i="27"/>
  <c r="R262" i="27"/>
  <c r="S262" i="27"/>
  <c r="Q263" i="27"/>
  <c r="R263" i="27"/>
  <c r="S263" i="27"/>
  <c r="Q264" i="27"/>
  <c r="R264" i="27"/>
  <c r="S264" i="27"/>
  <c r="Q265" i="27"/>
  <c r="R265" i="27"/>
  <c r="S265" i="27"/>
  <c r="Q266" i="27"/>
  <c r="R266" i="27"/>
  <c r="S266" i="27"/>
  <c r="Q267" i="27"/>
  <c r="R267" i="27"/>
  <c r="S267" i="27"/>
  <c r="Q268" i="27"/>
  <c r="R268" i="27"/>
  <c r="S268" i="27"/>
  <c r="Q269" i="27"/>
  <c r="R269" i="27"/>
  <c r="S269" i="27"/>
  <c r="Q270" i="27"/>
  <c r="R270" i="27"/>
  <c r="S270" i="27"/>
  <c r="Q271" i="27"/>
  <c r="R271" i="27"/>
  <c r="S271" i="27"/>
  <c r="Q272" i="27"/>
  <c r="R272" i="27"/>
  <c r="S272" i="27"/>
  <c r="Q273" i="27"/>
  <c r="R273" i="27"/>
  <c r="S273" i="27"/>
  <c r="Q274" i="27"/>
  <c r="R274" i="27"/>
  <c r="S274" i="27"/>
  <c r="Q275" i="27"/>
  <c r="R275" i="27"/>
  <c r="S275" i="27"/>
  <c r="Q276" i="27"/>
  <c r="R276" i="27"/>
  <c r="S276" i="27"/>
  <c r="Q277" i="27"/>
  <c r="R277" i="27"/>
  <c r="S277" i="27"/>
  <c r="Q278" i="27"/>
  <c r="R278" i="27"/>
  <c r="S278" i="27"/>
  <c r="Q279" i="27"/>
  <c r="R279" i="27"/>
  <c r="S279" i="27"/>
  <c r="Q280" i="27"/>
  <c r="R280" i="27"/>
  <c r="S280" i="27"/>
  <c r="Q281" i="27"/>
  <c r="R281" i="27"/>
  <c r="S281" i="27"/>
  <c r="Q282" i="27"/>
  <c r="R282" i="27"/>
  <c r="S282" i="27"/>
  <c r="Q283" i="27"/>
  <c r="R283" i="27"/>
  <c r="S283" i="27"/>
  <c r="Q284" i="27"/>
  <c r="R284" i="27"/>
  <c r="S284" i="27"/>
  <c r="Q285" i="27"/>
  <c r="R285" i="27"/>
  <c r="S285" i="27"/>
  <c r="Q286" i="27"/>
  <c r="R286" i="27"/>
  <c r="S286" i="27"/>
  <c r="Q287" i="27"/>
  <c r="R287" i="27"/>
  <c r="S287" i="27"/>
  <c r="Q288" i="27"/>
  <c r="R288" i="27"/>
  <c r="S288" i="27"/>
  <c r="Q289" i="27"/>
  <c r="R289" i="27"/>
  <c r="S289" i="27"/>
  <c r="Q290" i="27"/>
  <c r="R290" i="27"/>
  <c r="S290" i="27"/>
  <c r="Q291" i="27"/>
  <c r="R291" i="27"/>
  <c r="S291" i="27"/>
  <c r="Q292" i="27"/>
  <c r="R292" i="27"/>
  <c r="S292" i="27"/>
  <c r="Q293" i="27"/>
  <c r="R293" i="27"/>
  <c r="S293" i="27"/>
  <c r="Q294" i="27"/>
  <c r="R294" i="27"/>
  <c r="S294" i="27"/>
  <c r="Q295" i="27"/>
  <c r="R295" i="27"/>
  <c r="S295" i="27"/>
  <c r="Q296" i="27"/>
  <c r="R296" i="27"/>
  <c r="S296" i="27"/>
  <c r="Q297" i="27"/>
  <c r="R297" i="27"/>
  <c r="S297" i="27"/>
  <c r="Q298" i="27"/>
  <c r="R298" i="27"/>
  <c r="S298" i="27"/>
  <c r="Q299" i="27"/>
  <c r="R299" i="27"/>
  <c r="S299" i="27"/>
  <c r="Q300" i="27"/>
  <c r="R300" i="27"/>
  <c r="S300" i="27"/>
  <c r="Q301" i="27"/>
  <c r="R301" i="27"/>
  <c r="S301" i="27"/>
  <c r="Q302" i="27"/>
  <c r="R302" i="27"/>
  <c r="S302" i="27"/>
  <c r="Q303" i="27"/>
  <c r="R303" i="27"/>
  <c r="S303" i="27"/>
  <c r="Q304" i="27"/>
  <c r="R304" i="27"/>
  <c r="S304" i="27"/>
  <c r="Q305" i="27"/>
  <c r="R305" i="27"/>
  <c r="S305" i="27"/>
  <c r="Q306" i="27"/>
  <c r="R306" i="27"/>
  <c r="S306" i="27"/>
  <c r="Q307" i="27"/>
  <c r="R307" i="27"/>
  <c r="S307" i="27"/>
  <c r="Q308" i="27"/>
  <c r="R308" i="27"/>
  <c r="S308" i="27"/>
  <c r="Q309" i="27"/>
  <c r="R309" i="27"/>
  <c r="S309" i="27"/>
  <c r="Q310" i="27"/>
  <c r="R310" i="27"/>
  <c r="S310" i="27"/>
  <c r="Q311" i="27"/>
  <c r="R311" i="27"/>
  <c r="S311" i="27"/>
  <c r="Q312" i="27"/>
  <c r="R312" i="27"/>
  <c r="S312" i="27"/>
  <c r="Q313" i="27"/>
  <c r="R313" i="27"/>
  <c r="S313" i="27"/>
  <c r="Q314" i="27"/>
  <c r="R314" i="27"/>
  <c r="S314" i="27"/>
  <c r="Q315" i="27"/>
  <c r="R315" i="27"/>
  <c r="S315" i="27"/>
  <c r="Q316" i="27"/>
  <c r="R316" i="27"/>
  <c r="S316" i="27"/>
  <c r="Q317" i="27"/>
  <c r="R317" i="27"/>
  <c r="S317" i="27"/>
  <c r="Q318" i="27"/>
  <c r="R318" i="27"/>
  <c r="S318" i="27"/>
  <c r="Q319" i="27"/>
  <c r="R319" i="27"/>
  <c r="S319" i="27"/>
  <c r="Q320" i="27"/>
  <c r="R320" i="27"/>
  <c r="S320" i="27"/>
  <c r="Q321" i="27"/>
  <c r="R321" i="27"/>
  <c r="S321" i="27"/>
  <c r="Q322" i="27"/>
  <c r="R322" i="27"/>
  <c r="S322" i="27"/>
  <c r="Q323" i="27"/>
  <c r="R323" i="27"/>
  <c r="S323" i="27"/>
  <c r="Q324" i="27"/>
  <c r="R324" i="27"/>
  <c r="S324" i="27"/>
  <c r="Q325" i="27"/>
  <c r="R325" i="27"/>
  <c r="S325" i="27"/>
  <c r="R6" i="27"/>
  <c r="S6" i="27"/>
  <c r="Q6" i="27"/>
  <c r="P7" i="26"/>
  <c r="Q7" i="26"/>
  <c r="P8" i="26"/>
  <c r="Q8" i="26"/>
  <c r="P9" i="26"/>
  <c r="Q9" i="26"/>
  <c r="P10" i="26"/>
  <c r="Q10" i="26"/>
  <c r="P11" i="26"/>
  <c r="Q11" i="26"/>
  <c r="P12" i="26"/>
  <c r="Q12" i="26"/>
  <c r="P13" i="26"/>
  <c r="Q13" i="26"/>
  <c r="P14" i="26"/>
  <c r="Q14" i="26"/>
  <c r="P15" i="26"/>
  <c r="Q15" i="26"/>
  <c r="P16" i="26"/>
  <c r="Q16" i="26"/>
  <c r="P17" i="26"/>
  <c r="Q17" i="26"/>
  <c r="P18" i="26"/>
  <c r="Q18" i="26"/>
  <c r="P19" i="26"/>
  <c r="Q19" i="26"/>
  <c r="P20" i="26"/>
  <c r="Q20" i="26"/>
  <c r="P21" i="26"/>
  <c r="Q21" i="26"/>
  <c r="P22" i="26"/>
  <c r="Q22" i="26"/>
  <c r="P23" i="26"/>
  <c r="Q23" i="26"/>
  <c r="P24" i="26"/>
  <c r="Q24" i="26"/>
  <c r="P25" i="26"/>
  <c r="Q25" i="26"/>
  <c r="P26" i="26"/>
  <c r="Q26" i="26"/>
  <c r="P27" i="26"/>
  <c r="Q27" i="26"/>
  <c r="P28" i="26"/>
  <c r="Q28" i="26"/>
  <c r="P29" i="26"/>
  <c r="Q29" i="26"/>
  <c r="P30" i="26"/>
  <c r="Q30" i="26"/>
  <c r="P31" i="26"/>
  <c r="Q31" i="26"/>
  <c r="P32" i="26"/>
  <c r="Q32" i="26"/>
  <c r="P33" i="26"/>
  <c r="Q33" i="26"/>
  <c r="P34" i="26"/>
  <c r="Q34" i="26"/>
  <c r="P35" i="26"/>
  <c r="Q35" i="26"/>
  <c r="P36" i="26"/>
  <c r="Q36" i="26"/>
  <c r="P37" i="26"/>
  <c r="Q37" i="26"/>
  <c r="P38" i="26"/>
  <c r="Q38" i="26"/>
  <c r="P39" i="26"/>
  <c r="Q39" i="26"/>
  <c r="P40" i="26"/>
  <c r="Q40" i="26"/>
  <c r="P41" i="26"/>
  <c r="Q41" i="26"/>
  <c r="P42" i="26"/>
  <c r="Q42" i="26"/>
  <c r="P43" i="26"/>
  <c r="Q43" i="26"/>
  <c r="P44" i="26"/>
  <c r="Q44" i="26"/>
  <c r="P45" i="26"/>
  <c r="Q45" i="26"/>
  <c r="P46" i="26"/>
  <c r="Q46" i="26"/>
  <c r="P47" i="26"/>
  <c r="Q47" i="26"/>
  <c r="P48" i="26"/>
  <c r="Q48" i="26"/>
  <c r="P49" i="26"/>
  <c r="Q49" i="26"/>
  <c r="P50" i="26"/>
  <c r="Q50" i="26"/>
  <c r="P51" i="26"/>
  <c r="Q51" i="26"/>
  <c r="P52" i="26"/>
  <c r="Q52" i="26"/>
  <c r="P53" i="26"/>
  <c r="Q53" i="26"/>
  <c r="P54" i="26"/>
  <c r="Q54" i="26"/>
  <c r="P55" i="26"/>
  <c r="Q55" i="26"/>
  <c r="P56" i="26"/>
  <c r="Q56" i="26"/>
  <c r="P57" i="26"/>
  <c r="Q57" i="26"/>
  <c r="P58" i="26"/>
  <c r="Q58" i="26"/>
  <c r="P59" i="26"/>
  <c r="Q59" i="26"/>
  <c r="P60" i="26"/>
  <c r="Q60" i="26"/>
  <c r="P61" i="26"/>
  <c r="Q61" i="26"/>
  <c r="P62" i="26"/>
  <c r="Q62" i="26"/>
  <c r="P63" i="26"/>
  <c r="Q63" i="26"/>
  <c r="P64" i="26"/>
  <c r="Q64" i="26"/>
  <c r="P65" i="26"/>
  <c r="Q65" i="26"/>
  <c r="P66" i="26"/>
  <c r="Q66" i="26"/>
  <c r="P67" i="26"/>
  <c r="Q67" i="26"/>
  <c r="P68" i="26"/>
  <c r="Q68" i="26"/>
  <c r="P69" i="26"/>
  <c r="Q69" i="26"/>
  <c r="P70" i="26"/>
  <c r="Q70" i="26"/>
  <c r="P71" i="26"/>
  <c r="Q71" i="26"/>
  <c r="P72" i="26"/>
  <c r="Q72" i="26"/>
  <c r="P73" i="26"/>
  <c r="Q73" i="26"/>
  <c r="P74" i="26"/>
  <c r="Q74" i="26"/>
  <c r="P75" i="26"/>
  <c r="Q75" i="26"/>
  <c r="P76" i="26"/>
  <c r="Q76" i="26"/>
  <c r="P77" i="26"/>
  <c r="Q77" i="26"/>
  <c r="P78" i="26"/>
  <c r="Q78" i="26"/>
  <c r="P79" i="26"/>
  <c r="Q79" i="26"/>
  <c r="P80" i="26"/>
  <c r="Q80" i="26"/>
  <c r="P81" i="26"/>
  <c r="Q81" i="26"/>
  <c r="P82" i="26"/>
  <c r="Q82" i="26"/>
  <c r="P83" i="26"/>
  <c r="Q83" i="26"/>
  <c r="P84" i="26"/>
  <c r="Q84" i="26"/>
  <c r="P85" i="26"/>
  <c r="Q85" i="26"/>
  <c r="P86" i="26"/>
  <c r="Q86" i="26"/>
  <c r="P87" i="26"/>
  <c r="Q87" i="26"/>
  <c r="P88" i="26"/>
  <c r="Q88" i="26"/>
  <c r="P89" i="26"/>
  <c r="Q89" i="26"/>
  <c r="P90" i="26"/>
  <c r="Q90" i="26"/>
  <c r="P91" i="26"/>
  <c r="Q91" i="26"/>
  <c r="P92" i="26"/>
  <c r="Q92" i="26"/>
  <c r="P93" i="26"/>
  <c r="Q93" i="26"/>
  <c r="P94" i="26"/>
  <c r="Q94" i="26"/>
  <c r="P95" i="26"/>
  <c r="Q95" i="26"/>
  <c r="P96" i="26"/>
  <c r="Q96" i="26"/>
  <c r="P97" i="26"/>
  <c r="Q97" i="26"/>
  <c r="P98" i="26"/>
  <c r="Q98" i="26"/>
  <c r="P99" i="26"/>
  <c r="Q99" i="26"/>
  <c r="P100" i="26"/>
  <c r="Q100" i="26"/>
  <c r="P101" i="26"/>
  <c r="Q101" i="26"/>
  <c r="P102" i="26"/>
  <c r="Q102" i="26"/>
  <c r="P103" i="26"/>
  <c r="Q103" i="26"/>
  <c r="P104" i="26"/>
  <c r="Q104" i="26"/>
  <c r="P105" i="26"/>
  <c r="Q105" i="26"/>
  <c r="P106" i="26"/>
  <c r="Q106" i="26"/>
  <c r="P107" i="26"/>
  <c r="Q107" i="26"/>
  <c r="P108" i="26"/>
  <c r="Q108" i="26"/>
  <c r="P109" i="26"/>
  <c r="Q109" i="26"/>
  <c r="P110" i="26"/>
  <c r="Q110" i="26"/>
  <c r="P111" i="26"/>
  <c r="Q111" i="26"/>
  <c r="P112" i="26"/>
  <c r="Q112" i="26"/>
  <c r="P113" i="26"/>
  <c r="Q113" i="26"/>
  <c r="P114" i="26"/>
  <c r="Q114" i="26"/>
  <c r="P115" i="26"/>
  <c r="Q115" i="26"/>
  <c r="P116" i="26"/>
  <c r="Q116" i="26"/>
  <c r="P117" i="26"/>
  <c r="Q117" i="26"/>
  <c r="P118" i="26"/>
  <c r="Q118" i="26"/>
  <c r="P119" i="26"/>
  <c r="Q119" i="26"/>
  <c r="P120" i="26"/>
  <c r="Q120" i="26"/>
  <c r="P121" i="26"/>
  <c r="Q121" i="26"/>
  <c r="P122" i="26"/>
  <c r="Q122" i="26"/>
  <c r="P123" i="26"/>
  <c r="Q123" i="26"/>
  <c r="P124" i="26"/>
  <c r="Q124" i="26"/>
  <c r="P125" i="26"/>
  <c r="Q125" i="26"/>
  <c r="P126" i="26"/>
  <c r="Q126" i="26"/>
  <c r="P127" i="26"/>
  <c r="Q127" i="26"/>
  <c r="P128" i="26"/>
  <c r="Q128" i="26"/>
  <c r="P129" i="26"/>
  <c r="Q129" i="26"/>
  <c r="P130" i="26"/>
  <c r="Q130" i="26"/>
  <c r="P131" i="26"/>
  <c r="Q131" i="26"/>
  <c r="P132" i="26"/>
  <c r="Q132" i="26"/>
  <c r="P133" i="26"/>
  <c r="Q133" i="26"/>
  <c r="P134" i="26"/>
  <c r="Q134" i="26"/>
  <c r="P135" i="26"/>
  <c r="Q135" i="26"/>
  <c r="P136" i="26"/>
  <c r="Q136" i="26"/>
  <c r="P137" i="26"/>
  <c r="Q137" i="26"/>
  <c r="P138" i="26"/>
  <c r="Q138" i="26"/>
  <c r="P139" i="26"/>
  <c r="Q139" i="26"/>
  <c r="P140" i="26"/>
  <c r="Q140" i="26"/>
  <c r="P141" i="26"/>
  <c r="Q141" i="26"/>
  <c r="P142" i="26"/>
  <c r="Q142" i="26"/>
  <c r="P143" i="26"/>
  <c r="Q143" i="26"/>
  <c r="P144" i="26"/>
  <c r="Q144" i="26"/>
  <c r="P145" i="26"/>
  <c r="Q145" i="26"/>
  <c r="P146" i="26"/>
  <c r="Q146" i="26"/>
  <c r="P147" i="26"/>
  <c r="Q147" i="26"/>
  <c r="P148" i="26"/>
  <c r="Q148" i="26"/>
  <c r="P149" i="26"/>
  <c r="Q149" i="26"/>
  <c r="P150" i="26"/>
  <c r="Q150" i="26"/>
  <c r="P151" i="26"/>
  <c r="Q151" i="26"/>
  <c r="P152" i="26"/>
  <c r="Q152" i="26"/>
  <c r="P153" i="26"/>
  <c r="Q153" i="26"/>
  <c r="P154" i="26"/>
  <c r="Q154" i="26"/>
  <c r="P155" i="26"/>
  <c r="Q155" i="26"/>
  <c r="P156" i="26"/>
  <c r="Q156" i="26"/>
  <c r="P157" i="26"/>
  <c r="Q157" i="26"/>
  <c r="P158" i="26"/>
  <c r="Q158" i="26"/>
  <c r="P159" i="26"/>
  <c r="Q159" i="26"/>
  <c r="P160" i="26"/>
  <c r="Q160" i="26"/>
  <c r="P161" i="26"/>
  <c r="Q161" i="26"/>
  <c r="P162" i="26"/>
  <c r="Q162" i="26"/>
  <c r="P163" i="26"/>
  <c r="Q163" i="26"/>
  <c r="P164" i="26"/>
  <c r="Q164" i="26"/>
  <c r="P165" i="26"/>
  <c r="Q165" i="26"/>
  <c r="P166" i="26"/>
  <c r="Q166" i="26"/>
  <c r="P167" i="26"/>
  <c r="Q167" i="26"/>
  <c r="P168" i="26"/>
  <c r="Q168" i="26"/>
  <c r="P169" i="26"/>
  <c r="Q169" i="26"/>
  <c r="P170" i="26"/>
  <c r="Q170" i="26"/>
  <c r="P171" i="26"/>
  <c r="Q171" i="26"/>
  <c r="P172" i="26"/>
  <c r="Q172" i="26"/>
  <c r="P173" i="26"/>
  <c r="Q173" i="26"/>
  <c r="P174" i="26"/>
  <c r="Q174" i="26"/>
  <c r="P175" i="26"/>
  <c r="Q175" i="26"/>
  <c r="P176" i="26"/>
  <c r="Q176" i="26"/>
  <c r="P177" i="26"/>
  <c r="Q177" i="26"/>
  <c r="P178" i="26"/>
  <c r="Q178" i="26"/>
  <c r="P179" i="26"/>
  <c r="Q179" i="26"/>
  <c r="P180" i="26"/>
  <c r="Q180" i="26"/>
  <c r="P181" i="26"/>
  <c r="Q181" i="26"/>
  <c r="P182" i="26"/>
  <c r="Q182" i="26"/>
  <c r="P183" i="26"/>
  <c r="Q183" i="26"/>
  <c r="P184" i="26"/>
  <c r="Q184" i="26"/>
  <c r="P185" i="26"/>
  <c r="Q185" i="26"/>
  <c r="P186" i="26"/>
  <c r="Q186" i="26"/>
  <c r="P187" i="26"/>
  <c r="Q187" i="26"/>
  <c r="P188" i="26"/>
  <c r="Q188" i="26"/>
  <c r="P189" i="26"/>
  <c r="Q189" i="26"/>
  <c r="P190" i="26"/>
  <c r="Q190" i="26"/>
  <c r="P191" i="26"/>
  <c r="Q191" i="26"/>
  <c r="P192" i="26"/>
  <c r="Q192" i="26"/>
  <c r="P193" i="26"/>
  <c r="Q193" i="26"/>
  <c r="P194" i="26"/>
  <c r="Q194" i="26"/>
  <c r="P195" i="26"/>
  <c r="Q195" i="26"/>
  <c r="P196" i="26"/>
  <c r="Q196" i="26"/>
  <c r="P197" i="26"/>
  <c r="Q197" i="26"/>
  <c r="P198" i="26"/>
  <c r="Q198" i="26"/>
  <c r="P199" i="26"/>
  <c r="Q199" i="26"/>
  <c r="P200" i="26"/>
  <c r="Q200" i="26"/>
  <c r="P201" i="26"/>
  <c r="Q201" i="26"/>
  <c r="P202" i="26"/>
  <c r="Q202" i="26"/>
  <c r="P203" i="26"/>
  <c r="Q203" i="26"/>
  <c r="P204" i="26"/>
  <c r="Q204" i="26"/>
  <c r="P205" i="26"/>
  <c r="Q205" i="26"/>
  <c r="P206" i="26"/>
  <c r="Q206" i="26"/>
  <c r="P207" i="26"/>
  <c r="Q207" i="26"/>
  <c r="P208" i="26"/>
  <c r="Q208" i="26"/>
  <c r="P209" i="26"/>
  <c r="Q209" i="26"/>
  <c r="P210" i="26"/>
  <c r="Q210" i="26"/>
  <c r="P211" i="26"/>
  <c r="Q211" i="26"/>
  <c r="P212" i="26"/>
  <c r="Q212" i="26"/>
  <c r="P213" i="26"/>
  <c r="Q213" i="26"/>
  <c r="P214" i="26"/>
  <c r="Q214" i="26"/>
  <c r="P215" i="26"/>
  <c r="Q215" i="26"/>
  <c r="P216" i="26"/>
  <c r="Q216" i="26"/>
  <c r="P217" i="26"/>
  <c r="Q217" i="26"/>
  <c r="P218" i="26"/>
  <c r="Q218" i="26"/>
  <c r="P219" i="26"/>
  <c r="Q219" i="26"/>
  <c r="P220" i="26"/>
  <c r="Q220" i="26"/>
  <c r="P221" i="26"/>
  <c r="Q221" i="26"/>
  <c r="P222" i="26"/>
  <c r="Q222" i="26"/>
  <c r="P223" i="26"/>
  <c r="Q223" i="26"/>
  <c r="P224" i="26"/>
  <c r="Q224" i="26"/>
  <c r="P225" i="26"/>
  <c r="Q225" i="26"/>
  <c r="P226" i="26"/>
  <c r="Q226" i="26"/>
  <c r="P227" i="26"/>
  <c r="Q227" i="26"/>
  <c r="P228" i="26"/>
  <c r="Q228" i="26"/>
  <c r="P229" i="26"/>
  <c r="Q229" i="26"/>
  <c r="P230" i="26"/>
  <c r="Q230" i="26"/>
  <c r="P231" i="26"/>
  <c r="Q231" i="26"/>
  <c r="P232" i="26"/>
  <c r="Q232" i="26"/>
  <c r="P233" i="26"/>
  <c r="Q233" i="26"/>
  <c r="P234" i="26"/>
  <c r="Q234" i="26"/>
  <c r="P235" i="26"/>
  <c r="Q235" i="26"/>
  <c r="P236" i="26"/>
  <c r="Q236" i="26"/>
  <c r="P237" i="26"/>
  <c r="Q237" i="26"/>
  <c r="P238" i="26"/>
  <c r="Q238" i="26"/>
  <c r="P239" i="26"/>
  <c r="Q239" i="26"/>
  <c r="P240" i="26"/>
  <c r="Q240" i="26"/>
  <c r="P241" i="26"/>
  <c r="Q241" i="26"/>
  <c r="P242" i="26"/>
  <c r="Q242" i="26"/>
  <c r="P243" i="26"/>
  <c r="Q243" i="26"/>
  <c r="P244" i="26"/>
  <c r="Q244" i="26"/>
  <c r="P245" i="26"/>
  <c r="Q245" i="26"/>
  <c r="P246" i="26"/>
  <c r="Q246" i="26"/>
  <c r="P247" i="26"/>
  <c r="Q247" i="26"/>
  <c r="P248" i="26"/>
  <c r="Q248" i="26"/>
  <c r="P249" i="26"/>
  <c r="Q249" i="26"/>
  <c r="P250" i="26"/>
  <c r="Q250" i="26"/>
  <c r="P251" i="26"/>
  <c r="Q251" i="26"/>
  <c r="P252" i="26"/>
  <c r="Q252" i="26"/>
  <c r="P253" i="26"/>
  <c r="Q253" i="26"/>
  <c r="P254" i="26"/>
  <c r="Q254" i="26"/>
  <c r="P255" i="26"/>
  <c r="Q255" i="26"/>
  <c r="P256" i="26"/>
  <c r="Q256" i="26"/>
  <c r="P257" i="26"/>
  <c r="Q257" i="26"/>
  <c r="P258" i="26"/>
  <c r="Q258" i="26"/>
  <c r="P259" i="26"/>
  <c r="Q259" i="26"/>
  <c r="P260" i="26"/>
  <c r="Q260" i="26"/>
  <c r="P261" i="26"/>
  <c r="Q261" i="26"/>
  <c r="P262" i="26"/>
  <c r="Q262" i="26"/>
  <c r="P263" i="26"/>
  <c r="Q263" i="26"/>
  <c r="P264" i="26"/>
  <c r="Q264" i="26"/>
  <c r="P265" i="26"/>
  <c r="Q265" i="26"/>
  <c r="P266" i="26"/>
  <c r="Q266" i="26"/>
  <c r="P267" i="26"/>
  <c r="Q267" i="26"/>
  <c r="P268" i="26"/>
  <c r="Q268" i="26"/>
  <c r="P269" i="26"/>
  <c r="Q269" i="26"/>
  <c r="P270" i="26"/>
  <c r="Q270" i="26"/>
  <c r="P271" i="26"/>
  <c r="Q271" i="26"/>
  <c r="P272" i="26"/>
  <c r="Q272" i="26"/>
  <c r="P273" i="26"/>
  <c r="Q273" i="26"/>
  <c r="P274" i="26"/>
  <c r="Q274" i="26"/>
  <c r="P275" i="26"/>
  <c r="Q275" i="26"/>
  <c r="P276" i="26"/>
  <c r="Q276" i="26"/>
  <c r="P277" i="26"/>
  <c r="Q277" i="26"/>
  <c r="P278" i="26"/>
  <c r="Q278" i="26"/>
  <c r="P279" i="26"/>
  <c r="Q279" i="26"/>
  <c r="P280" i="26"/>
  <c r="Q280" i="26"/>
  <c r="P281" i="26"/>
  <c r="Q281" i="26"/>
  <c r="P282" i="26"/>
  <c r="Q282" i="26"/>
  <c r="P283" i="26"/>
  <c r="Q283" i="26"/>
  <c r="P284" i="26"/>
  <c r="Q284" i="26"/>
  <c r="P285" i="26"/>
  <c r="Q285" i="26"/>
  <c r="P286" i="26"/>
  <c r="Q286" i="26"/>
  <c r="P287" i="26"/>
  <c r="Q287" i="26"/>
  <c r="P288" i="26"/>
  <c r="Q288" i="26"/>
  <c r="P289" i="26"/>
  <c r="Q289" i="26"/>
  <c r="P290" i="26"/>
  <c r="Q290" i="26"/>
  <c r="P291" i="26"/>
  <c r="Q291" i="26"/>
  <c r="P292" i="26"/>
  <c r="Q292" i="26"/>
  <c r="P293" i="26"/>
  <c r="Q293" i="26"/>
  <c r="P294" i="26"/>
  <c r="Q294" i="26"/>
  <c r="P295" i="26"/>
  <c r="Q295" i="26"/>
  <c r="P296" i="26"/>
  <c r="Q296" i="26"/>
  <c r="P297" i="26"/>
  <c r="Q297" i="26"/>
  <c r="P298" i="26"/>
  <c r="Q298" i="26"/>
  <c r="P299" i="26"/>
  <c r="Q299" i="26"/>
  <c r="P300" i="26"/>
  <c r="Q300" i="26"/>
  <c r="P301" i="26"/>
  <c r="Q301" i="26"/>
  <c r="P302" i="26"/>
  <c r="Q302" i="26"/>
  <c r="P303" i="26"/>
  <c r="Q303" i="26"/>
  <c r="P304" i="26"/>
  <c r="Q304" i="26"/>
  <c r="P305" i="26"/>
  <c r="Q305" i="26"/>
  <c r="P306" i="26"/>
  <c r="Q306" i="26"/>
  <c r="P307" i="26"/>
  <c r="Q307" i="26"/>
  <c r="P308" i="26"/>
  <c r="Q308" i="26"/>
  <c r="P309" i="26"/>
  <c r="Q309" i="26"/>
  <c r="P310" i="26"/>
  <c r="Q310" i="26"/>
  <c r="P311" i="26"/>
  <c r="Q311" i="26"/>
  <c r="P312" i="26"/>
  <c r="Q312" i="26"/>
  <c r="P313" i="26"/>
  <c r="Q313" i="26"/>
  <c r="P314" i="26"/>
  <c r="Q314" i="26"/>
  <c r="P315" i="26"/>
  <c r="Q315" i="26"/>
  <c r="P316" i="26"/>
  <c r="Q316" i="26"/>
  <c r="P317" i="26"/>
  <c r="Q317" i="26"/>
  <c r="P318" i="26"/>
  <c r="Q318" i="26"/>
  <c r="P319" i="26"/>
  <c r="Q319" i="26"/>
  <c r="P320" i="26"/>
  <c r="Q320" i="26"/>
  <c r="P321" i="26"/>
  <c r="Q321" i="26"/>
  <c r="P322" i="26"/>
  <c r="Q322" i="26"/>
  <c r="P323" i="26"/>
  <c r="Q323" i="26"/>
  <c r="P324" i="26"/>
  <c r="Q324" i="26"/>
  <c r="P325" i="26"/>
  <c r="Q325" i="26"/>
  <c r="Q6" i="26"/>
  <c r="P6" i="26"/>
  <c r="F7" i="25"/>
  <c r="FQ3" i="31" l="1"/>
  <c r="FQ4" i="31" s="1"/>
  <c r="FR3" i="31"/>
  <c r="FR4" i="31" s="1"/>
  <c r="FP3" i="31"/>
  <c r="FP4" i="31" s="1"/>
  <c r="FN9" i="31"/>
  <c r="FM9" i="31"/>
  <c r="FO9" i="31"/>
  <c r="F295" i="25" l="1"/>
  <c r="G295" i="25"/>
  <c r="H295" i="25"/>
  <c r="F296" i="25"/>
  <c r="G296" i="25"/>
  <c r="H296" i="25"/>
  <c r="F297" i="25"/>
  <c r="G297" i="25"/>
  <c r="H297" i="25"/>
  <c r="F298" i="25"/>
  <c r="G298" i="25"/>
  <c r="H298" i="25"/>
  <c r="F299" i="25"/>
  <c r="G299" i="25"/>
  <c r="H299" i="25"/>
  <c r="F300" i="25"/>
  <c r="G300" i="25"/>
  <c r="H300" i="25"/>
  <c r="F301" i="25"/>
  <c r="G301" i="25"/>
  <c r="H301" i="25"/>
  <c r="F302" i="25"/>
  <c r="G302" i="25"/>
  <c r="H302" i="25"/>
  <c r="F303" i="25"/>
  <c r="G303" i="25"/>
  <c r="H303" i="25"/>
  <c r="F304" i="25"/>
  <c r="G304" i="25"/>
  <c r="H304" i="25"/>
  <c r="D184" i="32" l="1"/>
  <c r="E184" i="32"/>
  <c r="F184" i="32"/>
  <c r="G184" i="32"/>
  <c r="H184" i="32"/>
  <c r="I184" i="32"/>
  <c r="J184" i="32"/>
  <c r="K184" i="32"/>
  <c r="L184" i="32"/>
  <c r="M184" i="32"/>
  <c r="N184" i="32"/>
  <c r="O184" i="32"/>
  <c r="P184" i="32"/>
  <c r="Q184" i="32"/>
  <c r="R184" i="32"/>
  <c r="S184" i="32"/>
  <c r="T184" i="32"/>
  <c r="U184" i="32"/>
  <c r="V184" i="32"/>
  <c r="C184" i="32"/>
  <c r="H3" i="33" l="1"/>
  <c r="H2" i="33"/>
  <c r="R163" i="32" l="1"/>
  <c r="E158" i="32"/>
  <c r="E183" i="32" s="1"/>
  <c r="E185" i="32" s="1"/>
  <c r="F158" i="32"/>
  <c r="F183" i="32" s="1"/>
  <c r="F185" i="32" s="1"/>
  <c r="G158" i="32"/>
  <c r="G183" i="32" s="1"/>
  <c r="G185" i="32" s="1"/>
  <c r="H158" i="32"/>
  <c r="H183" i="32" s="1"/>
  <c r="H185" i="32" s="1"/>
  <c r="I158" i="32"/>
  <c r="I183" i="32" s="1"/>
  <c r="I185" i="32" s="1"/>
  <c r="J158" i="32"/>
  <c r="J183" i="32" s="1"/>
  <c r="J185" i="32" s="1"/>
  <c r="K158" i="32"/>
  <c r="K183" i="32" s="1"/>
  <c r="K185" i="32" s="1"/>
  <c r="L158" i="32"/>
  <c r="L183" i="32" s="1"/>
  <c r="L185" i="32" s="1"/>
  <c r="M158" i="32"/>
  <c r="M183" i="32" s="1"/>
  <c r="M185" i="32" s="1"/>
  <c r="N158" i="32"/>
  <c r="N183" i="32" s="1"/>
  <c r="N185" i="32" s="1"/>
  <c r="O158" i="32"/>
  <c r="O183" i="32" s="1"/>
  <c r="O185" i="32" s="1"/>
  <c r="P158" i="32"/>
  <c r="P183" i="32" s="1"/>
  <c r="P185" i="32" s="1"/>
  <c r="Q158" i="32"/>
  <c r="Q183" i="32" s="1"/>
  <c r="Q185" i="32" s="1"/>
  <c r="R158" i="32"/>
  <c r="R183" i="32" s="1"/>
  <c r="R185" i="32" s="1"/>
  <c r="S158" i="32"/>
  <c r="S183" i="32" s="1"/>
  <c r="S185" i="32" s="1"/>
  <c r="T158" i="32"/>
  <c r="T183" i="32" s="1"/>
  <c r="T185" i="32" s="1"/>
  <c r="U158" i="32"/>
  <c r="U183" i="32" s="1"/>
  <c r="U185" i="32" s="1"/>
  <c r="V158" i="32"/>
  <c r="V183" i="32" s="1"/>
  <c r="V185" i="32" s="1"/>
  <c r="E159" i="32"/>
  <c r="F159" i="32"/>
  <c r="G159" i="32"/>
  <c r="H159" i="32"/>
  <c r="I159" i="32"/>
  <c r="J159" i="32"/>
  <c r="K159" i="32"/>
  <c r="L159" i="32"/>
  <c r="M159" i="32"/>
  <c r="N159" i="32"/>
  <c r="O159" i="32"/>
  <c r="P159" i="32"/>
  <c r="Q159" i="32"/>
  <c r="R159" i="32"/>
  <c r="S159" i="32"/>
  <c r="T159" i="32"/>
  <c r="U159" i="32"/>
  <c r="V159" i="32"/>
  <c r="E160" i="32"/>
  <c r="F160" i="32"/>
  <c r="G160" i="32"/>
  <c r="H160" i="32"/>
  <c r="I160" i="32"/>
  <c r="J160" i="32"/>
  <c r="K160" i="32"/>
  <c r="L160" i="32"/>
  <c r="M160" i="32"/>
  <c r="N160" i="32"/>
  <c r="O160" i="32"/>
  <c r="P160" i="32"/>
  <c r="Q160" i="32"/>
  <c r="R160" i="32"/>
  <c r="S160" i="32"/>
  <c r="T160" i="32"/>
  <c r="U160" i="32"/>
  <c r="V160" i="32"/>
  <c r="E161" i="32"/>
  <c r="F161" i="32"/>
  <c r="G161" i="32"/>
  <c r="H161" i="32"/>
  <c r="I161" i="32"/>
  <c r="J161" i="32"/>
  <c r="K161" i="32"/>
  <c r="L161" i="32"/>
  <c r="M161" i="32"/>
  <c r="N161" i="32"/>
  <c r="O161" i="32"/>
  <c r="P161" i="32"/>
  <c r="Q161" i="32"/>
  <c r="R161" i="32"/>
  <c r="S161" i="32"/>
  <c r="T161" i="32"/>
  <c r="U161" i="32"/>
  <c r="V161" i="32"/>
  <c r="E162" i="32"/>
  <c r="F162" i="32"/>
  <c r="G162" i="32"/>
  <c r="H162" i="32"/>
  <c r="I162" i="32"/>
  <c r="J162" i="32"/>
  <c r="K162" i="32"/>
  <c r="L162" i="32"/>
  <c r="M162" i="32"/>
  <c r="N162" i="32"/>
  <c r="O162" i="32"/>
  <c r="P162" i="32"/>
  <c r="Q162" i="32"/>
  <c r="R162" i="32"/>
  <c r="S162" i="32"/>
  <c r="T162" i="32"/>
  <c r="U162" i="32"/>
  <c r="V162" i="32"/>
  <c r="E163" i="32"/>
  <c r="F163" i="32"/>
  <c r="G163" i="32"/>
  <c r="H163" i="32"/>
  <c r="I163" i="32"/>
  <c r="J163" i="32"/>
  <c r="K163" i="32"/>
  <c r="L163" i="32"/>
  <c r="M163" i="32"/>
  <c r="N163" i="32"/>
  <c r="O163" i="32"/>
  <c r="P163" i="32"/>
  <c r="Q163" i="32"/>
  <c r="S163" i="32"/>
  <c r="T163" i="32"/>
  <c r="U163" i="32"/>
  <c r="V163" i="32"/>
  <c r="E164" i="32"/>
  <c r="F164" i="32"/>
  <c r="G164" i="32"/>
  <c r="H164" i="32"/>
  <c r="I164" i="32"/>
  <c r="J164" i="32"/>
  <c r="K164" i="32"/>
  <c r="L164" i="32"/>
  <c r="M164" i="32"/>
  <c r="N164" i="32"/>
  <c r="O164" i="32"/>
  <c r="P164" i="32"/>
  <c r="Q164" i="32"/>
  <c r="R164" i="32"/>
  <c r="S164" i="32"/>
  <c r="T164" i="32"/>
  <c r="U164" i="32"/>
  <c r="V164" i="32"/>
  <c r="E165" i="32"/>
  <c r="F165" i="32"/>
  <c r="G165" i="32"/>
  <c r="H165" i="32"/>
  <c r="I165" i="32"/>
  <c r="J165" i="32"/>
  <c r="K165" i="32"/>
  <c r="L165" i="32"/>
  <c r="M165" i="32"/>
  <c r="N165" i="32"/>
  <c r="O165" i="32"/>
  <c r="P165" i="32"/>
  <c r="Q165" i="32"/>
  <c r="R165" i="32"/>
  <c r="S165" i="32"/>
  <c r="T165" i="32"/>
  <c r="U165" i="32"/>
  <c r="V165" i="32"/>
  <c r="E166" i="32"/>
  <c r="F166" i="32"/>
  <c r="G166" i="32"/>
  <c r="H166" i="32"/>
  <c r="I166" i="32"/>
  <c r="J166" i="32"/>
  <c r="K166" i="32"/>
  <c r="L166" i="32"/>
  <c r="M166" i="32"/>
  <c r="N166" i="32"/>
  <c r="O166" i="32"/>
  <c r="P166" i="32"/>
  <c r="Q166" i="32"/>
  <c r="R166" i="32"/>
  <c r="S166" i="32"/>
  <c r="T166" i="32"/>
  <c r="U166" i="32"/>
  <c r="V166" i="32"/>
  <c r="D158" i="32"/>
  <c r="D159" i="32"/>
  <c r="D160" i="32"/>
  <c r="D161" i="32"/>
  <c r="D162" i="32"/>
  <c r="D163" i="32"/>
  <c r="D164" i="32"/>
  <c r="D165" i="32"/>
  <c r="D166" i="32"/>
  <c r="C165" i="32"/>
  <c r="C163" i="32"/>
  <c r="C162" i="32"/>
  <c r="C158" i="32"/>
  <c r="C183" i="32" s="1"/>
  <c r="C185" i="32" s="1"/>
  <c r="C166" i="32"/>
  <c r="C164" i="32"/>
  <c r="X129" i="32"/>
  <c r="X128" i="32"/>
  <c r="X127" i="32"/>
  <c r="X126" i="32"/>
  <c r="X125" i="32"/>
  <c r="X124" i="32"/>
  <c r="X123" i="32"/>
  <c r="X122" i="32"/>
  <c r="X121" i="32"/>
  <c r="X120" i="32"/>
  <c r="X119" i="32"/>
  <c r="X118" i="32"/>
  <c r="X108" i="32"/>
  <c r="X107" i="32"/>
  <c r="X106" i="32"/>
  <c r="X105" i="32"/>
  <c r="C160" i="32"/>
  <c r="C161" i="32"/>
  <c r="C159" i="32"/>
  <c r="O153" i="32"/>
  <c r="O181" i="32" s="1"/>
  <c r="P153" i="32"/>
  <c r="P181" i="32" s="1"/>
  <c r="Q153" i="32"/>
  <c r="Q181" i="32" s="1"/>
  <c r="R153" i="32"/>
  <c r="R181" i="32" s="1"/>
  <c r="S153" i="32"/>
  <c r="S181" i="32" s="1"/>
  <c r="T153" i="32"/>
  <c r="T181" i="32" s="1"/>
  <c r="U153" i="32"/>
  <c r="U181" i="32" s="1"/>
  <c r="V153" i="32"/>
  <c r="V181" i="32" s="1"/>
  <c r="D153" i="32"/>
  <c r="D181" i="32" s="1"/>
  <c r="E153" i="32"/>
  <c r="E181" i="32" s="1"/>
  <c r="F153" i="32"/>
  <c r="F181" i="32" s="1"/>
  <c r="G153" i="32"/>
  <c r="G181" i="32" s="1"/>
  <c r="H153" i="32"/>
  <c r="I153" i="32"/>
  <c r="I181" i="32" s="1"/>
  <c r="J153" i="32"/>
  <c r="J181" i="32" s="1"/>
  <c r="K153" i="32"/>
  <c r="K181" i="32" s="1"/>
  <c r="L153" i="32"/>
  <c r="L181" i="32" s="1"/>
  <c r="M153" i="32"/>
  <c r="M181" i="32" s="1"/>
  <c r="N153" i="32"/>
  <c r="N181" i="32" s="1"/>
  <c r="C153" i="32"/>
  <c r="C181" i="32" s="1"/>
  <c r="F148" i="32"/>
  <c r="G148" i="32"/>
  <c r="H148" i="32"/>
  <c r="I148" i="32"/>
  <c r="J148" i="32"/>
  <c r="K148" i="32"/>
  <c r="L148" i="32"/>
  <c r="M148" i="32"/>
  <c r="N148" i="32"/>
  <c r="O148" i="32"/>
  <c r="P148" i="32"/>
  <c r="Q148" i="32"/>
  <c r="R148" i="32"/>
  <c r="S148" i="32"/>
  <c r="T148" i="32"/>
  <c r="U148" i="32"/>
  <c r="V148" i="32"/>
  <c r="F149" i="32"/>
  <c r="G149" i="32"/>
  <c r="H149" i="32"/>
  <c r="I149" i="32"/>
  <c r="J149" i="32"/>
  <c r="K149" i="32"/>
  <c r="L149" i="32"/>
  <c r="M149" i="32"/>
  <c r="N149" i="32"/>
  <c r="O149" i="32"/>
  <c r="P149" i="32"/>
  <c r="Q149" i="32"/>
  <c r="R149" i="32"/>
  <c r="S149" i="32"/>
  <c r="T149" i="32"/>
  <c r="U149" i="32"/>
  <c r="V149" i="32"/>
  <c r="F150" i="32"/>
  <c r="G150" i="32"/>
  <c r="H150" i="32"/>
  <c r="I150" i="32"/>
  <c r="J150" i="32"/>
  <c r="K150" i="32"/>
  <c r="L150" i="32"/>
  <c r="M150" i="32"/>
  <c r="N150" i="32"/>
  <c r="O150" i="32"/>
  <c r="P150" i="32"/>
  <c r="Q150" i="32"/>
  <c r="R150" i="32"/>
  <c r="S150" i="32"/>
  <c r="T150" i="32"/>
  <c r="U150" i="32"/>
  <c r="V150" i="32"/>
  <c r="F151" i="32"/>
  <c r="G151" i="32"/>
  <c r="H151" i="32"/>
  <c r="I151" i="32"/>
  <c r="J151" i="32"/>
  <c r="K151" i="32"/>
  <c r="L151" i="32"/>
  <c r="M151" i="32"/>
  <c r="N151" i="32"/>
  <c r="O151" i="32"/>
  <c r="P151" i="32"/>
  <c r="Q151" i="32"/>
  <c r="R151" i="32"/>
  <c r="S151" i="32"/>
  <c r="T151" i="32"/>
  <c r="U151" i="32"/>
  <c r="V151" i="32"/>
  <c r="F152" i="32"/>
  <c r="G152" i="32"/>
  <c r="H152" i="32"/>
  <c r="I152" i="32"/>
  <c r="J152" i="32"/>
  <c r="K152" i="32"/>
  <c r="L152" i="32"/>
  <c r="M152" i="32"/>
  <c r="N152" i="32"/>
  <c r="O152" i="32"/>
  <c r="P152" i="32"/>
  <c r="Q152" i="32"/>
  <c r="R152" i="32"/>
  <c r="S152" i="32"/>
  <c r="T152" i="32"/>
  <c r="U152" i="32"/>
  <c r="V152" i="32"/>
  <c r="E148" i="32"/>
  <c r="E149" i="32"/>
  <c r="E150" i="32"/>
  <c r="E151" i="32"/>
  <c r="E152" i="32"/>
  <c r="D148" i="32"/>
  <c r="D149" i="32"/>
  <c r="D180" i="32" s="1"/>
  <c r="D150" i="32"/>
  <c r="D151" i="32"/>
  <c r="D152" i="32"/>
  <c r="C152" i="32"/>
  <c r="C151" i="32"/>
  <c r="C150" i="32"/>
  <c r="X83" i="32"/>
  <c r="X82" i="32"/>
  <c r="X81" i="32"/>
  <c r="X80" i="32"/>
  <c r="X79" i="32"/>
  <c r="X78" i="32"/>
  <c r="X77" i="32"/>
  <c r="X76" i="32"/>
  <c r="X75" i="32"/>
  <c r="X74" i="32"/>
  <c r="X73" i="32"/>
  <c r="X72" i="32"/>
  <c r="X71" i="32"/>
  <c r="X70" i="32"/>
  <c r="X69" i="32"/>
  <c r="X68" i="32"/>
  <c r="X67" i="32"/>
  <c r="X66" i="32"/>
  <c r="X65" i="32"/>
  <c r="X64" i="32"/>
  <c r="X63" i="32"/>
  <c r="X62" i="32"/>
  <c r="X61" i="32"/>
  <c r="X60" i="32"/>
  <c r="X59" i="32"/>
  <c r="X58" i="32"/>
  <c r="X57" i="32"/>
  <c r="X56" i="32"/>
  <c r="X55" i="32"/>
  <c r="X54" i="32"/>
  <c r="X53" i="32"/>
  <c r="X52" i="32"/>
  <c r="X51" i="32"/>
  <c r="X50" i="32"/>
  <c r="X49" i="32"/>
  <c r="X48" i="32"/>
  <c r="C149" i="32"/>
  <c r="C148" i="32"/>
  <c r="D138" i="32"/>
  <c r="D175" i="32" s="1"/>
  <c r="E138" i="32"/>
  <c r="E175" i="32" s="1"/>
  <c r="F138" i="32"/>
  <c r="F175" i="32" s="1"/>
  <c r="G138" i="32"/>
  <c r="G175" i="32" s="1"/>
  <c r="H138" i="32"/>
  <c r="H175" i="32" s="1"/>
  <c r="I138" i="32"/>
  <c r="I175" i="32" s="1"/>
  <c r="J138" i="32"/>
  <c r="J175" i="32" s="1"/>
  <c r="K138" i="32"/>
  <c r="K175" i="32" s="1"/>
  <c r="L138" i="32"/>
  <c r="L175" i="32" s="1"/>
  <c r="M138" i="32"/>
  <c r="M175" i="32" s="1"/>
  <c r="N138" i="32"/>
  <c r="N175" i="32" s="1"/>
  <c r="O138" i="32"/>
  <c r="O175" i="32" s="1"/>
  <c r="P138" i="32"/>
  <c r="P175" i="32" s="1"/>
  <c r="Q138" i="32"/>
  <c r="Q175" i="32" s="1"/>
  <c r="R138" i="32"/>
  <c r="R175" i="32" s="1"/>
  <c r="S138" i="32"/>
  <c r="S175" i="32" s="1"/>
  <c r="T138" i="32"/>
  <c r="T175" i="32" s="1"/>
  <c r="U138" i="32"/>
  <c r="U175" i="32" s="1"/>
  <c r="V138" i="32"/>
  <c r="V175" i="32" s="1"/>
  <c r="D139" i="32"/>
  <c r="E139" i="32"/>
  <c r="F139" i="32"/>
  <c r="G139" i="32"/>
  <c r="H139" i="32"/>
  <c r="I139" i="32"/>
  <c r="J139" i="32"/>
  <c r="K139" i="32"/>
  <c r="L139" i="32"/>
  <c r="M139" i="32"/>
  <c r="N139" i="32"/>
  <c r="O139" i="32"/>
  <c r="P139" i="32"/>
  <c r="Q139" i="32"/>
  <c r="R139" i="32"/>
  <c r="S139" i="32"/>
  <c r="T139" i="32"/>
  <c r="U139" i="32"/>
  <c r="V139" i="32"/>
  <c r="D140" i="32"/>
  <c r="E140" i="32"/>
  <c r="F140" i="32"/>
  <c r="G140" i="32"/>
  <c r="H140" i="32"/>
  <c r="I140" i="32"/>
  <c r="J140" i="32"/>
  <c r="K140" i="32"/>
  <c r="L140" i="32"/>
  <c r="M140" i="32"/>
  <c r="N140" i="32"/>
  <c r="O140" i="32"/>
  <c r="P140" i="32"/>
  <c r="Q140" i="32"/>
  <c r="R140" i="32"/>
  <c r="S140" i="32"/>
  <c r="T140" i="32"/>
  <c r="U140" i="32"/>
  <c r="V140" i="32"/>
  <c r="D141" i="32"/>
  <c r="E141" i="32"/>
  <c r="F141" i="32"/>
  <c r="G141" i="32"/>
  <c r="H141" i="32"/>
  <c r="I141" i="32"/>
  <c r="J141" i="32"/>
  <c r="K141" i="32"/>
  <c r="L141" i="32"/>
  <c r="M141" i="32"/>
  <c r="N141" i="32"/>
  <c r="O141" i="32"/>
  <c r="P141" i="32"/>
  <c r="Q141" i="32"/>
  <c r="R141" i="32"/>
  <c r="S141" i="32"/>
  <c r="T141" i="32"/>
  <c r="U141" i="32"/>
  <c r="V141" i="32"/>
  <c r="D142" i="32"/>
  <c r="E142" i="32"/>
  <c r="F142" i="32"/>
  <c r="G142" i="32"/>
  <c r="H142" i="32"/>
  <c r="I142" i="32"/>
  <c r="J142" i="32"/>
  <c r="K142" i="32"/>
  <c r="L142" i="32"/>
  <c r="M142" i="32"/>
  <c r="N142" i="32"/>
  <c r="O142" i="32"/>
  <c r="P142" i="32"/>
  <c r="Q142" i="32"/>
  <c r="R142" i="32"/>
  <c r="S142" i="32"/>
  <c r="T142" i="32"/>
  <c r="U142" i="32"/>
  <c r="V142" i="32"/>
  <c r="D143" i="32"/>
  <c r="E143" i="32"/>
  <c r="F143" i="32"/>
  <c r="G143" i="32"/>
  <c r="H143" i="32"/>
  <c r="I143" i="32"/>
  <c r="J143" i="32"/>
  <c r="J144" i="32" s="1"/>
  <c r="K143" i="32"/>
  <c r="L143" i="32"/>
  <c r="M143" i="32"/>
  <c r="N143" i="32"/>
  <c r="O143" i="32"/>
  <c r="P143" i="32"/>
  <c r="Q143" i="32"/>
  <c r="R143" i="32"/>
  <c r="S143" i="32"/>
  <c r="T143" i="32"/>
  <c r="U143" i="32"/>
  <c r="V143" i="32"/>
  <c r="R144" i="32"/>
  <c r="D145" i="32"/>
  <c r="D178" i="32" s="1"/>
  <c r="E145" i="32"/>
  <c r="E178" i="32" s="1"/>
  <c r="F145" i="32"/>
  <c r="F178" i="32" s="1"/>
  <c r="G145" i="32"/>
  <c r="G178" i="32" s="1"/>
  <c r="H145" i="32"/>
  <c r="H178" i="32" s="1"/>
  <c r="I145" i="32"/>
  <c r="I178" i="32" s="1"/>
  <c r="J145" i="32"/>
  <c r="J178" i="32" s="1"/>
  <c r="K145" i="32"/>
  <c r="K178" i="32" s="1"/>
  <c r="L145" i="32"/>
  <c r="L178" i="32" s="1"/>
  <c r="M145" i="32"/>
  <c r="M178" i="32" s="1"/>
  <c r="N145" i="32"/>
  <c r="N178" i="32" s="1"/>
  <c r="O145" i="32"/>
  <c r="O178" i="32" s="1"/>
  <c r="P145" i="32"/>
  <c r="P178" i="32" s="1"/>
  <c r="Q145" i="32"/>
  <c r="Q178" i="32" s="1"/>
  <c r="R145" i="32"/>
  <c r="R178" i="32" s="1"/>
  <c r="S145" i="32"/>
  <c r="S178" i="32" s="1"/>
  <c r="T145" i="32"/>
  <c r="T178" i="32" s="1"/>
  <c r="U145" i="32"/>
  <c r="U178" i="32" s="1"/>
  <c r="V145" i="32"/>
  <c r="V178" i="32" s="1"/>
  <c r="C145" i="32"/>
  <c r="C178" i="32" s="1"/>
  <c r="C143" i="32"/>
  <c r="C142" i="32"/>
  <c r="C141" i="32"/>
  <c r="X22" i="32"/>
  <c r="X23" i="32"/>
  <c r="X24" i="32"/>
  <c r="X25" i="32"/>
  <c r="X26" i="32"/>
  <c r="X27" i="32"/>
  <c r="X28" i="32"/>
  <c r="X29" i="32"/>
  <c r="X30" i="32"/>
  <c r="X31" i="32"/>
  <c r="X32" i="32"/>
  <c r="X33" i="32"/>
  <c r="X34" i="32"/>
  <c r="X35" i="32"/>
  <c r="X36" i="32"/>
  <c r="X37" i="32"/>
  <c r="X38" i="32"/>
  <c r="X39" i="32"/>
  <c r="X40" i="32"/>
  <c r="X41" i="32"/>
  <c r="X42" i="32"/>
  <c r="X43" i="32"/>
  <c r="X44" i="32"/>
  <c r="X45" i="32"/>
  <c r="X21" i="32"/>
  <c r="C140" i="32"/>
  <c r="C139" i="32"/>
  <c r="C138" i="32"/>
  <c r="C175" i="32" s="1"/>
  <c r="O167" i="32" l="1"/>
  <c r="O169" i="32" s="1"/>
  <c r="V144" i="32"/>
  <c r="N144" i="32"/>
  <c r="F144" i="32"/>
  <c r="H167" i="32"/>
  <c r="H169" i="32" s="1"/>
  <c r="X151" i="32"/>
  <c r="S154" i="32"/>
  <c r="V180" i="32"/>
  <c r="R180" i="32"/>
  <c r="N180" i="32"/>
  <c r="J180" i="32"/>
  <c r="F180" i="32"/>
  <c r="T167" i="32"/>
  <c r="T169" i="32" s="1"/>
  <c r="Q167" i="32"/>
  <c r="Q169" i="32" s="1"/>
  <c r="M167" i="32"/>
  <c r="M169" i="32" s="1"/>
  <c r="L167" i="32"/>
  <c r="L169" i="32" s="1"/>
  <c r="S180" i="32"/>
  <c r="O180" i="32"/>
  <c r="K180" i="32"/>
  <c r="G180" i="32"/>
  <c r="L154" i="32"/>
  <c r="N176" i="32"/>
  <c r="G167" i="32"/>
  <c r="G169" i="32" s="1"/>
  <c r="P167" i="32"/>
  <c r="P169" i="32" s="1"/>
  <c r="J146" i="32"/>
  <c r="J177" i="32"/>
  <c r="X149" i="32"/>
  <c r="C180" i="32"/>
  <c r="E180" i="32"/>
  <c r="U180" i="32"/>
  <c r="Q180" i="32"/>
  <c r="M180" i="32"/>
  <c r="I180" i="32"/>
  <c r="H154" i="32"/>
  <c r="H181" i="32"/>
  <c r="X158" i="32"/>
  <c r="X159" i="32" s="1"/>
  <c r="X160" i="32" s="1"/>
  <c r="X161" i="32" s="1"/>
  <c r="X162" i="32" s="1"/>
  <c r="S167" i="32"/>
  <c r="S169" i="32" s="1"/>
  <c r="V167" i="32"/>
  <c r="V169" i="32" s="1"/>
  <c r="J167" i="32"/>
  <c r="J169" i="32" s="1"/>
  <c r="F167" i="32"/>
  <c r="F169" i="32" s="1"/>
  <c r="D167" i="32"/>
  <c r="D169" i="32" s="1"/>
  <c r="D183" i="32"/>
  <c r="D185" i="32" s="1"/>
  <c r="R146" i="32"/>
  <c r="R177" i="32"/>
  <c r="R176" i="32"/>
  <c r="C144" i="32"/>
  <c r="C177" i="32" s="1"/>
  <c r="V146" i="32"/>
  <c r="V177" i="32"/>
  <c r="V176" i="32" s="1"/>
  <c r="N146" i="32"/>
  <c r="N177" i="32"/>
  <c r="F146" i="32"/>
  <c r="F177" i="32"/>
  <c r="F176" i="32" s="1"/>
  <c r="M154" i="32"/>
  <c r="T154" i="32"/>
  <c r="T180" i="32"/>
  <c r="P180" i="32"/>
  <c r="L180" i="32"/>
  <c r="H180" i="32"/>
  <c r="C167" i="32"/>
  <c r="C169" i="32" s="1"/>
  <c r="K167" i="32"/>
  <c r="K169" i="32" s="1"/>
  <c r="U167" i="32"/>
  <c r="U169" i="32" s="1"/>
  <c r="I167" i="32"/>
  <c r="I169" i="32" s="1"/>
  <c r="E167" i="32"/>
  <c r="E169" i="32" s="1"/>
  <c r="N167" i="32"/>
  <c r="N169" i="32" s="1"/>
  <c r="R167" i="32"/>
  <c r="R169" i="32" s="1"/>
  <c r="X163" i="32"/>
  <c r="U154" i="32"/>
  <c r="Q154" i="32"/>
  <c r="O154" i="32"/>
  <c r="N154" i="32"/>
  <c r="N155" i="32" s="1"/>
  <c r="J154" i="32"/>
  <c r="F154" i="32"/>
  <c r="U144" i="32"/>
  <c r="Q144" i="32"/>
  <c r="Q177" i="32" s="1"/>
  <c r="Q176" i="32" s="1"/>
  <c r="M144" i="32"/>
  <c r="I144" i="32"/>
  <c r="I177" i="32" s="1"/>
  <c r="E144" i="32"/>
  <c r="T144" i="32"/>
  <c r="P144" i="32"/>
  <c r="L144" i="32"/>
  <c r="H144" i="32"/>
  <c r="D144" i="32"/>
  <c r="I154" i="32"/>
  <c r="V154" i="32"/>
  <c r="R154" i="32"/>
  <c r="R155" i="32" s="1"/>
  <c r="X150" i="32"/>
  <c r="C154" i="32"/>
  <c r="S144" i="32"/>
  <c r="S177" i="32" s="1"/>
  <c r="O144" i="32"/>
  <c r="O177" i="32" s="1"/>
  <c r="K144" i="32"/>
  <c r="K177" i="32" s="1"/>
  <c r="K176" i="32" s="1"/>
  <c r="G144" i="32"/>
  <c r="G177" i="32" s="1"/>
  <c r="G176" i="32" s="1"/>
  <c r="E154" i="32"/>
  <c r="K154" i="32"/>
  <c r="G154" i="32"/>
  <c r="P154" i="32"/>
  <c r="X152" i="32"/>
  <c r="X153" i="32"/>
  <c r="D154" i="32"/>
  <c r="X148" i="32"/>
  <c r="I146" i="32"/>
  <c r="S146" i="32"/>
  <c r="S155" i="32" s="1"/>
  <c r="G146" i="32"/>
  <c r="F272" i="25"/>
  <c r="G272" i="25"/>
  <c r="H272" i="25"/>
  <c r="F273" i="25"/>
  <c r="G273" i="25"/>
  <c r="H273" i="25"/>
  <c r="F274" i="25"/>
  <c r="G274" i="25"/>
  <c r="H274" i="25"/>
  <c r="F275" i="25"/>
  <c r="G275" i="25"/>
  <c r="H275" i="25"/>
  <c r="F276" i="25"/>
  <c r="G276" i="25"/>
  <c r="H276" i="25"/>
  <c r="F277" i="25"/>
  <c r="G277" i="25"/>
  <c r="H277" i="25"/>
  <c r="F278" i="25"/>
  <c r="G278" i="25"/>
  <c r="H278" i="25"/>
  <c r="F279" i="25"/>
  <c r="G279" i="25"/>
  <c r="H279" i="25"/>
  <c r="F280" i="25"/>
  <c r="G280" i="25"/>
  <c r="H280" i="25"/>
  <c r="F281" i="25"/>
  <c r="G281" i="25"/>
  <c r="H281" i="25"/>
  <c r="F282" i="25"/>
  <c r="G282" i="25"/>
  <c r="H282" i="25"/>
  <c r="F283" i="25"/>
  <c r="G283" i="25"/>
  <c r="H283" i="25"/>
  <c r="F284" i="25"/>
  <c r="G284" i="25"/>
  <c r="H284" i="25"/>
  <c r="F285" i="25"/>
  <c r="G285" i="25"/>
  <c r="H285" i="25"/>
  <c r="F286" i="25"/>
  <c r="G286" i="25"/>
  <c r="H286" i="25"/>
  <c r="F287" i="25"/>
  <c r="G287" i="25"/>
  <c r="H287" i="25"/>
  <c r="F288" i="25"/>
  <c r="G288" i="25"/>
  <c r="H288" i="25"/>
  <c r="F289" i="25"/>
  <c r="G289" i="25"/>
  <c r="H289" i="25"/>
  <c r="F290" i="25"/>
  <c r="G290" i="25"/>
  <c r="H290" i="25"/>
  <c r="F291" i="25"/>
  <c r="G291" i="25"/>
  <c r="H291" i="25"/>
  <c r="F292" i="25"/>
  <c r="G292" i="25"/>
  <c r="H292" i="25"/>
  <c r="F293" i="25"/>
  <c r="G293" i="25"/>
  <c r="H293" i="25"/>
  <c r="F294" i="25"/>
  <c r="G294" i="25"/>
  <c r="H294" i="25"/>
  <c r="F155" i="32" l="1"/>
  <c r="J176" i="32"/>
  <c r="C146" i="32"/>
  <c r="I176" i="32"/>
  <c r="S176" i="32"/>
  <c r="C155" i="32"/>
  <c r="O176" i="32"/>
  <c r="Q146" i="32"/>
  <c r="Q155" i="32" s="1"/>
  <c r="C176" i="32"/>
  <c r="Y163" i="32"/>
  <c r="X164" i="32"/>
  <c r="X165" i="32" s="1"/>
  <c r="X166" i="32" s="1"/>
  <c r="D146" i="32"/>
  <c r="D155" i="32" s="1"/>
  <c r="D177" i="32"/>
  <c r="D176" i="32" s="1"/>
  <c r="T146" i="32"/>
  <c r="T155" i="32" s="1"/>
  <c r="T177" i="32"/>
  <c r="T176" i="32" s="1"/>
  <c r="V155" i="32"/>
  <c r="L146" i="32"/>
  <c r="L155" i="32" s="1"/>
  <c r="L177" i="32"/>
  <c r="L176" i="32" s="1"/>
  <c r="J155" i="32"/>
  <c r="G155" i="32"/>
  <c r="P146" i="32"/>
  <c r="P177" i="32"/>
  <c r="P176" i="32" s="1"/>
  <c r="M146" i="32"/>
  <c r="M155" i="32" s="1"/>
  <c r="M177" i="32"/>
  <c r="M176" i="32" s="1"/>
  <c r="K146" i="32"/>
  <c r="K155" i="32" s="1"/>
  <c r="O146" i="32"/>
  <c r="O155" i="32" s="1"/>
  <c r="H146" i="32"/>
  <c r="H155" i="32" s="1"/>
  <c r="H177" i="32"/>
  <c r="H176" i="32" s="1"/>
  <c r="E146" i="32"/>
  <c r="E155" i="32" s="1"/>
  <c r="E177" i="32"/>
  <c r="E176" i="32" s="1"/>
  <c r="U146" i="32"/>
  <c r="U155" i="32" s="1"/>
  <c r="U177" i="32"/>
  <c r="U176" i="32" s="1"/>
  <c r="X154" i="32"/>
  <c r="P155" i="32"/>
  <c r="I155" i="32"/>
  <c r="G1" i="29"/>
  <c r="H1" i="29"/>
  <c r="I1" i="29"/>
  <c r="E2" i="29"/>
  <c r="E3" i="29"/>
  <c r="E4" i="29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28" i="29"/>
  <c r="E29" i="29"/>
  <c r="E30" i="29"/>
  <c r="E31" i="29"/>
  <c r="E32" i="29"/>
  <c r="E33" i="29"/>
  <c r="E34" i="29"/>
  <c r="E35" i="29"/>
  <c r="E36" i="29" s="1"/>
  <c r="E37" i="29" s="1"/>
  <c r="E38" i="29" s="1"/>
  <c r="E39" i="29" s="1"/>
  <c r="E40" i="29" s="1"/>
  <c r="E41" i="29" s="1"/>
  <c r="E42" i="29" s="1"/>
  <c r="E43" i="29" s="1"/>
  <c r="E44" i="29" s="1"/>
  <c r="E45" i="29" s="1"/>
  <c r="E46" i="29" s="1"/>
  <c r="E47" i="29" s="1"/>
  <c r="E48" i="29" s="1"/>
  <c r="E49" i="29" s="1"/>
  <c r="E50" i="29" s="1"/>
  <c r="E51" i="29" s="1"/>
  <c r="E52" i="29" s="1"/>
  <c r="E53" i="29" s="1"/>
  <c r="E54" i="29" s="1"/>
  <c r="E55" i="29" s="1"/>
  <c r="E56" i="29" s="1"/>
  <c r="E57" i="29" s="1"/>
  <c r="E58" i="29" s="1"/>
  <c r="E59" i="29" s="1"/>
  <c r="E60" i="29" s="1"/>
  <c r="E61" i="29" s="1"/>
  <c r="E62" i="29" s="1"/>
  <c r="E63" i="29" s="1"/>
  <c r="E64" i="29" s="1"/>
  <c r="E65" i="29" s="1"/>
  <c r="E66" i="29" s="1"/>
  <c r="E67" i="29" s="1"/>
  <c r="E68" i="29" s="1"/>
  <c r="E69" i="29" s="1"/>
  <c r="E70" i="29" s="1"/>
  <c r="E71" i="29" s="1"/>
  <c r="E72" i="29"/>
  <c r="E73" i="29" s="1"/>
  <c r="E74" i="29" s="1"/>
  <c r="E75" i="29" s="1"/>
  <c r="E76" i="29" s="1"/>
  <c r="E77" i="29" s="1"/>
  <c r="E78" i="29" s="1"/>
  <c r="E79" i="29" s="1"/>
  <c r="E80" i="29" s="1"/>
  <c r="E81" i="29" s="1"/>
  <c r="E82" i="29" s="1"/>
  <c r="E83" i="29" s="1"/>
  <c r="E84" i="29" s="1"/>
  <c r="E85" i="29" s="1"/>
  <c r="E86" i="29" s="1"/>
  <c r="E87" i="29" s="1"/>
  <c r="E88" i="29" s="1"/>
  <c r="E89" i="29" s="1"/>
  <c r="E90" i="29" s="1"/>
  <c r="E91" i="29" s="1"/>
  <c r="E92" i="29" s="1"/>
  <c r="E93" i="29" s="1"/>
  <c r="E94" i="29" s="1"/>
  <c r="E95" i="29" s="1"/>
  <c r="E96" i="29" s="1"/>
  <c r="E97" i="29" s="1"/>
  <c r="E98" i="29" s="1"/>
  <c r="E99" i="29" s="1"/>
  <c r="E100" i="29" s="1"/>
  <c r="E101" i="29" s="1"/>
  <c r="E102" i="29" s="1"/>
  <c r="E103" i="29" s="1"/>
  <c r="E104" i="29" s="1"/>
  <c r="E105" i="29" s="1"/>
  <c r="E106" i="29" s="1"/>
  <c r="E107" i="29" s="1"/>
  <c r="E108" i="29" s="1"/>
  <c r="E109" i="29" s="1"/>
  <c r="E110" i="29" s="1"/>
  <c r="E111" i="29" s="1"/>
  <c r="E112" i="29" s="1"/>
  <c r="E113" i="29" s="1"/>
  <c r="E114" i="29" s="1"/>
  <c r="E115" i="29" s="1"/>
  <c r="E116" i="29" s="1"/>
  <c r="E117" i="29" s="1"/>
  <c r="E118" i="29" s="1"/>
  <c r="E119" i="29" s="1"/>
  <c r="E120" i="29" s="1"/>
  <c r="E121" i="29" s="1"/>
  <c r="E122" i="29" s="1"/>
  <c r="E123" i="29" s="1"/>
  <c r="E124" i="29" s="1"/>
  <c r="E125" i="29" s="1"/>
  <c r="E126" i="29" s="1"/>
  <c r="E127" i="29" s="1"/>
  <c r="E128" i="29" s="1"/>
  <c r="E129" i="29" s="1"/>
  <c r="E130" i="29" s="1"/>
  <c r="E131" i="29" s="1"/>
  <c r="E132" i="29" s="1"/>
  <c r="E133" i="29" s="1"/>
  <c r="E134" i="29" s="1"/>
  <c r="F6" i="25"/>
  <c r="G6" i="25"/>
  <c r="H6" i="25"/>
  <c r="G7" i="25"/>
  <c r="H7" i="25"/>
  <c r="F8" i="25"/>
  <c r="G8" i="25"/>
  <c r="H8" i="25"/>
  <c r="F9" i="25"/>
  <c r="G9" i="25"/>
  <c r="H9" i="25"/>
  <c r="F10" i="25"/>
  <c r="G10" i="25"/>
  <c r="H10" i="25"/>
  <c r="F11" i="25"/>
  <c r="G11" i="25"/>
  <c r="H11" i="25"/>
  <c r="F12" i="25"/>
  <c r="G12" i="25"/>
  <c r="H12" i="25"/>
  <c r="F13" i="25"/>
  <c r="G13" i="25"/>
  <c r="H13" i="25"/>
  <c r="F14" i="25"/>
  <c r="G14" i="25"/>
  <c r="H14" i="25"/>
  <c r="F15" i="25"/>
  <c r="G15" i="25"/>
  <c r="H15" i="25"/>
  <c r="F16" i="25"/>
  <c r="G16" i="25"/>
  <c r="H16" i="25"/>
  <c r="F17" i="25"/>
  <c r="G17" i="25"/>
  <c r="H17" i="25"/>
  <c r="F18" i="25"/>
  <c r="G18" i="25"/>
  <c r="H18" i="25"/>
  <c r="F19" i="25"/>
  <c r="G19" i="25"/>
  <c r="H19" i="25"/>
  <c r="F20" i="25"/>
  <c r="G20" i="25"/>
  <c r="H20" i="25"/>
  <c r="F21" i="25"/>
  <c r="G21" i="25"/>
  <c r="H21" i="25"/>
  <c r="F22" i="25"/>
  <c r="G22" i="25"/>
  <c r="H22" i="25"/>
  <c r="F23" i="25"/>
  <c r="G23" i="25"/>
  <c r="H23" i="25"/>
  <c r="F24" i="25"/>
  <c r="G24" i="25"/>
  <c r="H24" i="25"/>
  <c r="F25" i="25"/>
  <c r="G25" i="25"/>
  <c r="H25" i="25"/>
  <c r="F26" i="25"/>
  <c r="G26" i="25"/>
  <c r="H26" i="25"/>
  <c r="F27" i="25"/>
  <c r="G27" i="25"/>
  <c r="H27" i="25"/>
  <c r="F28" i="25"/>
  <c r="G28" i="25"/>
  <c r="H28" i="25"/>
  <c r="F29" i="25"/>
  <c r="G29" i="25"/>
  <c r="H29" i="25"/>
  <c r="F30" i="25"/>
  <c r="G30" i="25"/>
  <c r="H30" i="25"/>
  <c r="F31" i="25"/>
  <c r="G31" i="25"/>
  <c r="H31" i="25"/>
  <c r="F32" i="25"/>
  <c r="G32" i="25"/>
  <c r="H32" i="25"/>
  <c r="F33" i="25"/>
  <c r="G33" i="25"/>
  <c r="H33" i="25"/>
  <c r="F34" i="25"/>
  <c r="G34" i="25"/>
  <c r="H34" i="25"/>
  <c r="F35" i="25"/>
  <c r="G35" i="25"/>
  <c r="H35" i="25"/>
  <c r="F36" i="25"/>
  <c r="G36" i="25"/>
  <c r="H36" i="25"/>
  <c r="F37" i="25"/>
  <c r="G37" i="25"/>
  <c r="H37" i="25"/>
  <c r="F38" i="25"/>
  <c r="G38" i="25"/>
  <c r="H38" i="25"/>
  <c r="F39" i="25"/>
  <c r="G39" i="25"/>
  <c r="H39" i="25"/>
  <c r="F40" i="25"/>
  <c r="G40" i="25"/>
  <c r="H40" i="25"/>
  <c r="F41" i="25"/>
  <c r="G41" i="25"/>
  <c r="H41" i="25"/>
  <c r="F42" i="25"/>
  <c r="G42" i="25"/>
  <c r="H42" i="25"/>
  <c r="F43" i="25"/>
  <c r="G43" i="25"/>
  <c r="H43" i="25"/>
  <c r="F44" i="25"/>
  <c r="G44" i="25"/>
  <c r="H44" i="25"/>
  <c r="F45" i="25"/>
  <c r="G45" i="25"/>
  <c r="H45" i="25"/>
  <c r="F46" i="25"/>
  <c r="G46" i="25"/>
  <c r="H46" i="25"/>
  <c r="F47" i="25"/>
  <c r="G47" i="25"/>
  <c r="H47" i="25"/>
  <c r="F48" i="25"/>
  <c r="G48" i="25"/>
  <c r="H48" i="25"/>
  <c r="F49" i="25"/>
  <c r="G49" i="25"/>
  <c r="H49" i="25"/>
  <c r="F50" i="25"/>
  <c r="G50" i="25"/>
  <c r="H50" i="25"/>
  <c r="F51" i="25"/>
  <c r="G51" i="25"/>
  <c r="H51" i="25"/>
  <c r="F52" i="25"/>
  <c r="G52" i="25"/>
  <c r="H52" i="25"/>
  <c r="F53" i="25"/>
  <c r="G53" i="25"/>
  <c r="H53" i="25"/>
  <c r="F54" i="25"/>
  <c r="G54" i="25"/>
  <c r="H54" i="25"/>
  <c r="F55" i="25"/>
  <c r="G55" i="25"/>
  <c r="H55" i="25"/>
  <c r="F56" i="25"/>
  <c r="G56" i="25"/>
  <c r="H56" i="25"/>
  <c r="F57" i="25"/>
  <c r="G57" i="25"/>
  <c r="H57" i="25"/>
  <c r="F58" i="25"/>
  <c r="G58" i="25"/>
  <c r="H58" i="25"/>
  <c r="F59" i="25"/>
  <c r="G59" i="25"/>
  <c r="H59" i="25"/>
  <c r="F60" i="25"/>
  <c r="G60" i="25"/>
  <c r="H60" i="25"/>
  <c r="F61" i="25"/>
  <c r="G61" i="25"/>
  <c r="H61" i="25"/>
  <c r="F62" i="25"/>
  <c r="G62" i="25"/>
  <c r="H62" i="25"/>
  <c r="F63" i="25"/>
  <c r="G63" i="25"/>
  <c r="H63" i="25"/>
  <c r="F64" i="25"/>
  <c r="G64" i="25"/>
  <c r="H64" i="25"/>
  <c r="F65" i="25"/>
  <c r="G65" i="25"/>
  <c r="H65" i="25"/>
  <c r="F66" i="25"/>
  <c r="G66" i="25"/>
  <c r="H66" i="25"/>
  <c r="F67" i="25"/>
  <c r="G67" i="25"/>
  <c r="H67" i="25"/>
  <c r="F68" i="25"/>
  <c r="G68" i="25"/>
  <c r="H68" i="25"/>
  <c r="F69" i="25"/>
  <c r="G69" i="25"/>
  <c r="H69" i="25"/>
  <c r="F70" i="25"/>
  <c r="G70" i="25"/>
  <c r="H70" i="25"/>
  <c r="F71" i="25"/>
  <c r="G71" i="25"/>
  <c r="H71" i="25"/>
  <c r="F72" i="25"/>
  <c r="G72" i="25"/>
  <c r="H72" i="25"/>
  <c r="F73" i="25"/>
  <c r="G73" i="25"/>
  <c r="H73" i="25"/>
  <c r="F74" i="25"/>
  <c r="G74" i="25"/>
  <c r="H74" i="25"/>
  <c r="F75" i="25"/>
  <c r="G75" i="25"/>
  <c r="H75" i="25"/>
  <c r="F76" i="25"/>
  <c r="G76" i="25"/>
  <c r="H76" i="25"/>
  <c r="F77" i="25"/>
  <c r="G77" i="25"/>
  <c r="H77" i="25"/>
  <c r="F78" i="25"/>
  <c r="G78" i="25"/>
  <c r="H78" i="25"/>
  <c r="F79" i="25"/>
  <c r="G79" i="25"/>
  <c r="H79" i="25"/>
  <c r="F80" i="25"/>
  <c r="G80" i="25"/>
  <c r="H80" i="25"/>
  <c r="F81" i="25"/>
  <c r="G81" i="25"/>
  <c r="H81" i="25"/>
  <c r="F82" i="25"/>
  <c r="G82" i="25"/>
  <c r="H82" i="25"/>
  <c r="F83" i="25"/>
  <c r="G83" i="25"/>
  <c r="H83" i="25"/>
  <c r="F84" i="25"/>
  <c r="G84" i="25"/>
  <c r="H84" i="25"/>
  <c r="F85" i="25"/>
  <c r="G85" i="25"/>
  <c r="H85" i="25"/>
  <c r="F86" i="25"/>
  <c r="G86" i="25"/>
  <c r="H86" i="25"/>
  <c r="F87" i="25"/>
  <c r="G87" i="25"/>
  <c r="H87" i="25"/>
  <c r="F88" i="25"/>
  <c r="G88" i="25"/>
  <c r="H88" i="25"/>
  <c r="F89" i="25"/>
  <c r="G89" i="25"/>
  <c r="H89" i="25"/>
  <c r="F90" i="25"/>
  <c r="G90" i="25"/>
  <c r="H90" i="25"/>
  <c r="F91" i="25"/>
  <c r="G91" i="25"/>
  <c r="H91" i="25"/>
  <c r="F92" i="25"/>
  <c r="G92" i="25"/>
  <c r="H92" i="25"/>
  <c r="F93" i="25"/>
  <c r="G93" i="25"/>
  <c r="H93" i="25"/>
  <c r="F94" i="25"/>
  <c r="G94" i="25"/>
  <c r="H94" i="25"/>
  <c r="F95" i="25"/>
  <c r="G95" i="25"/>
  <c r="H95" i="25"/>
  <c r="F96" i="25"/>
  <c r="G96" i="25"/>
  <c r="H96" i="25"/>
  <c r="F97" i="25"/>
  <c r="G97" i="25"/>
  <c r="H97" i="25"/>
  <c r="F98" i="25"/>
  <c r="G98" i="25"/>
  <c r="H98" i="25"/>
  <c r="F99" i="25"/>
  <c r="G99" i="25"/>
  <c r="H99" i="25"/>
  <c r="F100" i="25"/>
  <c r="G100" i="25"/>
  <c r="H100" i="25"/>
  <c r="F101" i="25"/>
  <c r="G101" i="25"/>
  <c r="H101" i="25"/>
  <c r="F102" i="25"/>
  <c r="G102" i="25"/>
  <c r="H102" i="25"/>
  <c r="F103" i="25"/>
  <c r="G103" i="25"/>
  <c r="H103" i="25"/>
  <c r="F104" i="25"/>
  <c r="G104" i="25"/>
  <c r="H104" i="25"/>
  <c r="F105" i="25"/>
  <c r="G105" i="25"/>
  <c r="H105" i="25"/>
  <c r="F106" i="25"/>
  <c r="G106" i="25"/>
  <c r="H106" i="25"/>
  <c r="F107" i="25"/>
  <c r="G107" i="25"/>
  <c r="H107" i="25"/>
  <c r="F108" i="25"/>
  <c r="G108" i="25"/>
  <c r="H108" i="25"/>
  <c r="F109" i="25"/>
  <c r="G109" i="25"/>
  <c r="H109" i="25"/>
  <c r="F110" i="25"/>
  <c r="G110" i="25"/>
  <c r="H110" i="25"/>
  <c r="F111" i="25"/>
  <c r="G111" i="25"/>
  <c r="H111" i="25"/>
  <c r="F112" i="25"/>
  <c r="G112" i="25"/>
  <c r="H112" i="25"/>
  <c r="F113" i="25"/>
  <c r="G113" i="25"/>
  <c r="H113" i="25"/>
  <c r="F114" i="25"/>
  <c r="G114" i="25"/>
  <c r="H114" i="25"/>
  <c r="F115" i="25"/>
  <c r="G115" i="25"/>
  <c r="H115" i="25"/>
  <c r="F116" i="25"/>
  <c r="G116" i="25"/>
  <c r="H116" i="25"/>
  <c r="F117" i="25"/>
  <c r="G117" i="25"/>
  <c r="H117" i="25"/>
  <c r="F118" i="25"/>
  <c r="G118" i="25"/>
  <c r="H118" i="25"/>
  <c r="F119" i="25"/>
  <c r="G119" i="25"/>
  <c r="H119" i="25"/>
  <c r="F120" i="25"/>
  <c r="G120" i="25"/>
  <c r="H120" i="25"/>
  <c r="F121" i="25"/>
  <c r="G121" i="25"/>
  <c r="H121" i="25"/>
  <c r="F122" i="25"/>
  <c r="G122" i="25"/>
  <c r="H122" i="25"/>
  <c r="F123" i="25"/>
  <c r="G123" i="25"/>
  <c r="H123" i="25"/>
  <c r="F124" i="25"/>
  <c r="G124" i="25"/>
  <c r="H124" i="25"/>
  <c r="F125" i="25"/>
  <c r="G125" i="25"/>
  <c r="H125" i="25"/>
  <c r="F126" i="25"/>
  <c r="G126" i="25"/>
  <c r="H126" i="25"/>
  <c r="F127" i="25"/>
  <c r="G127" i="25"/>
  <c r="H127" i="25"/>
  <c r="F128" i="25"/>
  <c r="G128" i="25"/>
  <c r="H128" i="25"/>
  <c r="F129" i="25"/>
  <c r="G129" i="25"/>
  <c r="H129" i="25"/>
  <c r="F130" i="25"/>
  <c r="G130" i="25"/>
  <c r="H130" i="25"/>
  <c r="F131" i="25"/>
  <c r="G131" i="25"/>
  <c r="H131" i="25"/>
  <c r="F132" i="25"/>
  <c r="G132" i="25"/>
  <c r="H132" i="25"/>
  <c r="F133" i="25"/>
  <c r="G133" i="25"/>
  <c r="H133" i="25"/>
  <c r="F134" i="25"/>
  <c r="G134" i="25"/>
  <c r="H134" i="25"/>
  <c r="F135" i="25"/>
  <c r="G135" i="25"/>
  <c r="H135" i="25"/>
  <c r="F136" i="25"/>
  <c r="G136" i="25"/>
  <c r="H136" i="25"/>
  <c r="F137" i="25"/>
  <c r="G137" i="25"/>
  <c r="H137" i="25"/>
  <c r="F138" i="25"/>
  <c r="G138" i="25"/>
  <c r="H138" i="25"/>
  <c r="F139" i="25"/>
  <c r="G139" i="25"/>
  <c r="H139" i="25"/>
  <c r="F140" i="25"/>
  <c r="G140" i="25"/>
  <c r="H140" i="25"/>
  <c r="F141" i="25"/>
  <c r="G141" i="25"/>
  <c r="H141" i="25"/>
  <c r="F142" i="25"/>
  <c r="G142" i="25"/>
  <c r="H142" i="25"/>
  <c r="F143" i="25"/>
  <c r="G143" i="25"/>
  <c r="H143" i="25"/>
  <c r="F144" i="25"/>
  <c r="G144" i="25"/>
  <c r="H144" i="25"/>
  <c r="F145" i="25"/>
  <c r="G145" i="25"/>
  <c r="H145" i="25"/>
  <c r="F146" i="25"/>
  <c r="G146" i="25"/>
  <c r="H146" i="25"/>
  <c r="F147" i="25"/>
  <c r="G147" i="25"/>
  <c r="H147" i="25"/>
  <c r="F148" i="25"/>
  <c r="G148" i="25"/>
  <c r="H148" i="25"/>
  <c r="F149" i="25"/>
  <c r="G149" i="25"/>
  <c r="H149" i="25"/>
  <c r="F150" i="25"/>
  <c r="G150" i="25"/>
  <c r="H150" i="25"/>
  <c r="F151" i="25"/>
  <c r="G151" i="25"/>
  <c r="H151" i="25"/>
  <c r="F152" i="25"/>
  <c r="G152" i="25"/>
  <c r="H152" i="25"/>
  <c r="F153" i="25"/>
  <c r="G153" i="25"/>
  <c r="H153" i="25"/>
  <c r="F154" i="25"/>
  <c r="G154" i="25"/>
  <c r="H154" i="25"/>
  <c r="F155" i="25"/>
  <c r="G155" i="25"/>
  <c r="H155" i="25"/>
  <c r="F156" i="25"/>
  <c r="G156" i="25"/>
  <c r="H156" i="25"/>
  <c r="F157" i="25"/>
  <c r="G157" i="25"/>
  <c r="H157" i="25"/>
  <c r="F158" i="25"/>
  <c r="G158" i="25"/>
  <c r="H158" i="25"/>
  <c r="F159" i="25"/>
  <c r="G159" i="25"/>
  <c r="H159" i="25"/>
  <c r="F160" i="25"/>
  <c r="G160" i="25"/>
  <c r="H160" i="25"/>
  <c r="F161" i="25"/>
  <c r="G161" i="25"/>
  <c r="H161" i="25"/>
  <c r="F162" i="25"/>
  <c r="G162" i="25"/>
  <c r="H162" i="25"/>
  <c r="F163" i="25"/>
  <c r="G163" i="25"/>
  <c r="H163" i="25"/>
  <c r="F164" i="25"/>
  <c r="G164" i="25"/>
  <c r="H164" i="25"/>
  <c r="F165" i="25"/>
  <c r="G165" i="25"/>
  <c r="H165" i="25"/>
  <c r="F166" i="25"/>
  <c r="G166" i="25"/>
  <c r="H166" i="25"/>
  <c r="F167" i="25"/>
  <c r="G167" i="25"/>
  <c r="H167" i="25"/>
  <c r="F168" i="25"/>
  <c r="G168" i="25"/>
  <c r="H168" i="25"/>
  <c r="F169" i="25"/>
  <c r="G169" i="25"/>
  <c r="H169" i="25"/>
  <c r="F170" i="25"/>
  <c r="G170" i="25"/>
  <c r="H170" i="25"/>
  <c r="F171" i="25"/>
  <c r="G171" i="25"/>
  <c r="H171" i="25"/>
  <c r="F172" i="25"/>
  <c r="G172" i="25"/>
  <c r="H172" i="25"/>
  <c r="F173" i="25"/>
  <c r="G173" i="25"/>
  <c r="H173" i="25"/>
  <c r="F174" i="25"/>
  <c r="G174" i="25"/>
  <c r="H174" i="25"/>
  <c r="F175" i="25"/>
  <c r="G175" i="25"/>
  <c r="H175" i="25"/>
  <c r="F176" i="25"/>
  <c r="G176" i="25"/>
  <c r="H176" i="25"/>
  <c r="F177" i="25"/>
  <c r="G177" i="25"/>
  <c r="H177" i="25"/>
  <c r="F178" i="25"/>
  <c r="G178" i="25"/>
  <c r="H178" i="25"/>
  <c r="F179" i="25"/>
  <c r="G179" i="25"/>
  <c r="H179" i="25"/>
  <c r="F180" i="25"/>
  <c r="G180" i="25"/>
  <c r="H180" i="25"/>
  <c r="F181" i="25"/>
  <c r="G181" i="25"/>
  <c r="H181" i="25"/>
  <c r="F182" i="25"/>
  <c r="G182" i="25"/>
  <c r="H182" i="25"/>
  <c r="F183" i="25"/>
  <c r="G183" i="25"/>
  <c r="H183" i="25"/>
  <c r="F184" i="25"/>
  <c r="G184" i="25"/>
  <c r="H184" i="25"/>
  <c r="F185" i="25"/>
  <c r="G185" i="25"/>
  <c r="H185" i="25"/>
  <c r="F186" i="25"/>
  <c r="G186" i="25"/>
  <c r="H186" i="25"/>
  <c r="F187" i="25"/>
  <c r="G187" i="25"/>
  <c r="H187" i="25"/>
  <c r="F188" i="25"/>
  <c r="G188" i="25"/>
  <c r="H188" i="25"/>
  <c r="F189" i="25"/>
  <c r="G189" i="25"/>
  <c r="H189" i="25"/>
  <c r="F190" i="25"/>
  <c r="G190" i="25"/>
  <c r="H190" i="25"/>
  <c r="F191" i="25"/>
  <c r="G191" i="25"/>
  <c r="H191" i="25"/>
  <c r="F192" i="25"/>
  <c r="G192" i="25"/>
  <c r="H192" i="25"/>
  <c r="F193" i="25"/>
  <c r="G193" i="25"/>
  <c r="H193" i="25"/>
  <c r="F194" i="25"/>
  <c r="G194" i="25"/>
  <c r="H194" i="25"/>
  <c r="F195" i="25"/>
  <c r="G195" i="25"/>
  <c r="H195" i="25"/>
  <c r="F196" i="25"/>
  <c r="G196" i="25"/>
  <c r="H196" i="25"/>
  <c r="F197" i="25"/>
  <c r="G197" i="25"/>
  <c r="H197" i="25"/>
  <c r="F198" i="25"/>
  <c r="G198" i="25"/>
  <c r="H198" i="25"/>
  <c r="F199" i="25"/>
  <c r="G199" i="25"/>
  <c r="H199" i="25"/>
  <c r="F200" i="25"/>
  <c r="G200" i="25"/>
  <c r="H200" i="25"/>
  <c r="F201" i="25"/>
  <c r="G201" i="25"/>
  <c r="H201" i="25"/>
  <c r="F202" i="25"/>
  <c r="G202" i="25"/>
  <c r="H202" i="25"/>
  <c r="F203" i="25"/>
  <c r="G203" i="25"/>
  <c r="H203" i="25"/>
  <c r="F204" i="25"/>
  <c r="G204" i="25"/>
  <c r="H204" i="25"/>
  <c r="F205" i="25"/>
  <c r="G205" i="25"/>
  <c r="H205" i="25"/>
  <c r="F206" i="25"/>
  <c r="G206" i="25"/>
  <c r="H206" i="25"/>
  <c r="F207" i="25"/>
  <c r="G207" i="25"/>
  <c r="H207" i="25"/>
  <c r="F208" i="25"/>
  <c r="G208" i="25"/>
  <c r="H208" i="25"/>
  <c r="F209" i="25"/>
  <c r="G209" i="25"/>
  <c r="H209" i="25"/>
  <c r="F210" i="25"/>
  <c r="G210" i="25"/>
  <c r="H210" i="25"/>
  <c r="F211" i="25"/>
  <c r="G211" i="25"/>
  <c r="H211" i="25"/>
  <c r="F212" i="25"/>
  <c r="G212" i="25"/>
  <c r="H212" i="25"/>
  <c r="F213" i="25"/>
  <c r="G213" i="25"/>
  <c r="H213" i="25"/>
  <c r="F214" i="25"/>
  <c r="G214" i="25"/>
  <c r="H214" i="25"/>
  <c r="F215" i="25"/>
  <c r="G215" i="25"/>
  <c r="H215" i="25"/>
  <c r="F216" i="25"/>
  <c r="G216" i="25"/>
  <c r="H216" i="25"/>
  <c r="F217" i="25"/>
  <c r="G217" i="25"/>
  <c r="H217" i="25"/>
  <c r="F218" i="25"/>
  <c r="G218" i="25"/>
  <c r="H218" i="25"/>
  <c r="F219" i="25"/>
  <c r="G219" i="25"/>
  <c r="H219" i="25"/>
  <c r="F220" i="25"/>
  <c r="G220" i="25"/>
  <c r="H220" i="25"/>
  <c r="F221" i="25"/>
  <c r="G221" i="25"/>
  <c r="H221" i="25"/>
  <c r="F222" i="25"/>
  <c r="G222" i="25"/>
  <c r="H222" i="25"/>
  <c r="F223" i="25"/>
  <c r="G223" i="25"/>
  <c r="H223" i="25"/>
  <c r="F224" i="25"/>
  <c r="G224" i="25"/>
  <c r="H224" i="25"/>
  <c r="F225" i="25"/>
  <c r="G225" i="25"/>
  <c r="H225" i="25"/>
  <c r="F226" i="25"/>
  <c r="G226" i="25"/>
  <c r="H226" i="25"/>
  <c r="F227" i="25"/>
  <c r="G227" i="25"/>
  <c r="H227" i="25"/>
  <c r="F228" i="25"/>
  <c r="G228" i="25"/>
  <c r="H228" i="25"/>
  <c r="F229" i="25"/>
  <c r="G229" i="25"/>
  <c r="H229" i="25"/>
  <c r="F230" i="25"/>
  <c r="G230" i="25"/>
  <c r="H230" i="25"/>
  <c r="F231" i="25"/>
  <c r="G231" i="25"/>
  <c r="H231" i="25"/>
  <c r="F232" i="25"/>
  <c r="G232" i="25"/>
  <c r="H232" i="25"/>
  <c r="F233" i="25"/>
  <c r="G233" i="25"/>
  <c r="H233" i="25"/>
  <c r="F234" i="25"/>
  <c r="G234" i="25"/>
  <c r="H234" i="25"/>
  <c r="F235" i="25"/>
  <c r="G235" i="25"/>
  <c r="H235" i="25"/>
  <c r="F236" i="25"/>
  <c r="G236" i="25"/>
  <c r="H236" i="25"/>
  <c r="F237" i="25"/>
  <c r="G237" i="25"/>
  <c r="H237" i="25"/>
  <c r="F238" i="25"/>
  <c r="G238" i="25"/>
  <c r="H238" i="25"/>
  <c r="F239" i="25"/>
  <c r="G239" i="25"/>
  <c r="H239" i="25"/>
  <c r="F240" i="25"/>
  <c r="G240" i="25"/>
  <c r="H240" i="25"/>
  <c r="F241" i="25"/>
  <c r="G241" i="25"/>
  <c r="H241" i="25"/>
  <c r="F242" i="25"/>
  <c r="G242" i="25"/>
  <c r="H242" i="25"/>
  <c r="F243" i="25"/>
  <c r="G243" i="25"/>
  <c r="H243" i="25"/>
  <c r="F244" i="25"/>
  <c r="G244" i="25"/>
  <c r="H244" i="25"/>
  <c r="F245" i="25"/>
  <c r="G245" i="25"/>
  <c r="H245" i="25"/>
  <c r="F246" i="25"/>
  <c r="G246" i="25"/>
  <c r="H246" i="25"/>
  <c r="F247" i="25"/>
  <c r="G247" i="25"/>
  <c r="H247" i="25"/>
  <c r="F248" i="25"/>
  <c r="G248" i="25"/>
  <c r="H248" i="25"/>
  <c r="F249" i="25"/>
  <c r="G249" i="25"/>
  <c r="H249" i="25"/>
  <c r="F250" i="25"/>
  <c r="G250" i="25"/>
  <c r="H250" i="25"/>
  <c r="F251" i="25"/>
  <c r="G251" i="25"/>
  <c r="H251" i="25"/>
  <c r="F252" i="25"/>
  <c r="G252" i="25"/>
  <c r="H252" i="25"/>
  <c r="F253" i="25"/>
  <c r="G253" i="25"/>
  <c r="H253" i="25"/>
  <c r="F254" i="25"/>
  <c r="G254" i="25"/>
  <c r="H254" i="25"/>
  <c r="F255" i="25"/>
  <c r="G255" i="25"/>
  <c r="H255" i="25"/>
  <c r="F256" i="25"/>
  <c r="G256" i="25"/>
  <c r="H256" i="25"/>
  <c r="F257" i="25"/>
  <c r="G257" i="25"/>
  <c r="H257" i="25"/>
  <c r="F258" i="25"/>
  <c r="G258" i="25"/>
  <c r="H258" i="25"/>
  <c r="F259" i="25"/>
  <c r="G259" i="25"/>
  <c r="H259" i="25"/>
  <c r="F260" i="25"/>
  <c r="G260" i="25"/>
  <c r="H260" i="25"/>
  <c r="F261" i="25"/>
  <c r="G261" i="25"/>
  <c r="H261" i="25"/>
  <c r="F262" i="25"/>
  <c r="G262" i="25"/>
  <c r="H262" i="25"/>
  <c r="F263" i="25"/>
  <c r="G263" i="25"/>
  <c r="H263" i="25"/>
  <c r="F264" i="25"/>
  <c r="G264" i="25"/>
  <c r="H264" i="25"/>
  <c r="F265" i="25"/>
  <c r="G265" i="25"/>
  <c r="H265" i="25"/>
  <c r="F266" i="25"/>
  <c r="G266" i="25"/>
  <c r="H266" i="25"/>
  <c r="F267" i="25"/>
  <c r="G267" i="25"/>
  <c r="H267" i="25"/>
  <c r="F268" i="25"/>
  <c r="G268" i="25"/>
  <c r="H268" i="25"/>
  <c r="F269" i="25"/>
  <c r="G269" i="25"/>
  <c r="H269" i="25"/>
  <c r="F270" i="25"/>
  <c r="G270" i="25"/>
  <c r="H270" i="25"/>
  <c r="F271" i="25"/>
  <c r="G271" i="25"/>
  <c r="H271" i="25"/>
  <c r="C3" i="18"/>
  <c r="D3" i="18" s="1"/>
  <c r="D6" i="18" s="1"/>
  <c r="B5" i="18"/>
  <c r="A6" i="18"/>
  <c r="B6" i="18" s="1"/>
  <c r="B11" i="18"/>
  <c r="C3" i="17"/>
  <c r="C5" i="17" s="1"/>
  <c r="B5" i="17"/>
  <c r="A6" i="17"/>
  <c r="C6" i="17" s="1"/>
  <c r="B9" i="17"/>
  <c r="B4" i="16"/>
  <c r="C4" i="16"/>
  <c r="A5" i="16"/>
  <c r="C5" i="16" s="1"/>
  <c r="B10" i="16"/>
  <c r="C10" i="16"/>
  <c r="D10" i="16"/>
  <c r="E10" i="16"/>
  <c r="B5" i="15"/>
  <c r="C5" i="15"/>
  <c r="D5" i="15"/>
  <c r="E5" i="15"/>
  <c r="A6" i="15"/>
  <c r="B6" i="15" s="1"/>
  <c r="D6" i="15"/>
  <c r="C6" i="15"/>
  <c r="E6" i="15"/>
  <c r="A7" i="15"/>
  <c r="C7" i="15" s="1"/>
  <c r="B4" i="14"/>
  <c r="A5" i="14"/>
  <c r="B5" i="14" s="1"/>
  <c r="C2" i="13"/>
  <c r="C4" i="13" s="1"/>
  <c r="B4" i="13"/>
  <c r="A5" i="13"/>
  <c r="A6" i="13" s="1"/>
  <c r="B14" i="13"/>
  <c r="H5" i="12"/>
  <c r="H6" i="12"/>
  <c r="I6" i="12"/>
  <c r="P6" i="12" s="1"/>
  <c r="J6" i="12"/>
  <c r="Q6" i="12" s="1"/>
  <c r="K6" i="12"/>
  <c r="R6" i="12" s="1"/>
  <c r="L6" i="12"/>
  <c r="S6" i="12" s="1"/>
  <c r="M6" i="12"/>
  <c r="T6" i="12" s="1"/>
  <c r="N6" i="12"/>
  <c r="U6" i="12" s="1"/>
  <c r="B7" i="12"/>
  <c r="C7" i="12"/>
  <c r="J7" i="12" s="1"/>
  <c r="Q7" i="12" s="1"/>
  <c r="D7" i="12"/>
  <c r="E7" i="12"/>
  <c r="F7" i="12"/>
  <c r="G7" i="12"/>
  <c r="G8" i="12" s="1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A35" i="12"/>
  <c r="H35" i="12" s="1"/>
  <c r="H5" i="10"/>
  <c r="H6" i="10"/>
  <c r="I6" i="10"/>
  <c r="J6" i="10"/>
  <c r="K6" i="10"/>
  <c r="L6" i="10"/>
  <c r="M6" i="10"/>
  <c r="N6" i="10"/>
  <c r="B7" i="10"/>
  <c r="C7" i="10"/>
  <c r="D7" i="10"/>
  <c r="E7" i="10"/>
  <c r="F7" i="10"/>
  <c r="F8" i="10" s="1"/>
  <c r="G7" i="10"/>
  <c r="N7" i="10" s="1"/>
  <c r="H7" i="10"/>
  <c r="M7" i="10"/>
  <c r="D8" i="10"/>
  <c r="D9" i="10" s="1"/>
  <c r="D10" i="10" s="1"/>
  <c r="G8" i="10"/>
  <c r="G9" i="10" s="1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A35" i="10"/>
  <c r="B5" i="11"/>
  <c r="B6" i="11" s="1"/>
  <c r="B7" i="11" s="1"/>
  <c r="B8" i="11" s="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C5" i="11"/>
  <c r="C6" i="11" s="1"/>
  <c r="C7" i="11" s="1"/>
  <c r="C8" i="11" s="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D5" i="11"/>
  <c r="E5" i="11"/>
  <c r="F5" i="11"/>
  <c r="G5" i="11"/>
  <c r="H5" i="11"/>
  <c r="I5" i="11"/>
  <c r="J5" i="11"/>
  <c r="K5" i="11"/>
  <c r="D6" i="11"/>
  <c r="D7" i="11" s="1"/>
  <c r="D8" i="11" s="1"/>
  <c r="D9" i="11" s="1"/>
  <c r="D10" i="11" s="1"/>
  <c r="D11" i="11" s="1"/>
  <c r="D12" i="11" s="1"/>
  <c r="D13" i="11" s="1"/>
  <c r="D14" i="11" s="1"/>
  <c r="D15" i="11" s="1"/>
  <c r="D16" i="11" s="1"/>
  <c r="D17" i="11" s="1"/>
  <c r="D18" i="11" s="1"/>
  <c r="D19" i="11" s="1"/>
  <c r="D20" i="11" s="1"/>
  <c r="D21" i="11" s="1"/>
  <c r="D22" i="11" s="1"/>
  <c r="D23" i="11" s="1"/>
  <c r="D24" i="11" s="1"/>
  <c r="D25" i="11" s="1"/>
  <c r="D26" i="11" s="1"/>
  <c r="D27" i="11" s="1"/>
  <c r="D28" i="11" s="1"/>
  <c r="D29" i="11" s="1"/>
  <c r="D30" i="11" s="1"/>
  <c r="D31" i="11" s="1"/>
  <c r="D32" i="11" s="1"/>
  <c r="D33" i="11" s="1"/>
  <c r="E6" i="11"/>
  <c r="F6" i="11"/>
  <c r="F7" i="11" s="1"/>
  <c r="F8" i="11" s="1"/>
  <c r="F9" i="11" s="1"/>
  <c r="F10" i="11" s="1"/>
  <c r="F11" i="11" s="1"/>
  <c r="F12" i="11" s="1"/>
  <c r="F13" i="11" s="1"/>
  <c r="F14" i="11" s="1"/>
  <c r="F15" i="11" s="1"/>
  <c r="F16" i="11" s="1"/>
  <c r="F17" i="11" s="1"/>
  <c r="F18" i="11" s="1"/>
  <c r="F19" i="11" s="1"/>
  <c r="F20" i="11" s="1"/>
  <c r="F21" i="11" s="1"/>
  <c r="F22" i="11" s="1"/>
  <c r="F23" i="11" s="1"/>
  <c r="F24" i="11" s="1"/>
  <c r="F25" i="11" s="1"/>
  <c r="F26" i="11" s="1"/>
  <c r="F27" i="11" s="1"/>
  <c r="F28" i="11" s="1"/>
  <c r="F29" i="11" s="1"/>
  <c r="F30" i="11" s="1"/>
  <c r="F31" i="11" s="1"/>
  <c r="F32" i="11" s="1"/>
  <c r="F33" i="11" s="1"/>
  <c r="G6" i="11"/>
  <c r="H6" i="11"/>
  <c r="I6" i="11"/>
  <c r="I7" i="11" s="1"/>
  <c r="I8" i="11" s="1"/>
  <c r="I9" i="11" s="1"/>
  <c r="I10" i="11" s="1"/>
  <c r="I11" i="11" s="1"/>
  <c r="I12" i="11" s="1"/>
  <c r="I13" i="11" s="1"/>
  <c r="I14" i="11" s="1"/>
  <c r="I15" i="11" s="1"/>
  <c r="I16" i="11" s="1"/>
  <c r="I17" i="11" s="1"/>
  <c r="I18" i="11" s="1"/>
  <c r="I19" i="11" s="1"/>
  <c r="I20" i="11" s="1"/>
  <c r="I21" i="11" s="1"/>
  <c r="I22" i="11" s="1"/>
  <c r="I23" i="11" s="1"/>
  <c r="I24" i="11" s="1"/>
  <c r="I25" i="11" s="1"/>
  <c r="I26" i="11" s="1"/>
  <c r="I27" i="11" s="1"/>
  <c r="I28" i="11" s="1"/>
  <c r="I29" i="11" s="1"/>
  <c r="I30" i="11" s="1"/>
  <c r="I31" i="11" s="1"/>
  <c r="I32" i="11" s="1"/>
  <c r="I33" i="11" s="1"/>
  <c r="J6" i="11"/>
  <c r="J7" i="11" s="1"/>
  <c r="J8" i="11" s="1"/>
  <c r="J9" i="11" s="1"/>
  <c r="J10" i="11" s="1"/>
  <c r="J11" i="11" s="1"/>
  <c r="J12" i="11" s="1"/>
  <c r="J13" i="11" s="1"/>
  <c r="J14" i="11" s="1"/>
  <c r="J15" i="11" s="1"/>
  <c r="J16" i="11" s="1"/>
  <c r="J17" i="11" s="1"/>
  <c r="J18" i="11" s="1"/>
  <c r="J19" i="11" s="1"/>
  <c r="J20" i="11" s="1"/>
  <c r="J21" i="11" s="1"/>
  <c r="J22" i="11" s="1"/>
  <c r="J23" i="11" s="1"/>
  <c r="J24" i="11" s="1"/>
  <c r="J25" i="11" s="1"/>
  <c r="J26" i="11" s="1"/>
  <c r="J27" i="11" s="1"/>
  <c r="J28" i="11" s="1"/>
  <c r="J29" i="11" s="1"/>
  <c r="J30" i="11" s="1"/>
  <c r="J31" i="11" s="1"/>
  <c r="J32" i="11" s="1"/>
  <c r="J33" i="11" s="1"/>
  <c r="K6" i="11"/>
  <c r="K7" i="11" s="1"/>
  <c r="K8" i="11" s="1"/>
  <c r="K9" i="11" s="1"/>
  <c r="K10" i="11" s="1"/>
  <c r="K11" i="11" s="1"/>
  <c r="K12" i="11" s="1"/>
  <c r="K13" i="11" s="1"/>
  <c r="K14" i="11" s="1"/>
  <c r="K15" i="11" s="1"/>
  <c r="K16" i="11" s="1"/>
  <c r="K17" i="11" s="1"/>
  <c r="K18" i="11" s="1"/>
  <c r="K19" i="11" s="1"/>
  <c r="K20" i="11" s="1"/>
  <c r="K21" i="11" s="1"/>
  <c r="K22" i="11" s="1"/>
  <c r="K23" i="11" s="1"/>
  <c r="K24" i="11" s="1"/>
  <c r="K25" i="11" s="1"/>
  <c r="K26" i="11" s="1"/>
  <c r="K27" i="11" s="1"/>
  <c r="K28" i="11" s="1"/>
  <c r="K29" i="11" s="1"/>
  <c r="K30" i="11" s="1"/>
  <c r="K31" i="11" s="1"/>
  <c r="K32" i="11" s="1"/>
  <c r="K33" i="11" s="1"/>
  <c r="E7" i="11"/>
  <c r="G7" i="11"/>
  <c r="G8" i="11" s="1"/>
  <c r="G9" i="11" s="1"/>
  <c r="G10" i="11" s="1"/>
  <c r="G11" i="11" s="1"/>
  <c r="G12" i="11" s="1"/>
  <c r="G13" i="11" s="1"/>
  <c r="G14" i="11" s="1"/>
  <c r="G15" i="11" s="1"/>
  <c r="G16" i="11" s="1"/>
  <c r="G17" i="11" s="1"/>
  <c r="G18" i="11" s="1"/>
  <c r="G19" i="11" s="1"/>
  <c r="G20" i="11" s="1"/>
  <c r="G21" i="11" s="1"/>
  <c r="G22" i="11" s="1"/>
  <c r="G23" i="11" s="1"/>
  <c r="G24" i="11" s="1"/>
  <c r="G25" i="11" s="1"/>
  <c r="G26" i="11" s="1"/>
  <c r="G27" i="11" s="1"/>
  <c r="G28" i="11" s="1"/>
  <c r="G29" i="11" s="1"/>
  <c r="G30" i="11" s="1"/>
  <c r="G31" i="11" s="1"/>
  <c r="G32" i="11" s="1"/>
  <c r="G33" i="11" s="1"/>
  <c r="H7" i="11"/>
  <c r="E8" i="11"/>
  <c r="E9" i="11" s="1"/>
  <c r="E10" i="11" s="1"/>
  <c r="E11" i="11" s="1"/>
  <c r="E12" i="11" s="1"/>
  <c r="E13" i="11" s="1"/>
  <c r="E14" i="11" s="1"/>
  <c r="E15" i="11" s="1"/>
  <c r="E16" i="11" s="1"/>
  <c r="E17" i="11" s="1"/>
  <c r="E18" i="11" s="1"/>
  <c r="E19" i="11" s="1"/>
  <c r="E20" i="11" s="1"/>
  <c r="E21" i="11" s="1"/>
  <c r="E22" i="11" s="1"/>
  <c r="E23" i="11" s="1"/>
  <c r="E24" i="11" s="1"/>
  <c r="E25" i="11" s="1"/>
  <c r="E26" i="11" s="1"/>
  <c r="E27" i="11" s="1"/>
  <c r="E28" i="11" s="1"/>
  <c r="E29" i="11" s="1"/>
  <c r="E30" i="11" s="1"/>
  <c r="E31" i="11" s="1"/>
  <c r="E32" i="11" s="1"/>
  <c r="E33" i="11" s="1"/>
  <c r="H8" i="11"/>
  <c r="H9" i="11" s="1"/>
  <c r="H10" i="11" s="1"/>
  <c r="H11" i="11" s="1"/>
  <c r="H12" i="11" s="1"/>
  <c r="H13" i="11" s="1"/>
  <c r="H14" i="11" s="1"/>
  <c r="H15" i="11" s="1"/>
  <c r="H16" i="11" s="1"/>
  <c r="H17" i="11" s="1"/>
  <c r="H18" i="11" s="1"/>
  <c r="H19" i="11" s="1"/>
  <c r="H20" i="11" s="1"/>
  <c r="H21" i="11" s="1"/>
  <c r="H22" i="11" s="1"/>
  <c r="H23" i="11" s="1"/>
  <c r="H24" i="11" s="1"/>
  <c r="H25" i="11" s="1"/>
  <c r="H26" i="11" s="1"/>
  <c r="H27" i="11" s="1"/>
  <c r="H28" i="11" s="1"/>
  <c r="H29" i="11" s="1"/>
  <c r="H30" i="11" s="1"/>
  <c r="H31" i="11" s="1"/>
  <c r="H32" i="11" s="1"/>
  <c r="H33" i="11" s="1"/>
  <c r="D2" i="9"/>
  <c r="E2" i="9" s="1"/>
  <c r="AA2" i="9"/>
  <c r="AA6" i="9" s="1"/>
  <c r="C4" i="9"/>
  <c r="J4" i="9"/>
  <c r="K4" i="9"/>
  <c r="L4" i="9"/>
  <c r="M4" i="9"/>
  <c r="R4" i="9"/>
  <c r="S4" i="9"/>
  <c r="B5" i="9"/>
  <c r="B6" i="9" s="1"/>
  <c r="I5" i="9"/>
  <c r="K5" i="9" s="1"/>
  <c r="M5" i="9"/>
  <c r="Q5" i="9"/>
  <c r="S5" i="9"/>
  <c r="Y5" i="9"/>
  <c r="Y6" i="9" s="1"/>
  <c r="I6" i="9"/>
  <c r="R10" i="9"/>
  <c r="S10" i="9"/>
  <c r="T10" i="9"/>
  <c r="U10" i="9"/>
  <c r="Z10" i="9"/>
  <c r="B22" i="8"/>
  <c r="C22" i="8"/>
  <c r="D22" i="8"/>
  <c r="A23" i="8"/>
  <c r="C23" i="8" s="1"/>
  <c r="C50" i="8"/>
  <c r="D50" i="8"/>
  <c r="E50" i="8"/>
  <c r="F50" i="8"/>
  <c r="B51" i="8"/>
  <c r="C69" i="8"/>
  <c r="D69" i="8"/>
  <c r="B70" i="8"/>
  <c r="C70" i="8"/>
  <c r="C75" i="8"/>
  <c r="D75" i="8"/>
  <c r="E75" i="8"/>
  <c r="F75" i="8"/>
  <c r="D88" i="8"/>
  <c r="D92" i="8" s="1"/>
  <c r="C90" i="8"/>
  <c r="B91" i="8"/>
  <c r="C91" i="8" s="1"/>
  <c r="B92" i="8"/>
  <c r="B93" i="8" s="1"/>
  <c r="C94" i="8"/>
  <c r="D3" i="8"/>
  <c r="D5" i="8" s="1"/>
  <c r="C5" i="8"/>
  <c r="B6" i="8"/>
  <c r="C6" i="8" s="1"/>
  <c r="C15" i="8"/>
  <c r="D15" i="8"/>
  <c r="B7" i="8"/>
  <c r="E3" i="18"/>
  <c r="B7" i="15"/>
  <c r="A6" i="14"/>
  <c r="B6" i="14" s="1"/>
  <c r="A36" i="12"/>
  <c r="G9" i="12"/>
  <c r="N9" i="12" s="1"/>
  <c r="U9" i="12" s="1"/>
  <c r="N8" i="12"/>
  <c r="U8" i="12" s="1"/>
  <c r="B8" i="12"/>
  <c r="B9" i="12" s="1"/>
  <c r="B10" i="12" s="1"/>
  <c r="I7" i="12"/>
  <c r="P7" i="12" s="1"/>
  <c r="K9" i="10"/>
  <c r="M8" i="10"/>
  <c r="F9" i="10"/>
  <c r="M9" i="10" s="1"/>
  <c r="A7" i="14"/>
  <c r="A8" i="14" s="1"/>
  <c r="H36" i="12"/>
  <c r="A37" i="12"/>
  <c r="A38" i="12" s="1"/>
  <c r="I9" i="12"/>
  <c r="P9" i="12" s="1"/>
  <c r="C93" i="8" l="1"/>
  <c r="B95" i="8"/>
  <c r="B96" i="8" s="1"/>
  <c r="C96" i="8" s="1"/>
  <c r="D93" i="8"/>
  <c r="E4" i="9"/>
  <c r="F2" i="9"/>
  <c r="E5" i="9"/>
  <c r="D5" i="18"/>
  <c r="B7" i="14"/>
  <c r="A6" i="16"/>
  <c r="M7" i="12"/>
  <c r="T7" i="12" s="1"/>
  <c r="E11" i="18"/>
  <c r="D91" i="8"/>
  <c r="E3" i="8"/>
  <c r="E5" i="8" s="1"/>
  <c r="D90" i="8"/>
  <c r="L5" i="9"/>
  <c r="B5" i="16"/>
  <c r="C11" i="18"/>
  <c r="F10" i="10"/>
  <c r="F8" i="12"/>
  <c r="F9" i="12" s="1"/>
  <c r="C6" i="18"/>
  <c r="D4" i="9"/>
  <c r="C92" i="8"/>
  <c r="B23" i="8"/>
  <c r="J5" i="9"/>
  <c r="D94" i="8"/>
  <c r="E88" i="8"/>
  <c r="E90" i="8" s="1"/>
  <c r="A7" i="18"/>
  <c r="B7" i="18" s="1"/>
  <c r="D11" i="18"/>
  <c r="K8" i="10"/>
  <c r="D95" i="8"/>
  <c r="D7" i="8"/>
  <c r="C7" i="8"/>
  <c r="B8" i="14"/>
  <c r="A9" i="14"/>
  <c r="A10" i="14" s="1"/>
  <c r="K10" i="10"/>
  <c r="D11" i="10"/>
  <c r="D12" i="10" s="1"/>
  <c r="A7" i="13"/>
  <c r="B6" i="13"/>
  <c r="H38" i="12"/>
  <c r="A39" i="12"/>
  <c r="K11" i="10"/>
  <c r="H37" i="12"/>
  <c r="C5" i="13"/>
  <c r="B8" i="8"/>
  <c r="D6" i="8"/>
  <c r="A24" i="8"/>
  <c r="C5" i="9"/>
  <c r="K7" i="10"/>
  <c r="C8" i="12"/>
  <c r="C14" i="13"/>
  <c r="B5" i="13"/>
  <c r="D2" i="13"/>
  <c r="D3" i="17"/>
  <c r="E3" i="17" s="1"/>
  <c r="C5" i="18"/>
  <c r="G10" i="12"/>
  <c r="G11" i="12" s="1"/>
  <c r="I8" i="12"/>
  <c r="P8" i="12" s="1"/>
  <c r="C6" i="13"/>
  <c r="A8" i="15"/>
  <c r="C9" i="17"/>
  <c r="D5" i="9"/>
  <c r="E96" i="8"/>
  <c r="E93" i="8"/>
  <c r="A7" i="16"/>
  <c r="Z6" i="9"/>
  <c r="Y7" i="9"/>
  <c r="AA7" i="9" s="1"/>
  <c r="AB2" i="9"/>
  <c r="AA10" i="9"/>
  <c r="D6" i="17"/>
  <c r="K12" i="10"/>
  <c r="D13" i="10"/>
  <c r="B11" i="12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I18" i="12"/>
  <c r="P18" i="12" s="1"/>
  <c r="I230" i="12"/>
  <c r="P230" i="12" s="1"/>
  <c r="I165" i="12"/>
  <c r="P165" i="12" s="1"/>
  <c r="I35" i="12"/>
  <c r="P35" i="12" s="1"/>
  <c r="I11" i="12"/>
  <c r="P11" i="12" s="1"/>
  <c r="I192" i="12"/>
  <c r="P192" i="12" s="1"/>
  <c r="I41" i="12"/>
  <c r="P41" i="12" s="1"/>
  <c r="I40" i="12"/>
  <c r="P40" i="12" s="1"/>
  <c r="I29" i="12"/>
  <c r="P29" i="12" s="1"/>
  <c r="I19" i="12"/>
  <c r="P19" i="12" s="1"/>
  <c r="I145" i="12"/>
  <c r="P145" i="12" s="1"/>
  <c r="I129" i="12"/>
  <c r="P129" i="12" s="1"/>
  <c r="I113" i="12"/>
  <c r="P113" i="12" s="1"/>
  <c r="I47" i="12"/>
  <c r="P47" i="12" s="1"/>
  <c r="I32" i="12"/>
  <c r="P32" i="12" s="1"/>
  <c r="I10" i="12"/>
  <c r="P10" i="12" s="1"/>
  <c r="F10" i="12"/>
  <c r="M10" i="12" s="1"/>
  <c r="T10" i="12" s="1"/>
  <c r="I23" i="12"/>
  <c r="P23" i="12" s="1"/>
  <c r="I21" i="12"/>
  <c r="P21" i="12" s="1"/>
  <c r="I33" i="12"/>
  <c r="P33" i="12" s="1"/>
  <c r="I44" i="12"/>
  <c r="P44" i="12" s="1"/>
  <c r="I45" i="12"/>
  <c r="P45" i="12" s="1"/>
  <c r="I58" i="12"/>
  <c r="P58" i="12" s="1"/>
  <c r="I66" i="12"/>
  <c r="P66" i="12" s="1"/>
  <c r="I71" i="12"/>
  <c r="P71" i="12" s="1"/>
  <c r="I80" i="12"/>
  <c r="P80" i="12" s="1"/>
  <c r="I128" i="12"/>
  <c r="P128" i="12" s="1"/>
  <c r="I136" i="12"/>
  <c r="P136" i="12" s="1"/>
  <c r="I15" i="12"/>
  <c r="P15" i="12" s="1"/>
  <c r="I13" i="12"/>
  <c r="P13" i="12" s="1"/>
  <c r="I26" i="12"/>
  <c r="P26" i="12" s="1"/>
  <c r="I38" i="12"/>
  <c r="P38" i="12" s="1"/>
  <c r="I39" i="12"/>
  <c r="P39" i="12" s="1"/>
  <c r="I56" i="12"/>
  <c r="P56" i="12" s="1"/>
  <c r="I37" i="12"/>
  <c r="P37" i="12" s="1"/>
  <c r="I67" i="12"/>
  <c r="P67" i="12" s="1"/>
  <c r="I78" i="12"/>
  <c r="P78" i="12" s="1"/>
  <c r="I110" i="12"/>
  <c r="P110" i="12" s="1"/>
  <c r="I126" i="12"/>
  <c r="P126" i="12" s="1"/>
  <c r="I146" i="12"/>
  <c r="P146" i="12" s="1"/>
  <c r="I154" i="12"/>
  <c r="P154" i="12" s="1"/>
  <c r="I203" i="12"/>
  <c r="P203" i="12" s="1"/>
  <c r="I211" i="12"/>
  <c r="P211" i="12" s="1"/>
  <c r="I219" i="12"/>
  <c r="P219" i="12" s="1"/>
  <c r="I172" i="12"/>
  <c r="P172" i="12" s="1"/>
  <c r="I180" i="12"/>
  <c r="P180" i="12" s="1"/>
  <c r="I189" i="12"/>
  <c r="P189" i="12" s="1"/>
  <c r="I138" i="12"/>
  <c r="P138" i="12" s="1"/>
  <c r="D6" i="9"/>
  <c r="B7" i="9"/>
  <c r="E6" i="9"/>
  <c r="C6" i="9"/>
  <c r="G10" i="10"/>
  <c r="N9" i="10"/>
  <c r="E6" i="18"/>
  <c r="E5" i="18"/>
  <c r="E8" i="10"/>
  <c r="L8" i="10" s="1"/>
  <c r="L7" i="10"/>
  <c r="C24" i="8"/>
  <c r="A25" i="8"/>
  <c r="B24" i="8"/>
  <c r="D24" i="8"/>
  <c r="D7" i="13"/>
  <c r="A8" i="13"/>
  <c r="E15" i="8"/>
  <c r="C51" i="8"/>
  <c r="B52" i="8"/>
  <c r="E51" i="8"/>
  <c r="D51" i="8"/>
  <c r="F51" i="8"/>
  <c r="K6" i="9"/>
  <c r="J6" i="9"/>
  <c r="M6" i="9"/>
  <c r="L6" i="9"/>
  <c r="A9" i="15"/>
  <c r="I7" i="9"/>
  <c r="N7" i="12"/>
  <c r="U7" i="12" s="1"/>
  <c r="B97" i="8"/>
  <c r="E97" i="8" s="1"/>
  <c r="D96" i="8"/>
  <c r="E91" i="8"/>
  <c r="E95" i="8"/>
  <c r="E94" i="8"/>
  <c r="B71" i="8"/>
  <c r="D70" i="8"/>
  <c r="H35" i="10"/>
  <c r="A36" i="10"/>
  <c r="L7" i="12"/>
  <c r="S7" i="12" s="1"/>
  <c r="E8" i="12"/>
  <c r="L8" i="12" s="1"/>
  <c r="S8" i="12" s="1"/>
  <c r="A7" i="17"/>
  <c r="B6" i="17"/>
  <c r="C95" i="8"/>
  <c r="B8" i="10"/>
  <c r="I7" i="10"/>
  <c r="E7" i="15"/>
  <c r="D7" i="15"/>
  <c r="N8" i="10"/>
  <c r="D8" i="12"/>
  <c r="K8" i="12"/>
  <c r="R8" i="12" s="1"/>
  <c r="K7" i="12"/>
  <c r="R7" i="12" s="1"/>
  <c r="D23" i="8"/>
  <c r="R5" i="9"/>
  <c r="Q6" i="9"/>
  <c r="J7" i="10"/>
  <c r="C8" i="10"/>
  <c r="X155" i="32"/>
  <c r="F5" i="9" l="1"/>
  <c r="F4" i="9"/>
  <c r="F3" i="8"/>
  <c r="I229" i="12"/>
  <c r="P229" i="12" s="1"/>
  <c r="I164" i="12"/>
  <c r="P164" i="12" s="1"/>
  <c r="I195" i="12"/>
  <c r="P195" i="12" s="1"/>
  <c r="I118" i="12"/>
  <c r="P118" i="12" s="1"/>
  <c r="I120" i="12"/>
  <c r="P120" i="12" s="1"/>
  <c r="I161" i="12"/>
  <c r="P161" i="12" s="1"/>
  <c r="I79" i="12"/>
  <c r="P79" i="12" s="1"/>
  <c r="I55" i="12"/>
  <c r="P55" i="12" s="1"/>
  <c r="I51" i="12"/>
  <c r="P51" i="12" s="1"/>
  <c r="D5" i="17"/>
  <c r="B9" i="14"/>
  <c r="D7" i="18"/>
  <c r="A8" i="18"/>
  <c r="E8" i="8"/>
  <c r="I156" i="12"/>
  <c r="P156" i="12" s="1"/>
  <c r="I187" i="12"/>
  <c r="P187" i="12" s="1"/>
  <c r="I112" i="12"/>
  <c r="P112" i="12" s="1"/>
  <c r="I194" i="12"/>
  <c r="P194" i="12" s="1"/>
  <c r="I95" i="12"/>
  <c r="P95" i="12" s="1"/>
  <c r="I65" i="12"/>
  <c r="P65" i="12" s="1"/>
  <c r="I72" i="12"/>
  <c r="P72" i="12" s="1"/>
  <c r="C7" i="18"/>
  <c r="I221" i="12"/>
  <c r="P221" i="12" s="1"/>
  <c r="E7" i="8"/>
  <c r="F6" i="9"/>
  <c r="I213" i="12"/>
  <c r="P213" i="12" s="1"/>
  <c r="I148" i="12"/>
  <c r="P148" i="12" s="1"/>
  <c r="I178" i="12"/>
  <c r="P178" i="12" s="1"/>
  <c r="I102" i="12"/>
  <c r="P102" i="12" s="1"/>
  <c r="I104" i="12"/>
  <c r="P104" i="12" s="1"/>
  <c r="I68" i="12"/>
  <c r="P68" i="12" s="1"/>
  <c r="I210" i="12"/>
  <c r="P210" i="12" s="1"/>
  <c r="I111" i="12"/>
  <c r="P111" i="12" s="1"/>
  <c r="I85" i="12"/>
  <c r="P85" i="12" s="1"/>
  <c r="I83" i="12"/>
  <c r="P83" i="12" s="1"/>
  <c r="D9" i="17"/>
  <c r="F88" i="8"/>
  <c r="F91" i="8" s="1"/>
  <c r="E92" i="8"/>
  <c r="M8" i="12"/>
  <c r="T8" i="12" s="1"/>
  <c r="F11" i="10"/>
  <c r="I205" i="12"/>
  <c r="P205" i="12" s="1"/>
  <c r="I134" i="12"/>
  <c r="P134" i="12" s="1"/>
  <c r="I170" i="12"/>
  <c r="P170" i="12" s="1"/>
  <c r="I94" i="12"/>
  <c r="P94" i="12" s="1"/>
  <c r="I96" i="12"/>
  <c r="P96" i="12" s="1"/>
  <c r="I81" i="12"/>
  <c r="P81" i="12" s="1"/>
  <c r="I226" i="12"/>
  <c r="P226" i="12" s="1"/>
  <c r="I127" i="12"/>
  <c r="P127" i="12" s="1"/>
  <c r="I101" i="12"/>
  <c r="P101" i="12" s="1"/>
  <c r="I131" i="12"/>
  <c r="P131" i="12" s="1"/>
  <c r="M10" i="10"/>
  <c r="B6" i="16"/>
  <c r="C6" i="16"/>
  <c r="E6" i="8"/>
  <c r="I197" i="12"/>
  <c r="P197" i="12" s="1"/>
  <c r="I227" i="12"/>
  <c r="P227" i="12" s="1"/>
  <c r="I162" i="12"/>
  <c r="P162" i="12" s="1"/>
  <c r="I86" i="12"/>
  <c r="P86" i="12" s="1"/>
  <c r="I88" i="12"/>
  <c r="P88" i="12" s="1"/>
  <c r="I97" i="12"/>
  <c r="P97" i="12" s="1"/>
  <c r="I175" i="12"/>
  <c r="P175" i="12" s="1"/>
  <c r="I149" i="12"/>
  <c r="P149" i="12" s="1"/>
  <c r="I163" i="12"/>
  <c r="P163" i="12" s="1"/>
  <c r="E7" i="18"/>
  <c r="M9" i="12"/>
  <c r="T9" i="12" s="1"/>
  <c r="C9" i="12"/>
  <c r="J9" i="12" s="1"/>
  <c r="Q9" i="12" s="1"/>
  <c r="J8" i="12"/>
  <c r="Q8" i="12" s="1"/>
  <c r="A40" i="12"/>
  <c r="H39" i="12"/>
  <c r="D4" i="13"/>
  <c r="D6" i="13"/>
  <c r="D5" i="13"/>
  <c r="E2" i="13"/>
  <c r="D14" i="13"/>
  <c r="F96" i="8"/>
  <c r="I177" i="12"/>
  <c r="P177" i="12" s="1"/>
  <c r="I143" i="12"/>
  <c r="P143" i="12" s="1"/>
  <c r="I208" i="12"/>
  <c r="P208" i="12" s="1"/>
  <c r="I117" i="12"/>
  <c r="P117" i="12" s="1"/>
  <c r="I182" i="12"/>
  <c r="P182" i="12" s="1"/>
  <c r="I36" i="12"/>
  <c r="P36" i="12" s="1"/>
  <c r="I99" i="12"/>
  <c r="P99" i="12" s="1"/>
  <c r="I196" i="12"/>
  <c r="P196" i="12" s="1"/>
  <c r="C8" i="15"/>
  <c r="D8" i="15"/>
  <c r="B8" i="15"/>
  <c r="E8" i="15"/>
  <c r="D8" i="8"/>
  <c r="C8" i="8"/>
  <c r="B9" i="8"/>
  <c r="I159" i="12"/>
  <c r="P159" i="12" s="1"/>
  <c r="I224" i="12"/>
  <c r="P224" i="12" s="1"/>
  <c r="I133" i="12"/>
  <c r="P133" i="12" s="1"/>
  <c r="I198" i="12"/>
  <c r="P198" i="12" s="1"/>
  <c r="I115" i="12"/>
  <c r="P115" i="12" s="1"/>
  <c r="I228" i="12"/>
  <c r="P228" i="12" s="1"/>
  <c r="N10" i="12"/>
  <c r="U10" i="12" s="1"/>
  <c r="A8" i="16"/>
  <c r="D7" i="16"/>
  <c r="B7" i="16"/>
  <c r="C7" i="16"/>
  <c r="B7" i="13"/>
  <c r="C7" i="13"/>
  <c r="B9" i="10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1" i="10" s="1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B134" i="10" s="1"/>
  <c r="B135" i="10" s="1"/>
  <c r="B136" i="10" s="1"/>
  <c r="B137" i="10" s="1"/>
  <c r="B138" i="10" s="1"/>
  <c r="B139" i="10" s="1"/>
  <c r="B140" i="10" s="1"/>
  <c r="B141" i="10" s="1"/>
  <c r="B142" i="10" s="1"/>
  <c r="B143" i="10" s="1"/>
  <c r="B144" i="10" s="1"/>
  <c r="B145" i="10" s="1"/>
  <c r="B146" i="10" s="1"/>
  <c r="B147" i="10" s="1"/>
  <c r="B148" i="10" s="1"/>
  <c r="B149" i="10" s="1"/>
  <c r="B150" i="10" s="1"/>
  <c r="B151" i="10" s="1"/>
  <c r="B152" i="10" s="1"/>
  <c r="B153" i="10" s="1"/>
  <c r="B154" i="10" s="1"/>
  <c r="B155" i="10" s="1"/>
  <c r="B156" i="10" s="1"/>
  <c r="B157" i="10" s="1"/>
  <c r="B158" i="10" s="1"/>
  <c r="B159" i="10" s="1"/>
  <c r="B160" i="10" s="1"/>
  <c r="B161" i="10" s="1"/>
  <c r="B162" i="10" s="1"/>
  <c r="B163" i="10" s="1"/>
  <c r="B164" i="10" s="1"/>
  <c r="B165" i="10" s="1"/>
  <c r="B166" i="10" s="1"/>
  <c r="B167" i="10" s="1"/>
  <c r="B168" i="10" s="1"/>
  <c r="B169" i="10" s="1"/>
  <c r="B170" i="10" s="1"/>
  <c r="B171" i="10" s="1"/>
  <c r="B172" i="10" s="1"/>
  <c r="B173" i="10" s="1"/>
  <c r="B174" i="10" s="1"/>
  <c r="B175" i="10" s="1"/>
  <c r="B176" i="10" s="1"/>
  <c r="B177" i="10" s="1"/>
  <c r="B178" i="10" s="1"/>
  <c r="B179" i="10" s="1"/>
  <c r="B180" i="10" s="1"/>
  <c r="B181" i="10" s="1"/>
  <c r="B182" i="10" s="1"/>
  <c r="B183" i="10" s="1"/>
  <c r="B184" i="10" s="1"/>
  <c r="B185" i="10" s="1"/>
  <c r="B186" i="10" s="1"/>
  <c r="B187" i="10" s="1"/>
  <c r="B188" i="10" s="1"/>
  <c r="B189" i="10" s="1"/>
  <c r="B190" i="10" s="1"/>
  <c r="B191" i="10" s="1"/>
  <c r="B192" i="10" s="1"/>
  <c r="B193" i="10" s="1"/>
  <c r="B194" i="10" s="1"/>
  <c r="B195" i="10" s="1"/>
  <c r="B196" i="10" s="1"/>
  <c r="B197" i="10" s="1"/>
  <c r="B198" i="10" s="1"/>
  <c r="B199" i="10" s="1"/>
  <c r="B200" i="10" s="1"/>
  <c r="B201" i="10" s="1"/>
  <c r="B202" i="10" s="1"/>
  <c r="B203" i="10" s="1"/>
  <c r="B204" i="10" s="1"/>
  <c r="B205" i="10" s="1"/>
  <c r="B206" i="10" s="1"/>
  <c r="B207" i="10" s="1"/>
  <c r="B208" i="10" s="1"/>
  <c r="B209" i="10" s="1"/>
  <c r="B210" i="10" s="1"/>
  <c r="B211" i="10" s="1"/>
  <c r="B212" i="10" s="1"/>
  <c r="B213" i="10" s="1"/>
  <c r="B214" i="10" s="1"/>
  <c r="B215" i="10" s="1"/>
  <c r="B216" i="10" s="1"/>
  <c r="B217" i="10" s="1"/>
  <c r="B218" i="10" s="1"/>
  <c r="B219" i="10" s="1"/>
  <c r="B220" i="10" s="1"/>
  <c r="B221" i="10" s="1"/>
  <c r="B222" i="10" s="1"/>
  <c r="B223" i="10" s="1"/>
  <c r="B224" i="10" s="1"/>
  <c r="B225" i="10" s="1"/>
  <c r="B226" i="10" s="1"/>
  <c r="B227" i="10" s="1"/>
  <c r="B228" i="10" s="1"/>
  <c r="B229" i="10" s="1"/>
  <c r="B230" i="10" s="1"/>
  <c r="B231" i="10" s="1"/>
  <c r="B232" i="10" s="1"/>
  <c r="I8" i="10"/>
  <c r="I42" i="10"/>
  <c r="I24" i="10"/>
  <c r="I38" i="10"/>
  <c r="I142" i="10"/>
  <c r="I21" i="10"/>
  <c r="I54" i="10"/>
  <c r="I22" i="10"/>
  <c r="I47" i="10"/>
  <c r="I70" i="10"/>
  <c r="I131" i="10"/>
  <c r="I10" i="10"/>
  <c r="I75" i="10"/>
  <c r="I32" i="10"/>
  <c r="I15" i="10"/>
  <c r="I17" i="10"/>
  <c r="I28" i="10"/>
  <c r="I77" i="10"/>
  <c r="I55" i="10"/>
  <c r="I220" i="10"/>
  <c r="I83" i="10"/>
  <c r="I13" i="10"/>
  <c r="I49" i="10"/>
  <c r="I46" i="10"/>
  <c r="I57" i="10"/>
  <c r="I45" i="10"/>
  <c r="I64" i="10"/>
  <c r="I41" i="10"/>
  <c r="I124" i="10"/>
  <c r="I52" i="10"/>
  <c r="I34" i="10"/>
  <c r="I48" i="10"/>
  <c r="I56" i="10"/>
  <c r="I160" i="10"/>
  <c r="I157" i="10"/>
  <c r="I14" i="10"/>
  <c r="I18" i="10"/>
  <c r="I12" i="10"/>
  <c r="B72" i="8"/>
  <c r="C71" i="8"/>
  <c r="D71" i="8"/>
  <c r="R6" i="9"/>
  <c r="Q7" i="9"/>
  <c r="S6" i="9"/>
  <c r="C9" i="15"/>
  <c r="E9" i="15"/>
  <c r="A10" i="15"/>
  <c r="B9" i="15"/>
  <c r="D9" i="15"/>
  <c r="E52" i="8"/>
  <c r="F52" i="8"/>
  <c r="D52" i="8"/>
  <c r="B53" i="8"/>
  <c r="C52" i="8"/>
  <c r="G11" i="10"/>
  <c r="C7" i="9"/>
  <c r="F7" i="9"/>
  <c r="D7" i="9"/>
  <c r="B8" i="9"/>
  <c r="E7" i="9"/>
  <c r="D14" i="10"/>
  <c r="K13" i="10"/>
  <c r="AC2" i="9"/>
  <c r="AB6" i="9"/>
  <c r="AB10" i="9"/>
  <c r="AB7" i="9"/>
  <c r="N11" i="12"/>
  <c r="U11" i="12" s="1"/>
  <c r="G12" i="12"/>
  <c r="I214" i="12"/>
  <c r="P214" i="12" s="1"/>
  <c r="I147" i="12"/>
  <c r="P147" i="12" s="1"/>
  <c r="I179" i="12"/>
  <c r="P179" i="12" s="1"/>
  <c r="I212" i="12"/>
  <c r="P212" i="12" s="1"/>
  <c r="D9" i="12"/>
  <c r="D10" i="12" s="1"/>
  <c r="D11" i="12" s="1"/>
  <c r="D12" i="12" s="1"/>
  <c r="D13" i="12" s="1"/>
  <c r="D14" i="12" s="1"/>
  <c r="D15" i="12" s="1"/>
  <c r="D16" i="12" s="1"/>
  <c r="D17" i="12" s="1"/>
  <c r="D18" i="12" s="1"/>
  <c r="D19" i="12" s="1"/>
  <c r="D20" i="12" s="1"/>
  <c r="D21" i="12" s="1"/>
  <c r="D22" i="12" s="1"/>
  <c r="D23" i="12" s="1"/>
  <c r="D24" i="12" s="1"/>
  <c r="D25" i="12" s="1"/>
  <c r="D26" i="12" s="1"/>
  <c r="D27" i="12" s="1"/>
  <c r="D28" i="12" s="1"/>
  <c r="D29" i="12" s="1"/>
  <c r="D30" i="12" s="1"/>
  <c r="D31" i="12" s="1"/>
  <c r="D32" i="12" s="1"/>
  <c r="D33" i="12" s="1"/>
  <c r="D34" i="12" s="1"/>
  <c r="D35" i="12" s="1"/>
  <c r="D36" i="12" s="1"/>
  <c r="D37" i="12" s="1"/>
  <c r="D38" i="12" s="1"/>
  <c r="D39" i="12" s="1"/>
  <c r="D40" i="12" s="1"/>
  <c r="D41" i="12" s="1"/>
  <c r="D42" i="12" s="1"/>
  <c r="D43" i="12" s="1"/>
  <c r="D44" i="12" s="1"/>
  <c r="D45" i="12" s="1"/>
  <c r="D46" i="12" s="1"/>
  <c r="D47" i="12" s="1"/>
  <c r="D48" i="12" s="1"/>
  <c r="D49" i="12" s="1"/>
  <c r="D50" i="12" s="1"/>
  <c r="D51" i="12" s="1"/>
  <c r="D52" i="12" s="1"/>
  <c r="D53" i="12" s="1"/>
  <c r="D54" i="12" s="1"/>
  <c r="D55" i="12" s="1"/>
  <c r="D56" i="12" s="1"/>
  <c r="D57" i="12" s="1"/>
  <c r="D58" i="12" s="1"/>
  <c r="D59" i="12" s="1"/>
  <c r="D60" i="12" s="1"/>
  <c r="D61" i="12" s="1"/>
  <c r="D62" i="12" s="1"/>
  <c r="D63" i="12" s="1"/>
  <c r="D64" i="12" s="1"/>
  <c r="D65" i="12" s="1"/>
  <c r="D66" i="12" s="1"/>
  <c r="D67" i="12" s="1"/>
  <c r="D68" i="12" s="1"/>
  <c r="D69" i="12" s="1"/>
  <c r="D70" i="12" s="1"/>
  <c r="D71" i="12" s="1"/>
  <c r="D72" i="12" s="1"/>
  <c r="D73" i="12" s="1"/>
  <c r="D74" i="12" s="1"/>
  <c r="D75" i="12" s="1"/>
  <c r="D76" i="12" s="1"/>
  <c r="D77" i="12" s="1"/>
  <c r="D78" i="12" s="1"/>
  <c r="D79" i="12" s="1"/>
  <c r="D80" i="12" s="1"/>
  <c r="D81" i="12" s="1"/>
  <c r="D82" i="12" s="1"/>
  <c r="D83" i="12" s="1"/>
  <c r="D84" i="12" s="1"/>
  <c r="D85" i="12" s="1"/>
  <c r="D86" i="12" s="1"/>
  <c r="D87" i="12" s="1"/>
  <c r="D88" i="12" s="1"/>
  <c r="D89" i="12" s="1"/>
  <c r="D90" i="12" s="1"/>
  <c r="D91" i="12" s="1"/>
  <c r="D92" i="12" s="1"/>
  <c r="D93" i="12" s="1"/>
  <c r="D94" i="12" s="1"/>
  <c r="D95" i="12" s="1"/>
  <c r="D96" i="12" s="1"/>
  <c r="D97" i="12" s="1"/>
  <c r="D98" i="12" s="1"/>
  <c r="D99" i="12" s="1"/>
  <c r="D100" i="12" s="1"/>
  <c r="D101" i="12" s="1"/>
  <c r="D102" i="12" s="1"/>
  <c r="D103" i="12" s="1"/>
  <c r="D104" i="12" s="1"/>
  <c r="D105" i="12" s="1"/>
  <c r="D106" i="12" s="1"/>
  <c r="D107" i="12" s="1"/>
  <c r="D108" i="12" s="1"/>
  <c r="D109" i="12" s="1"/>
  <c r="D110" i="12" s="1"/>
  <c r="D111" i="12" s="1"/>
  <c r="D112" i="12" s="1"/>
  <c r="D113" i="12" s="1"/>
  <c r="D114" i="12" s="1"/>
  <c r="D115" i="12" s="1"/>
  <c r="D116" i="12" s="1"/>
  <c r="D117" i="12" s="1"/>
  <c r="D118" i="12" s="1"/>
  <c r="D119" i="12" s="1"/>
  <c r="D120" i="12" s="1"/>
  <c r="D121" i="12" s="1"/>
  <c r="D122" i="12" s="1"/>
  <c r="D123" i="12" s="1"/>
  <c r="D124" i="12" s="1"/>
  <c r="D125" i="12" s="1"/>
  <c r="D126" i="12" s="1"/>
  <c r="D127" i="12" s="1"/>
  <c r="D128" i="12" s="1"/>
  <c r="D129" i="12" s="1"/>
  <c r="D130" i="12" s="1"/>
  <c r="D131" i="12" s="1"/>
  <c r="D132" i="12" s="1"/>
  <c r="D133" i="12" s="1"/>
  <c r="D134" i="12" s="1"/>
  <c r="D135" i="12" s="1"/>
  <c r="D136" i="12" s="1"/>
  <c r="D137" i="12" s="1"/>
  <c r="D138" i="12" s="1"/>
  <c r="D139" i="12" s="1"/>
  <c r="D140" i="12" s="1"/>
  <c r="D141" i="12" s="1"/>
  <c r="D142" i="12" s="1"/>
  <c r="D143" i="12" s="1"/>
  <c r="D144" i="12" s="1"/>
  <c r="D145" i="12" s="1"/>
  <c r="D146" i="12" s="1"/>
  <c r="D147" i="12" s="1"/>
  <c r="D148" i="12" s="1"/>
  <c r="D149" i="12" s="1"/>
  <c r="D150" i="12" s="1"/>
  <c r="D151" i="12" s="1"/>
  <c r="D152" i="12" s="1"/>
  <c r="D153" i="12" s="1"/>
  <c r="D154" i="12" s="1"/>
  <c r="D155" i="12" s="1"/>
  <c r="D156" i="12" s="1"/>
  <c r="D157" i="12" s="1"/>
  <c r="D158" i="12" s="1"/>
  <c r="D159" i="12" s="1"/>
  <c r="D160" i="12" s="1"/>
  <c r="D161" i="12" s="1"/>
  <c r="D162" i="12" s="1"/>
  <c r="D163" i="12" s="1"/>
  <c r="D164" i="12" s="1"/>
  <c r="D165" i="12" s="1"/>
  <c r="D166" i="12" s="1"/>
  <c r="D167" i="12" s="1"/>
  <c r="D168" i="12" s="1"/>
  <c r="D169" i="12" s="1"/>
  <c r="D170" i="12" s="1"/>
  <c r="D171" i="12" s="1"/>
  <c r="D172" i="12" s="1"/>
  <c r="D173" i="12" s="1"/>
  <c r="D174" i="12" s="1"/>
  <c r="D175" i="12" s="1"/>
  <c r="D176" i="12" s="1"/>
  <c r="D177" i="12" s="1"/>
  <c r="D178" i="12" s="1"/>
  <c r="D179" i="12" s="1"/>
  <c r="D180" i="12" s="1"/>
  <c r="D181" i="12" s="1"/>
  <c r="D182" i="12" s="1"/>
  <c r="D183" i="12" s="1"/>
  <c r="D184" i="12" s="1"/>
  <c r="D185" i="12" s="1"/>
  <c r="D186" i="12" s="1"/>
  <c r="D187" i="12" s="1"/>
  <c r="D188" i="12" s="1"/>
  <c r="D189" i="12" s="1"/>
  <c r="D190" i="12" s="1"/>
  <c r="D191" i="12" s="1"/>
  <c r="D192" i="12" s="1"/>
  <c r="D193" i="12" s="1"/>
  <c r="D194" i="12" s="1"/>
  <c r="D195" i="12" s="1"/>
  <c r="D196" i="12" s="1"/>
  <c r="D197" i="12" s="1"/>
  <c r="D198" i="12" s="1"/>
  <c r="D199" i="12" s="1"/>
  <c r="D200" i="12" s="1"/>
  <c r="D201" i="12" s="1"/>
  <c r="D202" i="12" s="1"/>
  <c r="D203" i="12" s="1"/>
  <c r="D204" i="12" s="1"/>
  <c r="D205" i="12" s="1"/>
  <c r="D206" i="12" s="1"/>
  <c r="D207" i="12" s="1"/>
  <c r="D208" i="12" s="1"/>
  <c r="D209" i="12" s="1"/>
  <c r="D210" i="12" s="1"/>
  <c r="D211" i="12" s="1"/>
  <c r="D212" i="12" s="1"/>
  <c r="D213" i="12" s="1"/>
  <c r="D214" i="12" s="1"/>
  <c r="D215" i="12" s="1"/>
  <c r="D216" i="12" s="1"/>
  <c r="D217" i="12" s="1"/>
  <c r="D218" i="12" s="1"/>
  <c r="D219" i="12" s="1"/>
  <c r="D220" i="12" s="1"/>
  <c r="D221" i="12" s="1"/>
  <c r="D222" i="12" s="1"/>
  <c r="D223" i="12" s="1"/>
  <c r="D224" i="12" s="1"/>
  <c r="D225" i="12" s="1"/>
  <c r="D226" i="12" s="1"/>
  <c r="D227" i="12" s="1"/>
  <c r="D228" i="12" s="1"/>
  <c r="D229" i="12" s="1"/>
  <c r="D230" i="12" s="1"/>
  <c r="D231" i="12" s="1"/>
  <c r="D232" i="12" s="1"/>
  <c r="K16" i="12"/>
  <c r="R16" i="12" s="1"/>
  <c r="K20" i="12"/>
  <c r="R20" i="12" s="1"/>
  <c r="K25" i="12"/>
  <c r="R25" i="12" s="1"/>
  <c r="K45" i="12"/>
  <c r="R45" i="12" s="1"/>
  <c r="E9" i="12"/>
  <c r="E10" i="12" s="1"/>
  <c r="E11" i="12" s="1"/>
  <c r="E12" i="12" s="1"/>
  <c r="E13" i="12" s="1"/>
  <c r="E14" i="12" s="1"/>
  <c r="E15" i="12" s="1"/>
  <c r="E16" i="12" s="1"/>
  <c r="E17" i="12" s="1"/>
  <c r="E18" i="12" s="1"/>
  <c r="E19" i="12" s="1"/>
  <c r="E20" i="12" s="1"/>
  <c r="E21" i="12" s="1"/>
  <c r="E22" i="12" s="1"/>
  <c r="E23" i="12" s="1"/>
  <c r="E24" i="12" s="1"/>
  <c r="E25" i="12" s="1"/>
  <c r="E26" i="12" s="1"/>
  <c r="E27" i="12" s="1"/>
  <c r="E28" i="12" s="1"/>
  <c r="E29" i="12" s="1"/>
  <c r="E30" i="12" s="1"/>
  <c r="E31" i="12" s="1"/>
  <c r="E32" i="12" s="1"/>
  <c r="E33" i="12" s="1"/>
  <c r="E34" i="12" s="1"/>
  <c r="E35" i="12" s="1"/>
  <c r="E36" i="12" s="1"/>
  <c r="E37" i="12" s="1"/>
  <c r="E38" i="12" s="1"/>
  <c r="E39" i="12" s="1"/>
  <c r="E40" i="12" s="1"/>
  <c r="E41" i="12" s="1"/>
  <c r="E42" i="12" s="1"/>
  <c r="E43" i="12" s="1"/>
  <c r="E44" i="12" s="1"/>
  <c r="E45" i="12" s="1"/>
  <c r="E46" i="12" s="1"/>
  <c r="E47" i="12" s="1"/>
  <c r="E48" i="12" s="1"/>
  <c r="E49" i="12" s="1"/>
  <c r="E50" i="12" s="1"/>
  <c r="E51" i="12" s="1"/>
  <c r="E52" i="12" s="1"/>
  <c r="E53" i="12" s="1"/>
  <c r="E54" i="12" s="1"/>
  <c r="E55" i="12" s="1"/>
  <c r="E56" i="12" s="1"/>
  <c r="E57" i="12" s="1"/>
  <c r="E58" i="12" s="1"/>
  <c r="E59" i="12" s="1"/>
  <c r="E60" i="12" s="1"/>
  <c r="E61" i="12" s="1"/>
  <c r="E62" i="12" s="1"/>
  <c r="E63" i="12" s="1"/>
  <c r="E64" i="12" s="1"/>
  <c r="E65" i="12" s="1"/>
  <c r="E66" i="12" s="1"/>
  <c r="E67" i="12" s="1"/>
  <c r="E68" i="12" s="1"/>
  <c r="E69" i="12" s="1"/>
  <c r="E70" i="12" s="1"/>
  <c r="E71" i="12" s="1"/>
  <c r="E72" i="12" s="1"/>
  <c r="E73" i="12" s="1"/>
  <c r="E74" i="12" s="1"/>
  <c r="E75" i="12" s="1"/>
  <c r="E76" i="12" s="1"/>
  <c r="E77" i="12" s="1"/>
  <c r="E78" i="12" s="1"/>
  <c r="E79" i="12" s="1"/>
  <c r="E80" i="12" s="1"/>
  <c r="E81" i="12" s="1"/>
  <c r="E82" i="12" s="1"/>
  <c r="E83" i="12" s="1"/>
  <c r="E84" i="12" s="1"/>
  <c r="E85" i="12" s="1"/>
  <c r="E86" i="12" s="1"/>
  <c r="E87" i="12" s="1"/>
  <c r="E88" i="12" s="1"/>
  <c r="E89" i="12" s="1"/>
  <c r="E90" i="12" s="1"/>
  <c r="E91" i="12" s="1"/>
  <c r="E92" i="12" s="1"/>
  <c r="E93" i="12" s="1"/>
  <c r="E94" i="12" s="1"/>
  <c r="E95" i="12" s="1"/>
  <c r="E96" i="12" s="1"/>
  <c r="E97" i="12" s="1"/>
  <c r="E98" i="12" s="1"/>
  <c r="E99" i="12" s="1"/>
  <c r="E100" i="12" s="1"/>
  <c r="E101" i="12" s="1"/>
  <c r="E102" i="12" s="1"/>
  <c r="E103" i="12" s="1"/>
  <c r="E104" i="12" s="1"/>
  <c r="E105" i="12" s="1"/>
  <c r="E106" i="12" s="1"/>
  <c r="E107" i="12" s="1"/>
  <c r="E108" i="12" s="1"/>
  <c r="E109" i="12" s="1"/>
  <c r="E110" i="12" s="1"/>
  <c r="E111" i="12" s="1"/>
  <c r="E112" i="12" s="1"/>
  <c r="E113" i="12" s="1"/>
  <c r="E114" i="12" s="1"/>
  <c r="E115" i="12" s="1"/>
  <c r="E116" i="12" s="1"/>
  <c r="E117" i="12" s="1"/>
  <c r="E118" i="12" s="1"/>
  <c r="E119" i="12" s="1"/>
  <c r="E120" i="12" s="1"/>
  <c r="E121" i="12" s="1"/>
  <c r="E122" i="12" s="1"/>
  <c r="E123" i="12" s="1"/>
  <c r="E124" i="12" s="1"/>
  <c r="E125" i="12" s="1"/>
  <c r="E126" i="12" s="1"/>
  <c r="E127" i="12" s="1"/>
  <c r="E128" i="12" s="1"/>
  <c r="E129" i="12" s="1"/>
  <c r="E130" i="12" s="1"/>
  <c r="E131" i="12" s="1"/>
  <c r="E132" i="12" s="1"/>
  <c r="E133" i="12" s="1"/>
  <c r="E134" i="12" s="1"/>
  <c r="E135" i="12" s="1"/>
  <c r="E136" i="12" s="1"/>
  <c r="E137" i="12" s="1"/>
  <c r="E138" i="12" s="1"/>
  <c r="E139" i="12" s="1"/>
  <c r="E140" i="12" s="1"/>
  <c r="E141" i="12" s="1"/>
  <c r="E142" i="12" s="1"/>
  <c r="E143" i="12" s="1"/>
  <c r="E144" i="12" s="1"/>
  <c r="E145" i="12" s="1"/>
  <c r="E146" i="12" s="1"/>
  <c r="E147" i="12" s="1"/>
  <c r="E148" i="12" s="1"/>
  <c r="E149" i="12" s="1"/>
  <c r="E150" i="12" s="1"/>
  <c r="E151" i="12" s="1"/>
  <c r="E152" i="12" s="1"/>
  <c r="E153" i="12" s="1"/>
  <c r="E154" i="12" s="1"/>
  <c r="E155" i="12" s="1"/>
  <c r="E156" i="12" s="1"/>
  <c r="E157" i="12" s="1"/>
  <c r="E158" i="12" s="1"/>
  <c r="E159" i="12" s="1"/>
  <c r="E160" i="12" s="1"/>
  <c r="E161" i="12" s="1"/>
  <c r="E162" i="12" s="1"/>
  <c r="E163" i="12" s="1"/>
  <c r="E164" i="12" s="1"/>
  <c r="E165" i="12" s="1"/>
  <c r="E166" i="12" s="1"/>
  <c r="E167" i="12" s="1"/>
  <c r="E168" i="12" s="1"/>
  <c r="E169" i="12" s="1"/>
  <c r="E170" i="12" s="1"/>
  <c r="E171" i="12" s="1"/>
  <c r="E172" i="12" s="1"/>
  <c r="E173" i="12" s="1"/>
  <c r="E174" i="12" s="1"/>
  <c r="E175" i="12" s="1"/>
  <c r="E176" i="12" s="1"/>
  <c r="E177" i="12" s="1"/>
  <c r="E178" i="12" s="1"/>
  <c r="E179" i="12" s="1"/>
  <c r="E180" i="12" s="1"/>
  <c r="E181" i="12" s="1"/>
  <c r="E182" i="12" s="1"/>
  <c r="E183" i="12" s="1"/>
  <c r="E184" i="12" s="1"/>
  <c r="E185" i="12" s="1"/>
  <c r="E186" i="12" s="1"/>
  <c r="E187" i="12" s="1"/>
  <c r="E188" i="12" s="1"/>
  <c r="E189" i="12" s="1"/>
  <c r="E190" i="12" s="1"/>
  <c r="E191" i="12" s="1"/>
  <c r="E192" i="12" s="1"/>
  <c r="E193" i="12" s="1"/>
  <c r="E194" i="12" s="1"/>
  <c r="E195" i="12" s="1"/>
  <c r="E196" i="12" s="1"/>
  <c r="E197" i="12" s="1"/>
  <c r="E198" i="12" s="1"/>
  <c r="E199" i="12" s="1"/>
  <c r="E200" i="12" s="1"/>
  <c r="E201" i="12" s="1"/>
  <c r="E202" i="12" s="1"/>
  <c r="E203" i="12" s="1"/>
  <c r="E204" i="12" s="1"/>
  <c r="E205" i="12" s="1"/>
  <c r="E206" i="12" s="1"/>
  <c r="E207" i="12" s="1"/>
  <c r="E208" i="12" s="1"/>
  <c r="E209" i="12" s="1"/>
  <c r="E210" i="12" s="1"/>
  <c r="E211" i="12" s="1"/>
  <c r="E212" i="12" s="1"/>
  <c r="E213" i="12" s="1"/>
  <c r="E214" i="12" s="1"/>
  <c r="E215" i="12" s="1"/>
  <c r="E216" i="12" s="1"/>
  <c r="E217" i="12" s="1"/>
  <c r="E218" i="12" s="1"/>
  <c r="E219" i="12" s="1"/>
  <c r="E220" i="12" s="1"/>
  <c r="E221" i="12" s="1"/>
  <c r="E222" i="12" s="1"/>
  <c r="E223" i="12" s="1"/>
  <c r="E224" i="12" s="1"/>
  <c r="E225" i="12" s="1"/>
  <c r="E226" i="12" s="1"/>
  <c r="E227" i="12" s="1"/>
  <c r="E228" i="12" s="1"/>
  <c r="E229" i="12" s="1"/>
  <c r="E230" i="12" s="1"/>
  <c r="E231" i="12" s="1"/>
  <c r="E232" i="12" s="1"/>
  <c r="L12" i="12"/>
  <c r="S12" i="12" s="1"/>
  <c r="L21" i="12"/>
  <c r="S21" i="12" s="1"/>
  <c r="L72" i="12"/>
  <c r="S72" i="12" s="1"/>
  <c r="L88" i="12"/>
  <c r="S88" i="12" s="1"/>
  <c r="L47" i="12"/>
  <c r="S47" i="12" s="1"/>
  <c r="L98" i="12"/>
  <c r="S98" i="12" s="1"/>
  <c r="L122" i="12"/>
  <c r="S122" i="12" s="1"/>
  <c r="L146" i="12"/>
  <c r="S146" i="12" s="1"/>
  <c r="L186" i="12"/>
  <c r="S186" i="12" s="1"/>
  <c r="L214" i="12"/>
  <c r="S214" i="12" s="1"/>
  <c r="L227" i="12"/>
  <c r="S227" i="12" s="1"/>
  <c r="L57" i="12"/>
  <c r="S57" i="12" s="1"/>
  <c r="L82" i="12"/>
  <c r="S82" i="12" s="1"/>
  <c r="L101" i="12"/>
  <c r="S101" i="12" s="1"/>
  <c r="L155" i="12"/>
  <c r="S155" i="12" s="1"/>
  <c r="L187" i="12"/>
  <c r="S187" i="12" s="1"/>
  <c r="L224" i="12"/>
  <c r="S224" i="12" s="1"/>
  <c r="L70" i="12"/>
  <c r="S70" i="12" s="1"/>
  <c r="L111" i="12"/>
  <c r="S111" i="12" s="1"/>
  <c r="L99" i="12"/>
  <c r="S99" i="12" s="1"/>
  <c r="L77" i="12"/>
  <c r="S77" i="12" s="1"/>
  <c r="L135" i="12"/>
  <c r="S135" i="12" s="1"/>
  <c r="L161" i="12"/>
  <c r="S161" i="12" s="1"/>
  <c r="L23" i="12"/>
  <c r="S23" i="12" s="1"/>
  <c r="L39" i="12"/>
  <c r="S39" i="12" s="1"/>
  <c r="L55" i="12"/>
  <c r="S55" i="12" s="1"/>
  <c r="L140" i="12"/>
  <c r="S140" i="12" s="1"/>
  <c r="L212" i="12"/>
  <c r="S212" i="12" s="1"/>
  <c r="L89" i="12"/>
  <c r="S89" i="12" s="1"/>
  <c r="L189" i="12"/>
  <c r="S189" i="12" s="1"/>
  <c r="L35" i="12"/>
  <c r="S35" i="12" s="1"/>
  <c r="L167" i="12"/>
  <c r="S167" i="12" s="1"/>
  <c r="L49" i="12"/>
  <c r="S49" i="12" s="1"/>
  <c r="L180" i="12"/>
  <c r="S180" i="12" s="1"/>
  <c r="E8" i="13"/>
  <c r="D8" i="13"/>
  <c r="B8" i="13"/>
  <c r="C8" i="13"/>
  <c r="A9" i="13"/>
  <c r="C25" i="8"/>
  <c r="D25" i="8"/>
  <c r="B25" i="8"/>
  <c r="A26" i="8"/>
  <c r="E9" i="10"/>
  <c r="E10" i="10" s="1"/>
  <c r="E11" i="10" s="1"/>
  <c r="E12" i="10" s="1"/>
  <c r="E13" i="10" s="1"/>
  <c r="E14" i="10" s="1"/>
  <c r="E15" i="10" s="1"/>
  <c r="E16" i="10" s="1"/>
  <c r="E17" i="10" s="1"/>
  <c r="E18" i="10" s="1"/>
  <c r="E19" i="10" s="1"/>
  <c r="E20" i="10" s="1"/>
  <c r="E21" i="10" s="1"/>
  <c r="E22" i="10" s="1"/>
  <c r="E23" i="10" s="1"/>
  <c r="E24" i="10" s="1"/>
  <c r="E25" i="10" s="1"/>
  <c r="E26" i="10" s="1"/>
  <c r="E27" i="10" s="1"/>
  <c r="E28" i="10" s="1"/>
  <c r="E29" i="10" s="1"/>
  <c r="E30" i="10" s="1"/>
  <c r="E31" i="10" s="1"/>
  <c r="E32" i="10" s="1"/>
  <c r="E33" i="10" s="1"/>
  <c r="E34" i="10" s="1"/>
  <c r="E35" i="10" s="1"/>
  <c r="E36" i="10" s="1"/>
  <c r="E37" i="10" s="1"/>
  <c r="E38" i="10" s="1"/>
  <c r="E39" i="10" s="1"/>
  <c r="E40" i="10" s="1"/>
  <c r="E41" i="10" s="1"/>
  <c r="E42" i="10" s="1"/>
  <c r="E43" i="10" s="1"/>
  <c r="E44" i="10" s="1"/>
  <c r="E45" i="10" s="1"/>
  <c r="E46" i="10" s="1"/>
  <c r="E47" i="10" s="1"/>
  <c r="E48" i="10" s="1"/>
  <c r="E49" i="10" s="1"/>
  <c r="E50" i="10" s="1"/>
  <c r="E51" i="10" s="1"/>
  <c r="E52" i="10" s="1"/>
  <c r="E53" i="10" s="1"/>
  <c r="E54" i="10" s="1"/>
  <c r="E55" i="10" s="1"/>
  <c r="E56" i="10" s="1"/>
  <c r="E57" i="10" s="1"/>
  <c r="E58" i="10" s="1"/>
  <c r="E59" i="10" s="1"/>
  <c r="E60" i="10" s="1"/>
  <c r="E61" i="10" s="1"/>
  <c r="E62" i="10" s="1"/>
  <c r="E63" i="10" s="1"/>
  <c r="E64" i="10" s="1"/>
  <c r="E65" i="10" s="1"/>
  <c r="E66" i="10" s="1"/>
  <c r="E67" i="10" s="1"/>
  <c r="E68" i="10" s="1"/>
  <c r="E69" i="10" s="1"/>
  <c r="E70" i="10" s="1"/>
  <c r="E71" i="10" s="1"/>
  <c r="E72" i="10" s="1"/>
  <c r="E73" i="10" s="1"/>
  <c r="E74" i="10" s="1"/>
  <c r="E75" i="10" s="1"/>
  <c r="E76" i="10" s="1"/>
  <c r="E77" i="10" s="1"/>
  <c r="E78" i="10" s="1"/>
  <c r="E79" i="10" s="1"/>
  <c r="E80" i="10" s="1"/>
  <c r="E81" i="10" s="1"/>
  <c r="E82" i="10" s="1"/>
  <c r="E83" i="10" s="1"/>
  <c r="E84" i="10" s="1"/>
  <c r="E85" i="10" s="1"/>
  <c r="E86" i="10" s="1"/>
  <c r="E87" i="10" s="1"/>
  <c r="E88" i="10" s="1"/>
  <c r="E89" i="10" s="1"/>
  <c r="E90" i="10" s="1"/>
  <c r="E91" i="10" s="1"/>
  <c r="E92" i="10" s="1"/>
  <c r="E93" i="10" s="1"/>
  <c r="E94" i="10" s="1"/>
  <c r="E95" i="10" s="1"/>
  <c r="E96" i="10" s="1"/>
  <c r="E97" i="10" s="1"/>
  <c r="E98" i="10" s="1"/>
  <c r="E99" i="10" s="1"/>
  <c r="E100" i="10" s="1"/>
  <c r="E101" i="10" s="1"/>
  <c r="E102" i="10" s="1"/>
  <c r="E103" i="10" s="1"/>
  <c r="E104" i="10" s="1"/>
  <c r="E105" i="10" s="1"/>
  <c r="E106" i="10" s="1"/>
  <c r="E107" i="10" s="1"/>
  <c r="E108" i="10" s="1"/>
  <c r="E109" i="10" s="1"/>
  <c r="E110" i="10" s="1"/>
  <c r="E111" i="10" s="1"/>
  <c r="E112" i="10" s="1"/>
  <c r="E113" i="10" s="1"/>
  <c r="E114" i="10" s="1"/>
  <c r="E115" i="10" s="1"/>
  <c r="E116" i="10" s="1"/>
  <c r="E117" i="10" s="1"/>
  <c r="E118" i="10" s="1"/>
  <c r="E119" i="10" s="1"/>
  <c r="E120" i="10" s="1"/>
  <c r="E121" i="10" s="1"/>
  <c r="E122" i="10" s="1"/>
  <c r="E123" i="10" s="1"/>
  <c r="E124" i="10" s="1"/>
  <c r="E125" i="10" s="1"/>
  <c r="E126" i="10" s="1"/>
  <c r="E127" i="10" s="1"/>
  <c r="E128" i="10" s="1"/>
  <c r="E129" i="10" s="1"/>
  <c r="E130" i="10" s="1"/>
  <c r="E131" i="10" s="1"/>
  <c r="E132" i="10" s="1"/>
  <c r="E133" i="10" s="1"/>
  <c r="E134" i="10" s="1"/>
  <c r="E135" i="10" s="1"/>
  <c r="E136" i="10" s="1"/>
  <c r="E137" i="10" s="1"/>
  <c r="E138" i="10" s="1"/>
  <c r="E139" i="10" s="1"/>
  <c r="E140" i="10" s="1"/>
  <c r="E141" i="10" s="1"/>
  <c r="E142" i="10" s="1"/>
  <c r="E143" i="10" s="1"/>
  <c r="E144" i="10" s="1"/>
  <c r="E145" i="10" s="1"/>
  <c r="E146" i="10" s="1"/>
  <c r="E147" i="10" s="1"/>
  <c r="E148" i="10" s="1"/>
  <c r="E149" i="10" s="1"/>
  <c r="E150" i="10" s="1"/>
  <c r="E151" i="10" s="1"/>
  <c r="E152" i="10" s="1"/>
  <c r="E153" i="10" s="1"/>
  <c r="E154" i="10" s="1"/>
  <c r="E155" i="10" s="1"/>
  <c r="E156" i="10" s="1"/>
  <c r="E157" i="10" s="1"/>
  <c r="E158" i="10" s="1"/>
  <c r="E159" i="10" s="1"/>
  <c r="E160" i="10" s="1"/>
  <c r="E161" i="10" s="1"/>
  <c r="E162" i="10" s="1"/>
  <c r="E163" i="10" s="1"/>
  <c r="E164" i="10" s="1"/>
  <c r="E165" i="10" s="1"/>
  <c r="E166" i="10" s="1"/>
  <c r="E167" i="10" s="1"/>
  <c r="E168" i="10" s="1"/>
  <c r="E169" i="10" s="1"/>
  <c r="E170" i="10" s="1"/>
  <c r="E171" i="10" s="1"/>
  <c r="E172" i="10" s="1"/>
  <c r="E173" i="10" s="1"/>
  <c r="E174" i="10" s="1"/>
  <c r="E175" i="10" s="1"/>
  <c r="E176" i="10" s="1"/>
  <c r="E177" i="10" s="1"/>
  <c r="E178" i="10" s="1"/>
  <c r="E179" i="10" s="1"/>
  <c r="E180" i="10" s="1"/>
  <c r="E181" i="10" s="1"/>
  <c r="E182" i="10" s="1"/>
  <c r="E183" i="10" s="1"/>
  <c r="E184" i="10" s="1"/>
  <c r="E185" i="10" s="1"/>
  <c r="E186" i="10" s="1"/>
  <c r="E187" i="10" s="1"/>
  <c r="E188" i="10" s="1"/>
  <c r="E189" i="10" s="1"/>
  <c r="E190" i="10" s="1"/>
  <c r="E191" i="10" s="1"/>
  <c r="E192" i="10" s="1"/>
  <c r="E193" i="10" s="1"/>
  <c r="E194" i="10" s="1"/>
  <c r="E195" i="10" s="1"/>
  <c r="E196" i="10" s="1"/>
  <c r="E197" i="10" s="1"/>
  <c r="E198" i="10" s="1"/>
  <c r="E199" i="10" s="1"/>
  <c r="E200" i="10" s="1"/>
  <c r="E201" i="10" s="1"/>
  <c r="E202" i="10" s="1"/>
  <c r="E203" i="10" s="1"/>
  <c r="E204" i="10" s="1"/>
  <c r="E205" i="10" s="1"/>
  <c r="E206" i="10" s="1"/>
  <c r="E207" i="10" s="1"/>
  <c r="E208" i="10" s="1"/>
  <c r="E209" i="10" s="1"/>
  <c r="E210" i="10" s="1"/>
  <c r="E211" i="10" s="1"/>
  <c r="E212" i="10" s="1"/>
  <c r="E213" i="10" s="1"/>
  <c r="E214" i="10" s="1"/>
  <c r="E215" i="10" s="1"/>
  <c r="E216" i="10" s="1"/>
  <c r="E217" i="10" s="1"/>
  <c r="E218" i="10" s="1"/>
  <c r="E219" i="10" s="1"/>
  <c r="E220" i="10" s="1"/>
  <c r="E221" i="10" s="1"/>
  <c r="E222" i="10" s="1"/>
  <c r="E223" i="10" s="1"/>
  <c r="E224" i="10" s="1"/>
  <c r="E225" i="10" s="1"/>
  <c r="E226" i="10" s="1"/>
  <c r="E227" i="10" s="1"/>
  <c r="E228" i="10" s="1"/>
  <c r="E229" i="10" s="1"/>
  <c r="E230" i="10" s="1"/>
  <c r="E231" i="10" s="1"/>
  <c r="E232" i="10" s="1"/>
  <c r="L24" i="10"/>
  <c r="L141" i="10"/>
  <c r="L105" i="10"/>
  <c r="L107" i="10"/>
  <c r="L80" i="10"/>
  <c r="I225" i="12"/>
  <c r="P225" i="12" s="1"/>
  <c r="I209" i="12"/>
  <c r="P209" i="12" s="1"/>
  <c r="I193" i="12"/>
  <c r="P193" i="12" s="1"/>
  <c r="I176" i="12"/>
  <c r="P176" i="12" s="1"/>
  <c r="I160" i="12"/>
  <c r="P160" i="12" s="1"/>
  <c r="I144" i="12"/>
  <c r="P144" i="12" s="1"/>
  <c r="I223" i="12"/>
  <c r="P223" i="12" s="1"/>
  <c r="I207" i="12"/>
  <c r="P207" i="12" s="1"/>
  <c r="I191" i="12"/>
  <c r="P191" i="12" s="1"/>
  <c r="I174" i="12"/>
  <c r="P174" i="12" s="1"/>
  <c r="I158" i="12"/>
  <c r="P158" i="12" s="1"/>
  <c r="I142" i="12"/>
  <c r="P142" i="12" s="1"/>
  <c r="I114" i="12"/>
  <c r="P114" i="12" s="1"/>
  <c r="I98" i="12"/>
  <c r="P98" i="12" s="1"/>
  <c r="I82" i="12"/>
  <c r="P82" i="12" s="1"/>
  <c r="I70" i="12"/>
  <c r="P70" i="12" s="1"/>
  <c r="I49" i="12"/>
  <c r="P49" i="12" s="1"/>
  <c r="I34" i="12"/>
  <c r="P34" i="12" s="1"/>
  <c r="I14" i="12"/>
  <c r="P14" i="12" s="1"/>
  <c r="I132" i="12"/>
  <c r="P132" i="12" s="1"/>
  <c r="I116" i="12"/>
  <c r="P116" i="12" s="1"/>
  <c r="I100" i="12"/>
  <c r="P100" i="12" s="1"/>
  <c r="I84" i="12"/>
  <c r="P84" i="12" s="1"/>
  <c r="I64" i="12"/>
  <c r="P64" i="12" s="1"/>
  <c r="I53" i="12"/>
  <c r="P53" i="12" s="1"/>
  <c r="I43" i="12"/>
  <c r="P43" i="12" s="1"/>
  <c r="I22" i="12"/>
  <c r="P22" i="12" s="1"/>
  <c r="F11" i="12"/>
  <c r="M11" i="12" s="1"/>
  <c r="T11" i="12" s="1"/>
  <c r="I25" i="12"/>
  <c r="P25" i="12" s="1"/>
  <c r="I59" i="12"/>
  <c r="P59" i="12" s="1"/>
  <c r="I89" i="12"/>
  <c r="P89" i="12" s="1"/>
  <c r="I121" i="12"/>
  <c r="P121" i="12" s="1"/>
  <c r="I153" i="12"/>
  <c r="P153" i="12" s="1"/>
  <c r="I186" i="12"/>
  <c r="P186" i="12" s="1"/>
  <c r="I218" i="12"/>
  <c r="P218" i="12" s="1"/>
  <c r="I17" i="12"/>
  <c r="P17" i="12" s="1"/>
  <c r="I57" i="12"/>
  <c r="P57" i="12" s="1"/>
  <c r="I87" i="12"/>
  <c r="P87" i="12" s="1"/>
  <c r="I119" i="12"/>
  <c r="P119" i="12" s="1"/>
  <c r="I151" i="12"/>
  <c r="P151" i="12" s="1"/>
  <c r="I184" i="12"/>
  <c r="P184" i="12" s="1"/>
  <c r="I216" i="12"/>
  <c r="P216" i="12" s="1"/>
  <c r="I30" i="12"/>
  <c r="P30" i="12" s="1"/>
  <c r="I63" i="12"/>
  <c r="P63" i="12" s="1"/>
  <c r="I93" i="12"/>
  <c r="P93" i="12" s="1"/>
  <c r="I125" i="12"/>
  <c r="P125" i="12" s="1"/>
  <c r="I157" i="12"/>
  <c r="P157" i="12" s="1"/>
  <c r="I190" i="12"/>
  <c r="P190" i="12" s="1"/>
  <c r="I222" i="12"/>
  <c r="P222" i="12" s="1"/>
  <c r="I27" i="12"/>
  <c r="P27" i="12" s="1"/>
  <c r="I61" i="12"/>
  <c r="P61" i="12" s="1"/>
  <c r="I91" i="12"/>
  <c r="P91" i="12" s="1"/>
  <c r="I123" i="12"/>
  <c r="P123" i="12" s="1"/>
  <c r="I155" i="12"/>
  <c r="P155" i="12" s="1"/>
  <c r="I188" i="12"/>
  <c r="P188" i="12" s="1"/>
  <c r="I220" i="12"/>
  <c r="P220" i="12" s="1"/>
  <c r="E5" i="17"/>
  <c r="E6" i="17"/>
  <c r="E9" i="17"/>
  <c r="E7" i="17"/>
  <c r="Y8" i="9"/>
  <c r="AB8" i="9" s="1"/>
  <c r="Z7" i="9"/>
  <c r="B10" i="14"/>
  <c r="A11" i="14"/>
  <c r="C9" i="10"/>
  <c r="J9" i="10" s="1"/>
  <c r="J8" i="10"/>
  <c r="B7" i="17"/>
  <c r="A8" i="17"/>
  <c r="E8" i="17" s="1"/>
  <c r="C7" i="17"/>
  <c r="H36" i="10"/>
  <c r="A37" i="10"/>
  <c r="D97" i="8"/>
  <c r="C97" i="8"/>
  <c r="B98" i="8"/>
  <c r="I8" i="9"/>
  <c r="M7" i="9"/>
  <c r="L7" i="9"/>
  <c r="K7" i="9"/>
  <c r="J7" i="9"/>
  <c r="F5" i="8"/>
  <c r="F7" i="8"/>
  <c r="F9" i="8"/>
  <c r="F15" i="8"/>
  <c r="F8" i="8"/>
  <c r="F6" i="8"/>
  <c r="N10" i="10"/>
  <c r="I181" i="12"/>
  <c r="P181" i="12" s="1"/>
  <c r="I217" i="12"/>
  <c r="P217" i="12" s="1"/>
  <c r="I201" i="12"/>
  <c r="P201" i="12" s="1"/>
  <c r="I185" i="12"/>
  <c r="P185" i="12" s="1"/>
  <c r="I168" i="12"/>
  <c r="P168" i="12" s="1"/>
  <c r="I152" i="12"/>
  <c r="P152" i="12" s="1"/>
  <c r="I231" i="12"/>
  <c r="P231" i="12" s="1"/>
  <c r="I215" i="12"/>
  <c r="P215" i="12" s="1"/>
  <c r="I199" i="12"/>
  <c r="P199" i="12" s="1"/>
  <c r="I183" i="12"/>
  <c r="P183" i="12" s="1"/>
  <c r="I166" i="12"/>
  <c r="P166" i="12" s="1"/>
  <c r="I150" i="12"/>
  <c r="P150" i="12" s="1"/>
  <c r="I122" i="12"/>
  <c r="P122" i="12" s="1"/>
  <c r="I106" i="12"/>
  <c r="P106" i="12" s="1"/>
  <c r="I90" i="12"/>
  <c r="P90" i="12" s="1"/>
  <c r="I74" i="12"/>
  <c r="P74" i="12" s="1"/>
  <c r="I60" i="12"/>
  <c r="P60" i="12" s="1"/>
  <c r="I48" i="12"/>
  <c r="P48" i="12" s="1"/>
  <c r="I28" i="12"/>
  <c r="P28" i="12" s="1"/>
  <c r="I140" i="12"/>
  <c r="P140" i="12" s="1"/>
  <c r="I124" i="12"/>
  <c r="P124" i="12" s="1"/>
  <c r="I108" i="12"/>
  <c r="P108" i="12" s="1"/>
  <c r="I92" i="12"/>
  <c r="P92" i="12" s="1"/>
  <c r="I76" i="12"/>
  <c r="P76" i="12" s="1"/>
  <c r="I62" i="12"/>
  <c r="P62" i="12" s="1"/>
  <c r="I52" i="12"/>
  <c r="P52" i="12" s="1"/>
  <c r="I31" i="12"/>
  <c r="P31" i="12" s="1"/>
  <c r="I24" i="12"/>
  <c r="P24" i="12" s="1"/>
  <c r="I12" i="12"/>
  <c r="P12" i="12" s="1"/>
  <c r="I46" i="12"/>
  <c r="P46" i="12" s="1"/>
  <c r="I73" i="12"/>
  <c r="P73" i="12" s="1"/>
  <c r="I105" i="12"/>
  <c r="P105" i="12" s="1"/>
  <c r="I137" i="12"/>
  <c r="P137" i="12" s="1"/>
  <c r="I169" i="12"/>
  <c r="P169" i="12" s="1"/>
  <c r="I202" i="12"/>
  <c r="P202" i="12" s="1"/>
  <c r="I16" i="12"/>
  <c r="P16" i="12" s="1"/>
  <c r="I42" i="12"/>
  <c r="P42" i="12" s="1"/>
  <c r="I69" i="12"/>
  <c r="P69" i="12" s="1"/>
  <c r="I103" i="12"/>
  <c r="P103" i="12" s="1"/>
  <c r="I135" i="12"/>
  <c r="P135" i="12" s="1"/>
  <c r="I167" i="12"/>
  <c r="P167" i="12" s="1"/>
  <c r="I200" i="12"/>
  <c r="P200" i="12" s="1"/>
  <c r="I232" i="12"/>
  <c r="P232" i="12" s="1"/>
  <c r="I54" i="12"/>
  <c r="P54" i="12" s="1"/>
  <c r="I77" i="12"/>
  <c r="P77" i="12" s="1"/>
  <c r="I109" i="12"/>
  <c r="P109" i="12" s="1"/>
  <c r="I141" i="12"/>
  <c r="P141" i="12" s="1"/>
  <c r="I173" i="12"/>
  <c r="P173" i="12" s="1"/>
  <c r="I206" i="12"/>
  <c r="P206" i="12" s="1"/>
  <c r="I20" i="12"/>
  <c r="P20" i="12" s="1"/>
  <c r="I50" i="12"/>
  <c r="P50" i="12" s="1"/>
  <c r="I75" i="12"/>
  <c r="P75" i="12" s="1"/>
  <c r="I107" i="12"/>
  <c r="P107" i="12" s="1"/>
  <c r="I139" i="12"/>
  <c r="P139" i="12" s="1"/>
  <c r="I171" i="12"/>
  <c r="P171" i="12" s="1"/>
  <c r="I204" i="12"/>
  <c r="P204" i="12" s="1"/>
  <c r="I130" i="12"/>
  <c r="P130" i="12" s="1"/>
  <c r="D7" i="17"/>
  <c r="D8" i="18" l="1"/>
  <c r="B8" i="18"/>
  <c r="C8" i="18"/>
  <c r="E8" i="18"/>
  <c r="A9" i="18"/>
  <c r="F97" i="8"/>
  <c r="L231" i="10"/>
  <c r="L33" i="10"/>
  <c r="L40" i="10"/>
  <c r="L120" i="10"/>
  <c r="L14" i="10"/>
  <c r="L200" i="12"/>
  <c r="S200" i="12" s="1"/>
  <c r="L104" i="12"/>
  <c r="S104" i="12" s="1"/>
  <c r="L115" i="12"/>
  <c r="S115" i="12" s="1"/>
  <c r="L156" i="12"/>
  <c r="S156" i="12" s="1"/>
  <c r="L59" i="12"/>
  <c r="S59" i="12" s="1"/>
  <c r="L197" i="12"/>
  <c r="S197" i="12" s="1"/>
  <c r="L91" i="12"/>
  <c r="S91" i="12" s="1"/>
  <c r="L216" i="12"/>
  <c r="S216" i="12" s="1"/>
  <c r="L130" i="12"/>
  <c r="S130" i="12" s="1"/>
  <c r="L37" i="12"/>
  <c r="S37" i="12" s="1"/>
  <c r="L17" i="12"/>
  <c r="S17" i="12" s="1"/>
  <c r="K134" i="12"/>
  <c r="R134" i="12" s="1"/>
  <c r="K113" i="12"/>
  <c r="R113" i="12" s="1"/>
  <c r="K122" i="12"/>
  <c r="R122" i="12" s="1"/>
  <c r="K189" i="12"/>
  <c r="R189" i="12" s="1"/>
  <c r="K185" i="12"/>
  <c r="R185" i="12" s="1"/>
  <c r="K201" i="12"/>
  <c r="R201" i="12" s="1"/>
  <c r="K141" i="12"/>
  <c r="R141" i="12" s="1"/>
  <c r="K40" i="12"/>
  <c r="R40" i="12" s="1"/>
  <c r="K170" i="12"/>
  <c r="R170" i="12" s="1"/>
  <c r="K103" i="12"/>
  <c r="R103" i="12" s="1"/>
  <c r="K17" i="12"/>
  <c r="R17" i="12" s="1"/>
  <c r="K72" i="12"/>
  <c r="R72" i="12" s="1"/>
  <c r="K19" i="12"/>
  <c r="R19" i="12" s="1"/>
  <c r="K215" i="12"/>
  <c r="R215" i="12" s="1"/>
  <c r="K181" i="12"/>
  <c r="R181" i="12" s="1"/>
  <c r="K143" i="12"/>
  <c r="R143" i="12" s="1"/>
  <c r="K98" i="12"/>
  <c r="R98" i="12" s="1"/>
  <c r="K48" i="12"/>
  <c r="R48" i="12" s="1"/>
  <c r="K37" i="12"/>
  <c r="R37" i="12" s="1"/>
  <c r="K211" i="12"/>
  <c r="R211" i="12" s="1"/>
  <c r="K172" i="12"/>
  <c r="R172" i="12" s="1"/>
  <c r="K128" i="12"/>
  <c r="R128" i="12" s="1"/>
  <c r="K89" i="12"/>
  <c r="R89" i="12" s="1"/>
  <c r="K28" i="12"/>
  <c r="R28" i="12" s="1"/>
  <c r="K50" i="12"/>
  <c r="R50" i="12" s="1"/>
  <c r="I82" i="10"/>
  <c r="I192" i="10"/>
  <c r="I35" i="10"/>
  <c r="I58" i="10"/>
  <c r="I23" i="10"/>
  <c r="I108" i="10"/>
  <c r="I170" i="10"/>
  <c r="I20" i="10"/>
  <c r="I31" i="10"/>
  <c r="I26" i="10"/>
  <c r="K155" i="12"/>
  <c r="R155" i="12" s="1"/>
  <c r="K174" i="12"/>
  <c r="R174" i="12" s="1"/>
  <c r="K216" i="12"/>
  <c r="R216" i="12" s="1"/>
  <c r="K221" i="12"/>
  <c r="R221" i="12" s="1"/>
  <c r="K31" i="12"/>
  <c r="R31" i="12" s="1"/>
  <c r="L221" i="10"/>
  <c r="K129" i="12"/>
  <c r="R129" i="12" s="1"/>
  <c r="K107" i="12"/>
  <c r="R107" i="12" s="1"/>
  <c r="K83" i="12"/>
  <c r="R83" i="12" s="1"/>
  <c r="K182" i="12"/>
  <c r="R182" i="12" s="1"/>
  <c r="K151" i="12"/>
  <c r="R151" i="12" s="1"/>
  <c r="K171" i="12"/>
  <c r="R171" i="12" s="1"/>
  <c r="K137" i="12"/>
  <c r="R137" i="12" s="1"/>
  <c r="K228" i="12"/>
  <c r="R228" i="12" s="1"/>
  <c r="K166" i="12"/>
  <c r="R166" i="12" s="1"/>
  <c r="K90" i="12"/>
  <c r="R90" i="12" s="1"/>
  <c r="K14" i="12"/>
  <c r="R14" i="12" s="1"/>
  <c r="K68" i="12"/>
  <c r="R68" i="12" s="1"/>
  <c r="K231" i="12"/>
  <c r="R231" i="12" s="1"/>
  <c r="K208" i="12"/>
  <c r="R208" i="12" s="1"/>
  <c r="K178" i="12"/>
  <c r="R178" i="12" s="1"/>
  <c r="K133" i="12"/>
  <c r="R133" i="12" s="1"/>
  <c r="K95" i="12"/>
  <c r="R95" i="12" s="1"/>
  <c r="K43" i="12"/>
  <c r="R43" i="12" s="1"/>
  <c r="K33" i="12"/>
  <c r="R33" i="12" s="1"/>
  <c r="K209" i="12"/>
  <c r="R209" i="12" s="1"/>
  <c r="K168" i="12"/>
  <c r="R168" i="12" s="1"/>
  <c r="K124" i="12"/>
  <c r="R124" i="12" s="1"/>
  <c r="K76" i="12"/>
  <c r="R76" i="12" s="1"/>
  <c r="K21" i="12"/>
  <c r="R21" i="12" s="1"/>
  <c r="K42" i="12"/>
  <c r="R42" i="12" s="1"/>
  <c r="F90" i="8"/>
  <c r="K220" i="12"/>
  <c r="R220" i="12" s="1"/>
  <c r="K146" i="12"/>
  <c r="R146" i="12" s="1"/>
  <c r="L229" i="10"/>
  <c r="L200" i="10"/>
  <c r="L70" i="10"/>
  <c r="L90" i="10"/>
  <c r="L125" i="12"/>
  <c r="S125" i="12" s="1"/>
  <c r="L221" i="12"/>
  <c r="S221" i="12" s="1"/>
  <c r="L127" i="12"/>
  <c r="S127" i="12" s="1"/>
  <c r="L75" i="12"/>
  <c r="S75" i="12" s="1"/>
  <c r="L176" i="12"/>
  <c r="S176" i="12" s="1"/>
  <c r="L65" i="12"/>
  <c r="S65" i="12" s="1"/>
  <c r="L194" i="12"/>
  <c r="S194" i="12" s="1"/>
  <c r="L114" i="12"/>
  <c r="S114" i="12" s="1"/>
  <c r="L80" i="12"/>
  <c r="S80" i="12" s="1"/>
  <c r="L10" i="12"/>
  <c r="S10" i="12" s="1"/>
  <c r="K212" i="12"/>
  <c r="R212" i="12" s="1"/>
  <c r="K106" i="12"/>
  <c r="R106" i="12" s="1"/>
  <c r="K206" i="12"/>
  <c r="R206" i="12" s="1"/>
  <c r="K177" i="12"/>
  <c r="R177" i="12" s="1"/>
  <c r="K138" i="12"/>
  <c r="R138" i="12" s="1"/>
  <c r="K167" i="12"/>
  <c r="R167" i="12" s="1"/>
  <c r="K109" i="12"/>
  <c r="R109" i="12" s="1"/>
  <c r="K219" i="12"/>
  <c r="R219" i="12" s="1"/>
  <c r="K161" i="12"/>
  <c r="R161" i="12" s="1"/>
  <c r="K69" i="12"/>
  <c r="R69" i="12" s="1"/>
  <c r="K105" i="12"/>
  <c r="R105" i="12" s="1"/>
  <c r="K64" i="12"/>
  <c r="R64" i="12" s="1"/>
  <c r="K229" i="12"/>
  <c r="R229" i="12" s="1"/>
  <c r="K207" i="12"/>
  <c r="R207" i="12" s="1"/>
  <c r="K175" i="12"/>
  <c r="R175" i="12" s="1"/>
  <c r="K130" i="12"/>
  <c r="R130" i="12" s="1"/>
  <c r="K88" i="12"/>
  <c r="R88" i="12" s="1"/>
  <c r="K36" i="12"/>
  <c r="R36" i="12" s="1"/>
  <c r="K29" i="12"/>
  <c r="R29" i="12" s="1"/>
  <c r="K205" i="12"/>
  <c r="R205" i="12" s="1"/>
  <c r="K160" i="12"/>
  <c r="R160" i="12" s="1"/>
  <c r="K120" i="12"/>
  <c r="R120" i="12" s="1"/>
  <c r="K73" i="12"/>
  <c r="R73" i="12" s="1"/>
  <c r="K11" i="12"/>
  <c r="R11" i="12" s="1"/>
  <c r="K38" i="12"/>
  <c r="R38" i="12" s="1"/>
  <c r="I130" i="10"/>
  <c r="I174" i="10"/>
  <c r="I215" i="10"/>
  <c r="I117" i="10"/>
  <c r="I120" i="10"/>
  <c r="I106" i="10"/>
  <c r="K195" i="12"/>
  <c r="R195" i="12" s="1"/>
  <c r="K93" i="12"/>
  <c r="R93" i="12" s="1"/>
  <c r="K115" i="12"/>
  <c r="R115" i="12" s="1"/>
  <c r="K67" i="12"/>
  <c r="R67" i="12" s="1"/>
  <c r="K136" i="12"/>
  <c r="R136" i="12" s="1"/>
  <c r="K58" i="12"/>
  <c r="R58" i="12" s="1"/>
  <c r="L178" i="10"/>
  <c r="L101" i="10"/>
  <c r="K198" i="12"/>
  <c r="R198" i="12" s="1"/>
  <c r="K227" i="12"/>
  <c r="R227" i="12" s="1"/>
  <c r="K173" i="12"/>
  <c r="R173" i="12" s="1"/>
  <c r="K139" i="12"/>
  <c r="R139" i="12" s="1"/>
  <c r="K125" i="12"/>
  <c r="R125" i="12" s="1"/>
  <c r="K163" i="12"/>
  <c r="R163" i="12" s="1"/>
  <c r="K97" i="12"/>
  <c r="R97" i="12" s="1"/>
  <c r="K214" i="12"/>
  <c r="R214" i="12" s="1"/>
  <c r="K157" i="12"/>
  <c r="R157" i="12" s="1"/>
  <c r="K61" i="12"/>
  <c r="R61" i="12" s="1"/>
  <c r="K102" i="12"/>
  <c r="R102" i="12" s="1"/>
  <c r="K59" i="12"/>
  <c r="R59" i="12" s="1"/>
  <c r="K226" i="12"/>
  <c r="R226" i="12" s="1"/>
  <c r="K204" i="12"/>
  <c r="R204" i="12" s="1"/>
  <c r="K165" i="12"/>
  <c r="R165" i="12" s="1"/>
  <c r="K127" i="12"/>
  <c r="R127" i="12" s="1"/>
  <c r="K84" i="12"/>
  <c r="R84" i="12" s="1"/>
  <c r="K32" i="12"/>
  <c r="R32" i="12" s="1"/>
  <c r="K26" i="12"/>
  <c r="R26" i="12" s="1"/>
  <c r="K200" i="12"/>
  <c r="R200" i="12" s="1"/>
  <c r="K156" i="12"/>
  <c r="R156" i="12" s="1"/>
  <c r="K112" i="12"/>
  <c r="R112" i="12" s="1"/>
  <c r="K63" i="12"/>
  <c r="R63" i="12" s="1"/>
  <c r="K86" i="12"/>
  <c r="R86" i="12" s="1"/>
  <c r="K27" i="12"/>
  <c r="R27" i="12" s="1"/>
  <c r="I147" i="10"/>
  <c r="I205" i="10"/>
  <c r="I167" i="10"/>
  <c r="I145" i="10"/>
  <c r="I188" i="10"/>
  <c r="I123" i="10"/>
  <c r="F12" i="10"/>
  <c r="F13" i="10" s="1"/>
  <c r="L194" i="10"/>
  <c r="L57" i="10"/>
  <c r="L95" i="10"/>
  <c r="L124" i="10"/>
  <c r="L64" i="10"/>
  <c r="L224" i="10"/>
  <c r="L19" i="10"/>
  <c r="L159" i="12"/>
  <c r="S159" i="12" s="1"/>
  <c r="L230" i="12"/>
  <c r="S230" i="12" s="1"/>
  <c r="L179" i="12"/>
  <c r="S179" i="12" s="1"/>
  <c r="L220" i="12"/>
  <c r="S220" i="12" s="1"/>
  <c r="L172" i="12"/>
  <c r="S172" i="12" s="1"/>
  <c r="L66" i="12"/>
  <c r="S66" i="12" s="1"/>
  <c r="L144" i="12"/>
  <c r="S144" i="12" s="1"/>
  <c r="L28" i="12"/>
  <c r="S28" i="12" s="1"/>
  <c r="L178" i="12"/>
  <c r="S178" i="12" s="1"/>
  <c r="L90" i="12"/>
  <c r="S90" i="12" s="1"/>
  <c r="L56" i="12"/>
  <c r="S56" i="12" s="1"/>
  <c r="K232" i="12"/>
  <c r="R232" i="12" s="1"/>
  <c r="K193" i="12"/>
  <c r="R193" i="12" s="1"/>
  <c r="K190" i="12"/>
  <c r="R190" i="12" s="1"/>
  <c r="K169" i="12"/>
  <c r="R169" i="12" s="1"/>
  <c r="K135" i="12"/>
  <c r="R135" i="12" s="1"/>
  <c r="K110" i="12"/>
  <c r="R110" i="12" s="1"/>
  <c r="K158" i="12"/>
  <c r="R158" i="12" s="1"/>
  <c r="K91" i="12"/>
  <c r="R91" i="12" s="1"/>
  <c r="K187" i="12"/>
  <c r="R187" i="12" s="1"/>
  <c r="K153" i="12"/>
  <c r="R153" i="12" s="1"/>
  <c r="K56" i="12"/>
  <c r="R56" i="12" s="1"/>
  <c r="K99" i="12"/>
  <c r="R99" i="12" s="1"/>
  <c r="K55" i="12"/>
  <c r="R55" i="12" s="1"/>
  <c r="K225" i="12"/>
  <c r="R225" i="12" s="1"/>
  <c r="K203" i="12"/>
  <c r="R203" i="12" s="1"/>
  <c r="K162" i="12"/>
  <c r="R162" i="12" s="1"/>
  <c r="K117" i="12"/>
  <c r="R117" i="12" s="1"/>
  <c r="K80" i="12"/>
  <c r="R80" i="12" s="1"/>
  <c r="K13" i="12"/>
  <c r="R13" i="12" s="1"/>
  <c r="K12" i="12"/>
  <c r="R12" i="12" s="1"/>
  <c r="K192" i="12"/>
  <c r="R192" i="12" s="1"/>
  <c r="K152" i="12"/>
  <c r="R152" i="12" s="1"/>
  <c r="K108" i="12"/>
  <c r="R108" i="12" s="1"/>
  <c r="K57" i="12"/>
  <c r="R57" i="12" s="1"/>
  <c r="K82" i="12"/>
  <c r="R82" i="12" s="1"/>
  <c r="K23" i="12"/>
  <c r="R23" i="12" s="1"/>
  <c r="I182" i="10"/>
  <c r="I129" i="10"/>
  <c r="I202" i="10"/>
  <c r="I72" i="10"/>
  <c r="I65" i="10"/>
  <c r="I84" i="10"/>
  <c r="I44" i="10"/>
  <c r="I164" i="10"/>
  <c r="F92" i="8"/>
  <c r="M11" i="10"/>
  <c r="K118" i="12"/>
  <c r="R118" i="12" s="1"/>
  <c r="K145" i="12"/>
  <c r="R145" i="12" s="1"/>
  <c r="K77" i="12"/>
  <c r="R77" i="12" s="1"/>
  <c r="K101" i="12"/>
  <c r="R101" i="12" s="1"/>
  <c r="L108" i="10"/>
  <c r="L206" i="10"/>
  <c r="L88" i="10"/>
  <c r="L226" i="10"/>
  <c r="L192" i="10"/>
  <c r="L49" i="10"/>
  <c r="L124" i="12"/>
  <c r="S124" i="12" s="1"/>
  <c r="L185" i="12"/>
  <c r="S185" i="12" s="1"/>
  <c r="L120" i="12"/>
  <c r="S120" i="12" s="1"/>
  <c r="L211" i="12"/>
  <c r="S211" i="12" s="1"/>
  <c r="L168" i="12"/>
  <c r="S168" i="12" s="1"/>
  <c r="L41" i="12"/>
  <c r="S41" i="12" s="1"/>
  <c r="L133" i="12"/>
  <c r="S133" i="12" s="1"/>
  <c r="L16" i="12"/>
  <c r="S16" i="12" s="1"/>
  <c r="L162" i="12"/>
  <c r="S162" i="12" s="1"/>
  <c r="L79" i="12"/>
  <c r="S79" i="12" s="1"/>
  <c r="L48" i="12"/>
  <c r="S48" i="12" s="1"/>
  <c r="K218" i="12"/>
  <c r="R218" i="12" s="1"/>
  <c r="K147" i="12"/>
  <c r="R147" i="12" s="1"/>
  <c r="K199" i="12"/>
  <c r="R199" i="12" s="1"/>
  <c r="K131" i="12"/>
  <c r="R131" i="12" s="1"/>
  <c r="K121" i="12"/>
  <c r="R121" i="12" s="1"/>
  <c r="K65" i="12"/>
  <c r="R65" i="12" s="1"/>
  <c r="K154" i="12"/>
  <c r="R154" i="12" s="1"/>
  <c r="K87" i="12"/>
  <c r="R87" i="12" s="1"/>
  <c r="K183" i="12"/>
  <c r="R183" i="12" s="1"/>
  <c r="K123" i="12"/>
  <c r="R123" i="12" s="1"/>
  <c r="K49" i="12"/>
  <c r="R49" i="12" s="1"/>
  <c r="K85" i="12"/>
  <c r="R85" i="12" s="1"/>
  <c r="K51" i="12"/>
  <c r="R51" i="12" s="1"/>
  <c r="K224" i="12"/>
  <c r="R224" i="12" s="1"/>
  <c r="K197" i="12"/>
  <c r="R197" i="12" s="1"/>
  <c r="K159" i="12"/>
  <c r="R159" i="12" s="1"/>
  <c r="K114" i="12"/>
  <c r="R114" i="12" s="1"/>
  <c r="K75" i="12"/>
  <c r="R75" i="12" s="1"/>
  <c r="K24" i="12"/>
  <c r="R24" i="12" s="1"/>
  <c r="K230" i="12"/>
  <c r="R230" i="12" s="1"/>
  <c r="K188" i="12"/>
  <c r="R188" i="12" s="1"/>
  <c r="K144" i="12"/>
  <c r="R144" i="12" s="1"/>
  <c r="K104" i="12"/>
  <c r="R104" i="12" s="1"/>
  <c r="K47" i="12"/>
  <c r="R47" i="12" s="1"/>
  <c r="K70" i="12"/>
  <c r="R70" i="12" s="1"/>
  <c r="K22" i="12"/>
  <c r="R22" i="12" s="1"/>
  <c r="I153" i="10"/>
  <c r="I62" i="10"/>
  <c r="I95" i="10"/>
  <c r="I36" i="10"/>
  <c r="I68" i="10"/>
  <c r="I140" i="10"/>
  <c r="I50" i="10"/>
  <c r="I59" i="10"/>
  <c r="I39" i="10"/>
  <c r="F94" i="8"/>
  <c r="K202" i="12"/>
  <c r="R202" i="12" s="1"/>
  <c r="K191" i="12"/>
  <c r="R191" i="12" s="1"/>
  <c r="K176" i="12"/>
  <c r="R176" i="12" s="1"/>
  <c r="K92" i="12"/>
  <c r="R92" i="12" s="1"/>
  <c r="L213" i="10"/>
  <c r="L142" i="10"/>
  <c r="L38" i="10"/>
  <c r="L140" i="10"/>
  <c r="L145" i="10"/>
  <c r="L166" i="10"/>
  <c r="L160" i="10"/>
  <c r="L22" i="10"/>
  <c r="L92" i="12"/>
  <c r="S92" i="12" s="1"/>
  <c r="L219" i="12"/>
  <c r="S219" i="12" s="1"/>
  <c r="L109" i="12"/>
  <c r="S109" i="12" s="1"/>
  <c r="L195" i="12"/>
  <c r="S195" i="12" s="1"/>
  <c r="L151" i="12"/>
  <c r="S151" i="12" s="1"/>
  <c r="L29" i="12"/>
  <c r="S29" i="12" s="1"/>
  <c r="L112" i="12"/>
  <c r="S112" i="12" s="1"/>
  <c r="L24" i="12"/>
  <c r="S24" i="12" s="1"/>
  <c r="L154" i="12"/>
  <c r="S154" i="12" s="1"/>
  <c r="L58" i="12"/>
  <c r="S58" i="12" s="1"/>
  <c r="L40" i="12"/>
  <c r="S40" i="12" s="1"/>
  <c r="K213" i="12"/>
  <c r="R213" i="12" s="1"/>
  <c r="K142" i="12"/>
  <c r="R142" i="12" s="1"/>
  <c r="K186" i="12"/>
  <c r="R186" i="12" s="1"/>
  <c r="K126" i="12"/>
  <c r="R126" i="12" s="1"/>
  <c r="K94" i="12"/>
  <c r="R94" i="12" s="1"/>
  <c r="K52" i="12"/>
  <c r="R52" i="12" s="1"/>
  <c r="K150" i="12"/>
  <c r="R150" i="12" s="1"/>
  <c r="K53" i="12"/>
  <c r="R53" i="12" s="1"/>
  <c r="K179" i="12"/>
  <c r="R179" i="12" s="1"/>
  <c r="K119" i="12"/>
  <c r="R119" i="12" s="1"/>
  <c r="K35" i="12"/>
  <c r="R35" i="12" s="1"/>
  <c r="K81" i="12"/>
  <c r="R81" i="12" s="1"/>
  <c r="K39" i="12"/>
  <c r="R39" i="12" s="1"/>
  <c r="K217" i="12"/>
  <c r="R217" i="12" s="1"/>
  <c r="K194" i="12"/>
  <c r="R194" i="12" s="1"/>
  <c r="K149" i="12"/>
  <c r="R149" i="12" s="1"/>
  <c r="K111" i="12"/>
  <c r="R111" i="12" s="1"/>
  <c r="K71" i="12"/>
  <c r="R71" i="12" s="1"/>
  <c r="K18" i="12"/>
  <c r="R18" i="12" s="1"/>
  <c r="K222" i="12"/>
  <c r="R222" i="12" s="1"/>
  <c r="K184" i="12"/>
  <c r="R184" i="12" s="1"/>
  <c r="K140" i="12"/>
  <c r="R140" i="12" s="1"/>
  <c r="K96" i="12"/>
  <c r="R96" i="12" s="1"/>
  <c r="K44" i="12"/>
  <c r="R44" i="12" s="1"/>
  <c r="K66" i="12"/>
  <c r="R66" i="12" s="1"/>
  <c r="K9" i="12"/>
  <c r="R9" i="12" s="1"/>
  <c r="I40" i="10"/>
  <c r="I43" i="10"/>
  <c r="I179" i="10"/>
  <c r="I141" i="10"/>
  <c r="I101" i="10"/>
  <c r="I137" i="10"/>
  <c r="I27" i="10"/>
  <c r="I66" i="10"/>
  <c r="I11" i="10"/>
  <c r="I146" i="10"/>
  <c r="F93" i="8"/>
  <c r="F95" i="8"/>
  <c r="C10" i="10"/>
  <c r="I212" i="10"/>
  <c r="I158" i="10"/>
  <c r="I128" i="10"/>
  <c r="I154" i="10"/>
  <c r="I51" i="10"/>
  <c r="I169" i="10"/>
  <c r="I199" i="10"/>
  <c r="I63" i="10"/>
  <c r="I105" i="10"/>
  <c r="I186" i="10"/>
  <c r="I125" i="10"/>
  <c r="I76" i="10"/>
  <c r="I73" i="10"/>
  <c r="I30" i="10"/>
  <c r="I166" i="10"/>
  <c r="I29" i="10"/>
  <c r="I121" i="10"/>
  <c r="I187" i="10"/>
  <c r="I103" i="10"/>
  <c r="I9" i="10"/>
  <c r="C8" i="16"/>
  <c r="A9" i="16"/>
  <c r="D8" i="16"/>
  <c r="B8" i="16"/>
  <c r="E9" i="8"/>
  <c r="C9" i="8"/>
  <c r="B10" i="8"/>
  <c r="D9" i="8"/>
  <c r="I133" i="10"/>
  <c r="I150" i="10"/>
  <c r="I191" i="10"/>
  <c r="I61" i="10"/>
  <c r="I102" i="10"/>
  <c r="I162" i="10"/>
  <c r="I37" i="10"/>
  <c r="I19" i="10"/>
  <c r="I33" i="10"/>
  <c r="I139" i="10"/>
  <c r="I185" i="10"/>
  <c r="I78" i="10"/>
  <c r="I210" i="10"/>
  <c r="I60" i="10"/>
  <c r="E4" i="13"/>
  <c r="E5" i="13"/>
  <c r="E6" i="13"/>
  <c r="E7" i="13"/>
  <c r="E14" i="13"/>
  <c r="L213" i="12"/>
  <c r="S213" i="12" s="1"/>
  <c r="L206" i="12"/>
  <c r="S206" i="12" s="1"/>
  <c r="L175" i="12"/>
  <c r="S175" i="12" s="1"/>
  <c r="L207" i="12"/>
  <c r="S207" i="12" s="1"/>
  <c r="L152" i="12"/>
  <c r="S152" i="12" s="1"/>
  <c r="L177" i="12"/>
  <c r="S177" i="12" s="1"/>
  <c r="L143" i="12"/>
  <c r="S143" i="12" s="1"/>
  <c r="L100" i="12"/>
  <c r="S100" i="12" s="1"/>
  <c r="L46" i="12"/>
  <c r="S46" i="12" s="1"/>
  <c r="L204" i="12"/>
  <c r="S204" i="12" s="1"/>
  <c r="L165" i="12"/>
  <c r="S165" i="12" s="1"/>
  <c r="L123" i="12"/>
  <c r="S123" i="12" s="1"/>
  <c r="L86" i="12"/>
  <c r="S86" i="12" s="1"/>
  <c r="L45" i="12"/>
  <c r="S45" i="12" s="1"/>
  <c r="L232" i="12"/>
  <c r="S232" i="12" s="1"/>
  <c r="L202" i="12"/>
  <c r="S202" i="12" s="1"/>
  <c r="L170" i="12"/>
  <c r="S170" i="12" s="1"/>
  <c r="L138" i="12"/>
  <c r="S138" i="12" s="1"/>
  <c r="L106" i="12"/>
  <c r="S106" i="12" s="1"/>
  <c r="L69" i="12"/>
  <c r="S69" i="12" s="1"/>
  <c r="L26" i="12"/>
  <c r="S26" i="12" s="1"/>
  <c r="L64" i="12"/>
  <c r="S64" i="12" s="1"/>
  <c r="L32" i="12"/>
  <c r="S32" i="12" s="1"/>
  <c r="L14" i="12"/>
  <c r="S14" i="12" s="1"/>
  <c r="K74" i="12"/>
  <c r="R74" i="12" s="1"/>
  <c r="K54" i="12"/>
  <c r="R54" i="12" s="1"/>
  <c r="K34" i="12"/>
  <c r="R34" i="12" s="1"/>
  <c r="I184" i="10"/>
  <c r="I231" i="10"/>
  <c r="I204" i="10"/>
  <c r="I143" i="10"/>
  <c r="I216" i="10"/>
  <c r="I88" i="10"/>
  <c r="I149" i="10"/>
  <c r="I230" i="10"/>
  <c r="I119" i="10"/>
  <c r="I200" i="10"/>
  <c r="I16" i="10"/>
  <c r="I189" i="10"/>
  <c r="I80" i="10"/>
  <c r="I144" i="10"/>
  <c r="I25" i="10"/>
  <c r="I126" i="10"/>
  <c r="I177" i="10"/>
  <c r="H40" i="12"/>
  <c r="A41" i="12"/>
  <c r="C10" i="12"/>
  <c r="G12" i="10"/>
  <c r="N11" i="10"/>
  <c r="C10" i="15"/>
  <c r="B10" i="15"/>
  <c r="D10" i="15"/>
  <c r="E10" i="15"/>
  <c r="A11" i="15"/>
  <c r="S7" i="9"/>
  <c r="T7" i="9"/>
  <c r="R7" i="9"/>
  <c r="Q8" i="9"/>
  <c r="E72" i="8"/>
  <c r="C72" i="8"/>
  <c r="D72" i="8"/>
  <c r="B73" i="8"/>
  <c r="C98" i="8"/>
  <c r="E98" i="8"/>
  <c r="D98" i="8"/>
  <c r="B99" i="8"/>
  <c r="F98" i="8"/>
  <c r="H37" i="10"/>
  <c r="A38" i="10"/>
  <c r="J10" i="10"/>
  <c r="F12" i="12"/>
  <c r="M12" i="12" s="1"/>
  <c r="T12" i="12" s="1"/>
  <c r="L156" i="10"/>
  <c r="L46" i="10"/>
  <c r="L198" i="10"/>
  <c r="L136" i="10"/>
  <c r="L164" i="10"/>
  <c r="L228" i="10"/>
  <c r="L168" i="10"/>
  <c r="L218" i="10"/>
  <c r="L186" i="10"/>
  <c r="L109" i="10"/>
  <c r="L180" i="10"/>
  <c r="L134" i="10"/>
  <c r="L106" i="10"/>
  <c r="L20" i="10"/>
  <c r="L211" i="10"/>
  <c r="L196" i="10"/>
  <c r="L110" i="10"/>
  <c r="L50" i="10"/>
  <c r="L212" i="10"/>
  <c r="L162" i="10"/>
  <c r="L100" i="10"/>
  <c r="L112" i="10"/>
  <c r="L96" i="10"/>
  <c r="L55" i="10"/>
  <c r="L232" i="10"/>
  <c r="L215" i="10"/>
  <c r="L190" i="10"/>
  <c r="L158" i="10"/>
  <c r="L138" i="10"/>
  <c r="L115" i="10"/>
  <c r="L99" i="10"/>
  <c r="L86" i="10"/>
  <c r="L56" i="10"/>
  <c r="L25" i="10"/>
  <c r="L48" i="10"/>
  <c r="L15" i="10"/>
  <c r="L199" i="10"/>
  <c r="L191" i="10"/>
  <c r="L183" i="10"/>
  <c r="L175" i="10"/>
  <c r="L167" i="10"/>
  <c r="L159" i="10"/>
  <c r="L147" i="10"/>
  <c r="L131" i="10"/>
  <c r="L119" i="10"/>
  <c r="L76" i="10"/>
  <c r="L59" i="10"/>
  <c r="L23" i="10"/>
  <c r="L12" i="10"/>
  <c r="L85" i="10"/>
  <c r="L77" i="10"/>
  <c r="L69" i="10"/>
  <c r="L45" i="10"/>
  <c r="L37" i="10"/>
  <c r="L27" i="10"/>
  <c r="L13" i="10"/>
  <c r="C26" i="8"/>
  <c r="B26" i="8"/>
  <c r="A27" i="8"/>
  <c r="D26" i="8"/>
  <c r="B9" i="13"/>
  <c r="E9" i="13"/>
  <c r="C9" i="13"/>
  <c r="D9" i="13"/>
  <c r="A10" i="13"/>
  <c r="L145" i="12"/>
  <c r="S145" i="12" s="1"/>
  <c r="L73" i="12"/>
  <c r="S73" i="12" s="1"/>
  <c r="L184" i="12"/>
  <c r="S184" i="12" s="1"/>
  <c r="L97" i="12"/>
  <c r="S97" i="12" s="1"/>
  <c r="L222" i="12"/>
  <c r="S222" i="12" s="1"/>
  <c r="L136" i="12"/>
  <c r="S136" i="12" s="1"/>
  <c r="L119" i="12"/>
  <c r="S119" i="12" s="1"/>
  <c r="L81" i="12"/>
  <c r="S81" i="12" s="1"/>
  <c r="L209" i="12"/>
  <c r="S209" i="12" s="1"/>
  <c r="L137" i="12"/>
  <c r="S137" i="12" s="1"/>
  <c r="L183" i="12"/>
  <c r="S183" i="12" s="1"/>
  <c r="L132" i="12"/>
  <c r="S132" i="12" s="1"/>
  <c r="L54" i="12"/>
  <c r="S54" i="12" s="1"/>
  <c r="L229" i="12"/>
  <c r="S229" i="12" s="1"/>
  <c r="L208" i="12"/>
  <c r="S208" i="12" s="1"/>
  <c r="L191" i="12"/>
  <c r="S191" i="12" s="1"/>
  <c r="L153" i="12"/>
  <c r="S153" i="12" s="1"/>
  <c r="L131" i="12"/>
  <c r="S131" i="12" s="1"/>
  <c r="L231" i="12"/>
  <c r="S231" i="12" s="1"/>
  <c r="L169" i="12"/>
  <c r="S169" i="12" s="1"/>
  <c r="L147" i="12"/>
  <c r="S147" i="12" s="1"/>
  <c r="L93" i="12"/>
  <c r="S93" i="12" s="1"/>
  <c r="L105" i="12"/>
  <c r="S105" i="12" s="1"/>
  <c r="L71" i="12"/>
  <c r="S71" i="12" s="1"/>
  <c r="L62" i="12"/>
  <c r="S62" i="12" s="1"/>
  <c r="L34" i="12"/>
  <c r="S34" i="12" s="1"/>
  <c r="L223" i="12"/>
  <c r="S223" i="12" s="1"/>
  <c r="L192" i="12"/>
  <c r="S192" i="12" s="1"/>
  <c r="L171" i="12"/>
  <c r="S171" i="12" s="1"/>
  <c r="L149" i="12"/>
  <c r="S149" i="12" s="1"/>
  <c r="L128" i="12"/>
  <c r="S128" i="12" s="1"/>
  <c r="L107" i="12"/>
  <c r="S107" i="12" s="1"/>
  <c r="L87" i="12"/>
  <c r="S87" i="12" s="1"/>
  <c r="L78" i="12"/>
  <c r="S78" i="12" s="1"/>
  <c r="L50" i="12"/>
  <c r="S50" i="12" s="1"/>
  <c r="L20" i="12"/>
  <c r="S20" i="12" s="1"/>
  <c r="L22" i="12"/>
  <c r="S22" i="12" s="1"/>
  <c r="L226" i="12"/>
  <c r="S226" i="12" s="1"/>
  <c r="L205" i="12"/>
  <c r="S205" i="12" s="1"/>
  <c r="L190" i="12"/>
  <c r="S190" i="12" s="1"/>
  <c r="L174" i="12"/>
  <c r="S174" i="12" s="1"/>
  <c r="L158" i="12"/>
  <c r="S158" i="12" s="1"/>
  <c r="L142" i="12"/>
  <c r="S142" i="12" s="1"/>
  <c r="L126" i="12"/>
  <c r="S126" i="12" s="1"/>
  <c r="L110" i="12"/>
  <c r="S110" i="12" s="1"/>
  <c r="L94" i="12"/>
  <c r="S94" i="12" s="1"/>
  <c r="L74" i="12"/>
  <c r="S74" i="12" s="1"/>
  <c r="L53" i="12"/>
  <c r="S53" i="12" s="1"/>
  <c r="L31" i="12"/>
  <c r="S31" i="12" s="1"/>
  <c r="L84" i="12"/>
  <c r="S84" i="12" s="1"/>
  <c r="L68" i="12"/>
  <c r="S68" i="12" s="1"/>
  <c r="L52" i="12"/>
  <c r="S52" i="12" s="1"/>
  <c r="L36" i="12"/>
  <c r="S36" i="12" s="1"/>
  <c r="L19" i="12"/>
  <c r="S19" i="12" s="1"/>
  <c r="L11" i="12"/>
  <c r="S11" i="12" s="1"/>
  <c r="L9" i="12"/>
  <c r="S9" i="12" s="1"/>
  <c r="K223" i="12"/>
  <c r="R223" i="12" s="1"/>
  <c r="K210" i="12"/>
  <c r="R210" i="12" s="1"/>
  <c r="K196" i="12"/>
  <c r="R196" i="12" s="1"/>
  <c r="K180" i="12"/>
  <c r="R180" i="12" s="1"/>
  <c r="K164" i="12"/>
  <c r="R164" i="12" s="1"/>
  <c r="K148" i="12"/>
  <c r="R148" i="12" s="1"/>
  <c r="K132" i="12"/>
  <c r="R132" i="12" s="1"/>
  <c r="K116" i="12"/>
  <c r="R116" i="12" s="1"/>
  <c r="K100" i="12"/>
  <c r="R100" i="12" s="1"/>
  <c r="K79" i="12"/>
  <c r="R79" i="12" s="1"/>
  <c r="K60" i="12"/>
  <c r="R60" i="12" s="1"/>
  <c r="K41" i="12"/>
  <c r="R41" i="12" s="1"/>
  <c r="K15" i="12"/>
  <c r="R15" i="12" s="1"/>
  <c r="K78" i="12"/>
  <c r="R78" i="12" s="1"/>
  <c r="K62" i="12"/>
  <c r="R62" i="12" s="1"/>
  <c r="K46" i="12"/>
  <c r="R46" i="12" s="1"/>
  <c r="K30" i="12"/>
  <c r="R30" i="12" s="1"/>
  <c r="K10" i="12"/>
  <c r="R10" i="12" s="1"/>
  <c r="D15" i="10"/>
  <c r="K14" i="10"/>
  <c r="I232" i="10"/>
  <c r="I115" i="10"/>
  <c r="I183" i="10"/>
  <c r="I97" i="10"/>
  <c r="I229" i="10"/>
  <c r="I99" i="10"/>
  <c r="I218" i="10"/>
  <c r="I100" i="10"/>
  <c r="I159" i="10"/>
  <c r="I208" i="10"/>
  <c r="I224" i="10"/>
  <c r="I222" i="10"/>
  <c r="I81" i="10"/>
  <c r="I134" i="10"/>
  <c r="I201" i="10"/>
  <c r="I98" i="10"/>
  <c r="I165" i="10"/>
  <c r="I219" i="10"/>
  <c r="I168" i="10"/>
  <c r="I109" i="10"/>
  <c r="I138" i="10"/>
  <c r="I213" i="10"/>
  <c r="I113" i="10"/>
  <c r="I226" i="10"/>
  <c r="I176" i="10"/>
  <c r="I85" i="10"/>
  <c r="I190" i="10"/>
  <c r="I107" i="10"/>
  <c r="I197" i="10"/>
  <c r="I104" i="10"/>
  <c r="I163" i="10"/>
  <c r="I171" i="10"/>
  <c r="I87" i="10"/>
  <c r="I198" i="10"/>
  <c r="I114" i="10"/>
  <c r="I71" i="10"/>
  <c r="I196" i="10"/>
  <c r="I112" i="10"/>
  <c r="I69" i="10"/>
  <c r="I203" i="10"/>
  <c r="I155" i="10"/>
  <c r="I92" i="10"/>
  <c r="I225" i="10"/>
  <c r="L193" i="10"/>
  <c r="L177" i="10"/>
  <c r="L161" i="10"/>
  <c r="L135" i="10"/>
  <c r="L82" i="10"/>
  <c r="L79" i="10"/>
  <c r="L47" i="10"/>
  <c r="L39" i="10"/>
  <c r="L29" i="10"/>
  <c r="L18" i="10"/>
  <c r="L220" i="10"/>
  <c r="L133" i="10"/>
  <c r="L216" i="10"/>
  <c r="L217" i="10"/>
  <c r="L153" i="10"/>
  <c r="L68" i="10"/>
  <c r="L210" i="10"/>
  <c r="L93" i="10"/>
  <c r="L205" i="10"/>
  <c r="L67" i="10"/>
  <c r="L78" i="10"/>
  <c r="L230" i="10"/>
  <c r="L176" i="10"/>
  <c r="L154" i="10"/>
  <c r="L114" i="10"/>
  <c r="L72" i="10"/>
  <c r="L10" i="10"/>
  <c r="L208" i="10"/>
  <c r="L181" i="10"/>
  <c r="L165" i="10"/>
  <c r="L143" i="10"/>
  <c r="L117" i="10"/>
  <c r="L44" i="10"/>
  <c r="L83" i="10"/>
  <c r="D53" i="8"/>
  <c r="B54" i="8"/>
  <c r="E53" i="8"/>
  <c r="C53" i="8"/>
  <c r="F53" i="8"/>
  <c r="L8" i="9"/>
  <c r="M8" i="9"/>
  <c r="I9" i="9"/>
  <c r="J8" i="9"/>
  <c r="K8" i="9"/>
  <c r="C8" i="17"/>
  <c r="B8" i="17"/>
  <c r="A10" i="17"/>
  <c r="D8" i="17"/>
  <c r="L201" i="10"/>
  <c r="L185" i="10"/>
  <c r="L169" i="10"/>
  <c r="L151" i="10"/>
  <c r="L121" i="10"/>
  <c r="L60" i="10"/>
  <c r="L87" i="10"/>
  <c r="L71" i="10"/>
  <c r="B11" i="14"/>
  <c r="A12" i="14"/>
  <c r="L149" i="10"/>
  <c r="L188" i="10"/>
  <c r="L144" i="10"/>
  <c r="L137" i="10"/>
  <c r="L182" i="10"/>
  <c r="L104" i="10"/>
  <c r="L126" i="10"/>
  <c r="L223" i="10"/>
  <c r="L150" i="10"/>
  <c r="L36" i="10"/>
  <c r="L128" i="10"/>
  <c r="L103" i="10"/>
  <c r="L54" i="10"/>
  <c r="L214" i="10"/>
  <c r="L132" i="10"/>
  <c r="L98" i="10"/>
  <c r="L42" i="10"/>
  <c r="L34" i="10"/>
  <c r="L197" i="10"/>
  <c r="L189" i="10"/>
  <c r="L173" i="10"/>
  <c r="L157" i="10"/>
  <c r="L127" i="10"/>
  <c r="L66" i="10"/>
  <c r="L17" i="10"/>
  <c r="L91" i="10"/>
  <c r="L75" i="10"/>
  <c r="L65" i="10"/>
  <c r="L43" i="10"/>
  <c r="L35" i="10"/>
  <c r="L26" i="10"/>
  <c r="L9" i="10"/>
  <c r="Z8" i="9"/>
  <c r="Y9" i="9"/>
  <c r="AA8" i="9"/>
  <c r="L111" i="10"/>
  <c r="L219" i="10"/>
  <c r="L184" i="10"/>
  <c r="L129" i="10"/>
  <c r="L118" i="10"/>
  <c r="L207" i="10"/>
  <c r="L130" i="10"/>
  <c r="L202" i="10"/>
  <c r="L172" i="10"/>
  <c r="L94" i="10"/>
  <c r="L152" i="10"/>
  <c r="L122" i="10"/>
  <c r="L62" i="10"/>
  <c r="L222" i="10"/>
  <c r="L204" i="10"/>
  <c r="L146" i="10"/>
  <c r="L84" i="10"/>
  <c r="L227" i="10"/>
  <c r="L170" i="10"/>
  <c r="L116" i="10"/>
  <c r="L58" i="10"/>
  <c r="L102" i="10"/>
  <c r="L74" i="10"/>
  <c r="L51" i="10"/>
  <c r="L225" i="10"/>
  <c r="L209" i="10"/>
  <c r="L174" i="10"/>
  <c r="L148" i="10"/>
  <c r="L125" i="10"/>
  <c r="L113" i="10"/>
  <c r="L97" i="10"/>
  <c r="L63" i="10"/>
  <c r="L28" i="10"/>
  <c r="L52" i="10"/>
  <c r="L30" i="10"/>
  <c r="L203" i="10"/>
  <c r="L195" i="10"/>
  <c r="L187" i="10"/>
  <c r="L179" i="10"/>
  <c r="L171" i="10"/>
  <c r="L163" i="10"/>
  <c r="L155" i="10"/>
  <c r="L139" i="10"/>
  <c r="L123" i="10"/>
  <c r="L92" i="10"/>
  <c r="L61" i="10"/>
  <c r="L32" i="10"/>
  <c r="L16" i="10"/>
  <c r="L89" i="10"/>
  <c r="L81" i="10"/>
  <c r="L73" i="10"/>
  <c r="L53" i="10"/>
  <c r="L41" i="10"/>
  <c r="L31" i="10"/>
  <c r="L21" i="10"/>
  <c r="L11" i="10"/>
  <c r="L163" i="12"/>
  <c r="S163" i="12" s="1"/>
  <c r="L121" i="12"/>
  <c r="S121" i="12" s="1"/>
  <c r="L201" i="12"/>
  <c r="S201" i="12" s="1"/>
  <c r="L129" i="12"/>
  <c r="S129" i="12" s="1"/>
  <c r="L193" i="12"/>
  <c r="S193" i="12" s="1"/>
  <c r="L188" i="12"/>
  <c r="S188" i="12" s="1"/>
  <c r="L210" i="12"/>
  <c r="S210" i="12" s="1"/>
  <c r="L103" i="12"/>
  <c r="S103" i="12" s="1"/>
  <c r="L218" i="12"/>
  <c r="S218" i="12" s="1"/>
  <c r="L196" i="12"/>
  <c r="S196" i="12" s="1"/>
  <c r="L116" i="12"/>
  <c r="S116" i="12" s="1"/>
  <c r="L141" i="12"/>
  <c r="S141" i="12" s="1"/>
  <c r="L33" i="12"/>
  <c r="S33" i="12" s="1"/>
  <c r="L30" i="12"/>
  <c r="S30" i="12" s="1"/>
  <c r="L217" i="12"/>
  <c r="S217" i="12" s="1"/>
  <c r="L199" i="12"/>
  <c r="S199" i="12" s="1"/>
  <c r="L157" i="12"/>
  <c r="S157" i="12" s="1"/>
  <c r="L148" i="12"/>
  <c r="S148" i="12" s="1"/>
  <c r="L108" i="12"/>
  <c r="S108" i="12" s="1"/>
  <c r="L173" i="12"/>
  <c r="S173" i="12" s="1"/>
  <c r="L164" i="12"/>
  <c r="S164" i="12" s="1"/>
  <c r="L113" i="12"/>
  <c r="S113" i="12" s="1"/>
  <c r="L51" i="12"/>
  <c r="S51" i="12" s="1"/>
  <c r="L95" i="12"/>
  <c r="S95" i="12" s="1"/>
  <c r="L67" i="12"/>
  <c r="S67" i="12" s="1"/>
  <c r="L43" i="12"/>
  <c r="S43" i="12" s="1"/>
  <c r="L225" i="12"/>
  <c r="S225" i="12" s="1"/>
  <c r="L203" i="12"/>
  <c r="S203" i="12" s="1"/>
  <c r="L181" i="12"/>
  <c r="S181" i="12" s="1"/>
  <c r="L160" i="12"/>
  <c r="S160" i="12" s="1"/>
  <c r="L139" i="12"/>
  <c r="S139" i="12" s="1"/>
  <c r="L117" i="12"/>
  <c r="S117" i="12" s="1"/>
  <c r="L96" i="12"/>
  <c r="S96" i="12" s="1"/>
  <c r="L83" i="12"/>
  <c r="S83" i="12" s="1"/>
  <c r="L61" i="12"/>
  <c r="S61" i="12" s="1"/>
  <c r="L38" i="12"/>
  <c r="S38" i="12" s="1"/>
  <c r="L25" i="12"/>
  <c r="S25" i="12" s="1"/>
  <c r="L228" i="12"/>
  <c r="S228" i="12" s="1"/>
  <c r="L215" i="12"/>
  <c r="S215" i="12" s="1"/>
  <c r="L198" i="12"/>
  <c r="S198" i="12" s="1"/>
  <c r="L182" i="12"/>
  <c r="S182" i="12" s="1"/>
  <c r="L166" i="12"/>
  <c r="S166" i="12" s="1"/>
  <c r="L150" i="12"/>
  <c r="S150" i="12" s="1"/>
  <c r="L134" i="12"/>
  <c r="S134" i="12" s="1"/>
  <c r="L118" i="12"/>
  <c r="S118" i="12" s="1"/>
  <c r="L102" i="12"/>
  <c r="S102" i="12" s="1"/>
  <c r="L85" i="12"/>
  <c r="S85" i="12" s="1"/>
  <c r="L63" i="12"/>
  <c r="S63" i="12" s="1"/>
  <c r="L42" i="12"/>
  <c r="S42" i="12" s="1"/>
  <c r="L18" i="12"/>
  <c r="S18" i="12" s="1"/>
  <c r="L76" i="12"/>
  <c r="S76" i="12" s="1"/>
  <c r="L60" i="12"/>
  <c r="S60" i="12" s="1"/>
  <c r="L44" i="12"/>
  <c r="S44" i="12" s="1"/>
  <c r="L27" i="12"/>
  <c r="S27" i="12" s="1"/>
  <c r="L15" i="12"/>
  <c r="S15" i="12" s="1"/>
  <c r="L13" i="12"/>
  <c r="S13" i="12" s="1"/>
  <c r="G13" i="12"/>
  <c r="N12" i="12"/>
  <c r="U12" i="12" s="1"/>
  <c r="AC7" i="9"/>
  <c r="AC10" i="9"/>
  <c r="AC8" i="9"/>
  <c r="AC6" i="9"/>
  <c r="E8" i="9"/>
  <c r="D8" i="9"/>
  <c r="C8" i="9"/>
  <c r="F8" i="9"/>
  <c r="B9" i="9"/>
  <c r="I172" i="10"/>
  <c r="I74" i="10"/>
  <c r="I211" i="10"/>
  <c r="I207" i="10"/>
  <c r="I161" i="10"/>
  <c r="I111" i="10"/>
  <c r="I136" i="10"/>
  <c r="I180" i="10"/>
  <c r="I152" i="10"/>
  <c r="I122" i="10"/>
  <c r="I156" i="10"/>
  <c r="I227" i="10"/>
  <c r="I193" i="10"/>
  <c r="I209" i="10"/>
  <c r="I206" i="10"/>
  <c r="I94" i="10"/>
  <c r="I127" i="10"/>
  <c r="I90" i="10"/>
  <c r="I214" i="10"/>
  <c r="I96" i="10"/>
  <c r="I181" i="10"/>
  <c r="I118" i="10"/>
  <c r="I132" i="10"/>
  <c r="I217" i="10"/>
  <c r="I228" i="10"/>
  <c r="I151" i="10"/>
  <c r="I148" i="10"/>
  <c r="I86" i="10"/>
  <c r="I195" i="10"/>
  <c r="I79" i="10"/>
  <c r="I194" i="10"/>
  <c r="I110" i="10"/>
  <c r="I67" i="10"/>
  <c r="I116" i="10"/>
  <c r="I223" i="10"/>
  <c r="I175" i="10"/>
  <c r="I91" i="10"/>
  <c r="I221" i="10"/>
  <c r="I173" i="10"/>
  <c r="I89" i="10"/>
  <c r="I178" i="10"/>
  <c r="I135" i="10"/>
  <c r="I53" i="10"/>
  <c r="I93" i="10"/>
  <c r="M13" i="10" l="1"/>
  <c r="F14" i="10"/>
  <c r="D9" i="18"/>
  <c r="C9" i="18"/>
  <c r="E9" i="18"/>
  <c r="B9" i="18"/>
  <c r="A10" i="18"/>
  <c r="M12" i="10"/>
  <c r="C11" i="12"/>
  <c r="J10" i="12"/>
  <c r="Q10" i="12" s="1"/>
  <c r="C10" i="8"/>
  <c r="D10" i="8"/>
  <c r="B11" i="8"/>
  <c r="E10" i="8"/>
  <c r="F10" i="8"/>
  <c r="H41" i="12"/>
  <c r="A42" i="12"/>
  <c r="D9" i="16"/>
  <c r="C9" i="16"/>
  <c r="A11" i="16"/>
  <c r="B9" i="16"/>
  <c r="C11" i="10"/>
  <c r="J11" i="10" s="1"/>
  <c r="Z9" i="9"/>
  <c r="Y11" i="9"/>
  <c r="AA9" i="9"/>
  <c r="AB9" i="9"/>
  <c r="G13" i="10"/>
  <c r="AC9" i="9"/>
  <c r="G14" i="12"/>
  <c r="N13" i="12"/>
  <c r="U13" i="12" s="1"/>
  <c r="B12" i="14"/>
  <c r="A13" i="14"/>
  <c r="F54" i="8"/>
  <c r="B55" i="8"/>
  <c r="E54" i="8"/>
  <c r="D54" i="8"/>
  <c r="C54" i="8"/>
  <c r="D16" i="10"/>
  <c r="K16" i="10" s="1"/>
  <c r="C27" i="8"/>
  <c r="D27" i="8"/>
  <c r="A28" i="8"/>
  <c r="B27" i="8"/>
  <c r="A11" i="17"/>
  <c r="C10" i="17"/>
  <c r="B10" i="17"/>
  <c r="D10" i="17"/>
  <c r="E10" i="17"/>
  <c r="K15" i="10"/>
  <c r="F13" i="12"/>
  <c r="M13" i="12"/>
  <c r="T13" i="12" s="1"/>
  <c r="E73" i="8"/>
  <c r="C73" i="8"/>
  <c r="D73" i="8"/>
  <c r="B74" i="8"/>
  <c r="T8" i="9"/>
  <c r="Q9" i="9"/>
  <c r="R8" i="9"/>
  <c r="S8" i="9"/>
  <c r="B11" i="15"/>
  <c r="D11" i="15"/>
  <c r="E11" i="15"/>
  <c r="A12" i="15"/>
  <c r="C11" i="15"/>
  <c r="A39" i="10"/>
  <c r="H38" i="10"/>
  <c r="N13" i="10"/>
  <c r="C9" i="9"/>
  <c r="E9" i="9"/>
  <c r="D9" i="9"/>
  <c r="F9" i="9"/>
  <c r="B10" i="9"/>
  <c r="K9" i="9"/>
  <c r="L9" i="9"/>
  <c r="I10" i="9"/>
  <c r="J9" i="9"/>
  <c r="M9" i="9"/>
  <c r="N12" i="10"/>
  <c r="D10" i="13"/>
  <c r="E10" i="13"/>
  <c r="A11" i="13"/>
  <c r="C10" i="13"/>
  <c r="B10" i="13"/>
  <c r="D99" i="8"/>
  <c r="E99" i="8"/>
  <c r="B100" i="8"/>
  <c r="C99" i="8"/>
  <c r="F99" i="8"/>
  <c r="A12" i="18" l="1"/>
  <c r="B10" i="18"/>
  <c r="E10" i="18"/>
  <c r="C10" i="18"/>
  <c r="D10" i="18"/>
  <c r="M14" i="10"/>
  <c r="F15" i="10"/>
  <c r="C12" i="10"/>
  <c r="H42" i="12"/>
  <c r="A43" i="12"/>
  <c r="B12" i="8"/>
  <c r="D11" i="8"/>
  <c r="C11" i="8"/>
  <c r="E11" i="8"/>
  <c r="F11" i="8"/>
  <c r="C12" i="12"/>
  <c r="J11" i="12"/>
  <c r="Q11" i="12" s="1"/>
  <c r="A12" i="16"/>
  <c r="C11" i="16"/>
  <c r="E11" i="16"/>
  <c r="D11" i="16"/>
  <c r="B11" i="16"/>
  <c r="G14" i="10"/>
  <c r="Y12" i="9"/>
  <c r="Z11" i="9"/>
  <c r="AA11" i="9"/>
  <c r="AB11" i="9"/>
  <c r="AC11" i="9"/>
  <c r="H39" i="10"/>
  <c r="A40" i="10"/>
  <c r="B12" i="15"/>
  <c r="A13" i="15"/>
  <c r="C12" i="15"/>
  <c r="E12" i="15"/>
  <c r="D12" i="15"/>
  <c r="C74" i="8"/>
  <c r="E74" i="8"/>
  <c r="D74" i="8"/>
  <c r="B76" i="8"/>
  <c r="D17" i="10"/>
  <c r="K17" i="10" s="1"/>
  <c r="E55" i="8"/>
  <c r="B56" i="8"/>
  <c r="C55" i="8"/>
  <c r="F55" i="8"/>
  <c r="D55" i="8"/>
  <c r="G15" i="12"/>
  <c r="N14" i="12"/>
  <c r="U14" i="12" s="1"/>
  <c r="K10" i="9"/>
  <c r="J10" i="9"/>
  <c r="I11" i="9"/>
  <c r="L10" i="9"/>
  <c r="M10" i="9"/>
  <c r="A12" i="17"/>
  <c r="C11" i="17"/>
  <c r="B11" i="17"/>
  <c r="D11" i="17"/>
  <c r="E11" i="17"/>
  <c r="B11" i="13"/>
  <c r="E11" i="13"/>
  <c r="C11" i="13"/>
  <c r="A12" i="13"/>
  <c r="D11" i="13"/>
  <c r="E10" i="9"/>
  <c r="C10" i="9"/>
  <c r="D10" i="9"/>
  <c r="F10" i="9"/>
  <c r="B11" i="9"/>
  <c r="C28" i="8"/>
  <c r="A29" i="8"/>
  <c r="B28" i="8"/>
  <c r="D28" i="8"/>
  <c r="C100" i="8"/>
  <c r="F100" i="8"/>
  <c r="D100" i="8"/>
  <c r="B101" i="8"/>
  <c r="E100" i="8"/>
  <c r="T9" i="9"/>
  <c r="R9" i="9"/>
  <c r="Q11" i="9"/>
  <c r="S9" i="9"/>
  <c r="F14" i="12"/>
  <c r="B13" i="14"/>
  <c r="A14" i="14"/>
  <c r="F16" i="10" l="1"/>
  <c r="F17" i="10" s="1"/>
  <c r="M17" i="10" s="1"/>
  <c r="M15" i="10"/>
  <c r="E12" i="18"/>
  <c r="C12" i="18"/>
  <c r="A13" i="18"/>
  <c r="D12" i="18"/>
  <c r="B12" i="18"/>
  <c r="B12" i="16"/>
  <c r="E12" i="16"/>
  <c r="D12" i="16"/>
  <c r="C12" i="16"/>
  <c r="A13" i="16"/>
  <c r="C13" i="12"/>
  <c r="J12" i="12"/>
  <c r="Q12" i="12" s="1"/>
  <c r="H43" i="12"/>
  <c r="A44" i="12"/>
  <c r="C13" i="10"/>
  <c r="J12" i="10"/>
  <c r="B13" i="8"/>
  <c r="C12" i="8"/>
  <c r="D12" i="8"/>
  <c r="E12" i="8"/>
  <c r="F12" i="8"/>
  <c r="A14" i="15"/>
  <c r="C13" i="15"/>
  <c r="E13" i="15"/>
  <c r="B13" i="15"/>
  <c r="D13" i="15"/>
  <c r="F18" i="10"/>
  <c r="F15" i="12"/>
  <c r="M15" i="12" s="1"/>
  <c r="T15" i="12" s="1"/>
  <c r="M14" i="12"/>
  <c r="T14" i="12" s="1"/>
  <c r="U11" i="9"/>
  <c r="Q12" i="9"/>
  <c r="R11" i="9"/>
  <c r="T11" i="9"/>
  <c r="S11" i="9"/>
  <c r="C101" i="8"/>
  <c r="E101" i="8"/>
  <c r="D101" i="8"/>
  <c r="F101" i="8"/>
  <c r="D76" i="8"/>
  <c r="C76" i="8"/>
  <c r="B77" i="8"/>
  <c r="F76" i="8"/>
  <c r="E76" i="8"/>
  <c r="G15" i="10"/>
  <c r="C29" i="8"/>
  <c r="D29" i="8"/>
  <c r="A30" i="8"/>
  <c r="B29" i="8"/>
  <c r="G16" i="12"/>
  <c r="N16" i="12" s="1"/>
  <c r="U16" i="12" s="1"/>
  <c r="N15" i="12"/>
  <c r="U15" i="12" s="1"/>
  <c r="D56" i="8"/>
  <c r="C56" i="8"/>
  <c r="E56" i="8"/>
  <c r="B57" i="8"/>
  <c r="F56" i="8"/>
  <c r="A41" i="10"/>
  <c r="H40" i="10"/>
  <c r="Y13" i="9"/>
  <c r="Z12" i="9"/>
  <c r="AA12" i="9"/>
  <c r="AB12" i="9"/>
  <c r="AC12" i="9"/>
  <c r="N14" i="10"/>
  <c r="A15" i="14"/>
  <c r="B14" i="14"/>
  <c r="B12" i="17"/>
  <c r="D12" i="17"/>
  <c r="A13" i="17"/>
  <c r="C12" i="17"/>
  <c r="E12" i="17"/>
  <c r="N15" i="10"/>
  <c r="B12" i="9"/>
  <c r="D11" i="9"/>
  <c r="F11" i="9"/>
  <c r="C11" i="9"/>
  <c r="E11" i="9"/>
  <c r="A13" i="13"/>
  <c r="C12" i="13"/>
  <c r="E12" i="13"/>
  <c r="D12" i="13"/>
  <c r="B12" i="13"/>
  <c r="I12" i="9"/>
  <c r="M11" i="9"/>
  <c r="K11" i="9"/>
  <c r="L11" i="9"/>
  <c r="J11" i="9"/>
  <c r="D18" i="10"/>
  <c r="C13" i="18" l="1"/>
  <c r="A14" i="18"/>
  <c r="D13" i="18"/>
  <c r="E13" i="18"/>
  <c r="B13" i="18"/>
  <c r="M16" i="10"/>
  <c r="C14" i="10"/>
  <c r="J14" i="10" s="1"/>
  <c r="J13" i="10"/>
  <c r="H44" i="12"/>
  <c r="A45" i="12"/>
  <c r="C14" i="12"/>
  <c r="J13" i="12"/>
  <c r="Q13" i="12" s="1"/>
  <c r="B14" i="8"/>
  <c r="E13" i="8"/>
  <c r="D13" i="8"/>
  <c r="C13" i="8"/>
  <c r="F13" i="8"/>
  <c r="C13" i="16"/>
  <c r="E13" i="16"/>
  <c r="A14" i="16"/>
  <c r="D13" i="16"/>
  <c r="B13" i="16"/>
  <c r="B13" i="17"/>
  <c r="C13" i="17"/>
  <c r="A14" i="17"/>
  <c r="D13" i="17"/>
  <c r="E13" i="17"/>
  <c r="C12" i="9"/>
  <c r="F12" i="9"/>
  <c r="E12" i="9"/>
  <c r="B13" i="9"/>
  <c r="D12" i="9"/>
  <c r="D77" i="8"/>
  <c r="F77" i="8"/>
  <c r="E77" i="8"/>
  <c r="B78" i="8"/>
  <c r="C77" i="8"/>
  <c r="T12" i="9"/>
  <c r="S12" i="9"/>
  <c r="U12" i="9"/>
  <c r="R12" i="9"/>
  <c r="Q13" i="9"/>
  <c r="F16" i="12"/>
  <c r="C14" i="15"/>
  <c r="A15" i="15"/>
  <c r="E14" i="15"/>
  <c r="B14" i="15"/>
  <c r="D14" i="15"/>
  <c r="F19" i="10"/>
  <c r="K18" i="10"/>
  <c r="Z13" i="9"/>
  <c r="Y14" i="9"/>
  <c r="AA13" i="9"/>
  <c r="AB13" i="9"/>
  <c r="AC13" i="9"/>
  <c r="C30" i="8"/>
  <c r="B30" i="8"/>
  <c r="A31" i="8"/>
  <c r="D30" i="8"/>
  <c r="G16" i="10"/>
  <c r="M18" i="10"/>
  <c r="D19" i="10"/>
  <c r="K19" i="10" s="1"/>
  <c r="J12" i="9"/>
  <c r="I13" i="9"/>
  <c r="L12" i="9"/>
  <c r="M12" i="9"/>
  <c r="K12" i="9"/>
  <c r="B13" i="13"/>
  <c r="C13" i="13"/>
  <c r="E13" i="13"/>
  <c r="D13" i="13"/>
  <c r="A16" i="14"/>
  <c r="B15" i="14"/>
  <c r="A42" i="10"/>
  <c r="H41" i="10"/>
  <c r="C57" i="8"/>
  <c r="E57" i="8"/>
  <c r="D57" i="8"/>
  <c r="B58" i="8"/>
  <c r="F57" i="8"/>
  <c r="G17" i="12"/>
  <c r="N17" i="12" s="1"/>
  <c r="U17" i="12" s="1"/>
  <c r="A15" i="18" l="1"/>
  <c r="D14" i="18"/>
  <c r="E14" i="18"/>
  <c r="B14" i="18"/>
  <c r="C14" i="18"/>
  <c r="H45" i="12"/>
  <c r="A46" i="12"/>
  <c r="E14" i="16"/>
  <c r="A15" i="16"/>
  <c r="B14" i="16"/>
  <c r="C14" i="16"/>
  <c r="D14" i="16"/>
  <c r="D14" i="8"/>
  <c r="C14" i="8"/>
  <c r="E14" i="8"/>
  <c r="F14" i="8"/>
  <c r="C15" i="12"/>
  <c r="J14" i="12"/>
  <c r="Q14" i="12" s="1"/>
  <c r="C15" i="10"/>
  <c r="G18" i="12"/>
  <c r="H42" i="10"/>
  <c r="A43" i="10"/>
  <c r="F20" i="10"/>
  <c r="M19" i="10"/>
  <c r="A15" i="17"/>
  <c r="B14" i="17"/>
  <c r="D14" i="17"/>
  <c r="C14" i="17"/>
  <c r="E14" i="17"/>
  <c r="G17" i="10"/>
  <c r="C31" i="8"/>
  <c r="D31" i="8"/>
  <c r="B31" i="8"/>
  <c r="A32" i="8"/>
  <c r="D20" i="10"/>
  <c r="N16" i="10"/>
  <c r="F17" i="12"/>
  <c r="M16" i="12"/>
  <c r="T16" i="12" s="1"/>
  <c r="B79" i="8"/>
  <c r="E78" i="8"/>
  <c r="D78" i="8"/>
  <c r="C78" i="8"/>
  <c r="F78" i="8"/>
  <c r="E13" i="9"/>
  <c r="C13" i="9"/>
  <c r="D13" i="9"/>
  <c r="F13" i="9"/>
  <c r="B14" i="9"/>
  <c r="C58" i="8"/>
  <c r="E58" i="8"/>
  <c r="B59" i="8"/>
  <c r="D58" i="8"/>
  <c r="F58" i="8"/>
  <c r="B16" i="14"/>
  <c r="A17" i="14"/>
  <c r="K13" i="9"/>
  <c r="J13" i="9"/>
  <c r="M13" i="9"/>
  <c r="I14" i="9"/>
  <c r="L13" i="9"/>
  <c r="Z14" i="9"/>
  <c r="Y15" i="9"/>
  <c r="AA14" i="9"/>
  <c r="AB14" i="9"/>
  <c r="AC14" i="9"/>
  <c r="E15" i="15"/>
  <c r="A16" i="15"/>
  <c r="D15" i="15"/>
  <c r="B15" i="15"/>
  <c r="C15" i="15"/>
  <c r="T13" i="9"/>
  <c r="S13" i="9"/>
  <c r="Q14" i="9"/>
  <c r="U13" i="9"/>
  <c r="R13" i="9"/>
  <c r="C15" i="18" l="1"/>
  <c r="B15" i="18"/>
  <c r="D15" i="18"/>
  <c r="A16" i="18"/>
  <c r="E15" i="18"/>
  <c r="C16" i="10"/>
  <c r="J15" i="10"/>
  <c r="J16" i="10"/>
  <c r="H46" i="12"/>
  <c r="A47" i="12"/>
  <c r="B15" i="16"/>
  <c r="D15" i="16"/>
  <c r="E15" i="16"/>
  <c r="C15" i="16"/>
  <c r="A16" i="16"/>
  <c r="C16" i="12"/>
  <c r="C17" i="12" s="1"/>
  <c r="C18" i="12" s="1"/>
  <c r="C19" i="12" s="1"/>
  <c r="J15" i="12"/>
  <c r="Q15" i="12" s="1"/>
  <c r="J16" i="12"/>
  <c r="Q16" i="12" s="1"/>
  <c r="B16" i="15"/>
  <c r="D16" i="15"/>
  <c r="C16" i="15"/>
  <c r="E16" i="15"/>
  <c r="A17" i="15"/>
  <c r="E79" i="8"/>
  <c r="F79" i="8"/>
  <c r="B80" i="8"/>
  <c r="D79" i="8"/>
  <c r="C79" i="8"/>
  <c r="B15" i="17"/>
  <c r="C15" i="17"/>
  <c r="D15" i="17"/>
  <c r="A16" i="17"/>
  <c r="E15" i="17"/>
  <c r="B60" i="8"/>
  <c r="D59" i="8"/>
  <c r="F59" i="8"/>
  <c r="C59" i="8"/>
  <c r="E59" i="8"/>
  <c r="G19" i="12"/>
  <c r="N18" i="12"/>
  <c r="U18" i="12" s="1"/>
  <c r="C32" i="8"/>
  <c r="A33" i="8"/>
  <c r="B32" i="8"/>
  <c r="D32" i="8"/>
  <c r="Z15" i="9"/>
  <c r="Y16" i="9"/>
  <c r="AA15" i="9"/>
  <c r="AB15" i="9"/>
  <c r="AC15" i="9"/>
  <c r="D21" i="10"/>
  <c r="K20" i="10"/>
  <c r="F21" i="10"/>
  <c r="M20" i="10"/>
  <c r="C20" i="12"/>
  <c r="A44" i="10"/>
  <c r="H43" i="10"/>
  <c r="M14" i="9"/>
  <c r="J14" i="9"/>
  <c r="L14" i="9"/>
  <c r="I15" i="9"/>
  <c r="K14" i="9"/>
  <c r="B17" i="14"/>
  <c r="A18" i="14"/>
  <c r="D14" i="9"/>
  <c r="E14" i="9"/>
  <c r="B15" i="9"/>
  <c r="B16" i="9" s="1"/>
  <c r="C14" i="9"/>
  <c r="F14" i="9"/>
  <c r="F18" i="12"/>
  <c r="U14" i="9"/>
  <c r="R14" i="9"/>
  <c r="T14" i="9"/>
  <c r="Q15" i="9"/>
  <c r="S14" i="9"/>
  <c r="M17" i="12"/>
  <c r="T17" i="12" s="1"/>
  <c r="G18" i="10"/>
  <c r="N17" i="10"/>
  <c r="C16" i="18" l="1"/>
  <c r="E16" i="18"/>
  <c r="D16" i="18"/>
  <c r="A17" i="18"/>
  <c r="B16" i="18"/>
  <c r="J17" i="12"/>
  <c r="Q17" i="12" s="1"/>
  <c r="H47" i="12"/>
  <c r="A48" i="12"/>
  <c r="C17" i="10"/>
  <c r="J17" i="10"/>
  <c r="J19" i="12"/>
  <c r="Q19" i="12" s="1"/>
  <c r="A17" i="16"/>
  <c r="B16" i="16"/>
  <c r="D16" i="16"/>
  <c r="C16" i="16"/>
  <c r="E16" i="16"/>
  <c r="J18" i="12"/>
  <c r="Q18" i="12" s="1"/>
  <c r="A19" i="14"/>
  <c r="B18" i="14"/>
  <c r="G20" i="12"/>
  <c r="N19" i="12"/>
  <c r="U19" i="12" s="1"/>
  <c r="Q16" i="9"/>
  <c r="U15" i="9"/>
  <c r="S15" i="9"/>
  <c r="T15" i="9"/>
  <c r="R15" i="9"/>
  <c r="F19" i="12"/>
  <c r="F20" i="12" s="1"/>
  <c r="F22" i="10"/>
  <c r="M21" i="10"/>
  <c r="D22" i="10"/>
  <c r="K21" i="10"/>
  <c r="Z16" i="9"/>
  <c r="Y17" i="9"/>
  <c r="AA16" i="9"/>
  <c r="AB16" i="9"/>
  <c r="AC16" i="9"/>
  <c r="C33" i="8"/>
  <c r="D33" i="8"/>
  <c r="B33" i="8"/>
  <c r="A34" i="8"/>
  <c r="C60" i="8"/>
  <c r="B61" i="8"/>
  <c r="F60" i="8"/>
  <c r="E60" i="8"/>
  <c r="D60" i="8"/>
  <c r="H44" i="10"/>
  <c r="A45" i="10"/>
  <c r="G19" i="10"/>
  <c r="N18" i="10"/>
  <c r="J15" i="9"/>
  <c r="M15" i="9"/>
  <c r="L15" i="9"/>
  <c r="I16" i="9"/>
  <c r="K15" i="9"/>
  <c r="C21" i="12"/>
  <c r="J20" i="12"/>
  <c r="Q20" i="12" s="1"/>
  <c r="C16" i="17"/>
  <c r="B16" i="17"/>
  <c r="D16" i="17"/>
  <c r="E16" i="17"/>
  <c r="C17" i="15"/>
  <c r="D17" i="15"/>
  <c r="E17" i="15"/>
  <c r="B17" i="15"/>
  <c r="M18" i="12"/>
  <c r="T18" i="12" s="1"/>
  <c r="C80" i="8"/>
  <c r="F80" i="8"/>
  <c r="B81" i="8"/>
  <c r="E80" i="8"/>
  <c r="D80" i="8"/>
  <c r="M19" i="12" l="1"/>
  <c r="T19" i="12" s="1"/>
  <c r="D17" i="18"/>
  <c r="C17" i="18"/>
  <c r="E17" i="18"/>
  <c r="A18" i="18"/>
  <c r="B17" i="18"/>
  <c r="A49" i="12"/>
  <c r="H48" i="12"/>
  <c r="D17" i="16"/>
  <c r="B17" i="16"/>
  <c r="C17" i="16"/>
  <c r="E17" i="16"/>
  <c r="C18" i="10"/>
  <c r="M16" i="9"/>
  <c r="J16" i="9"/>
  <c r="L16" i="9"/>
  <c r="K16" i="9"/>
  <c r="C61" i="8"/>
  <c r="B62" i="8"/>
  <c r="F61" i="8"/>
  <c r="E61" i="8"/>
  <c r="D61" i="8"/>
  <c r="F21" i="12"/>
  <c r="M20" i="12"/>
  <c r="T20" i="12" s="1"/>
  <c r="Z17" i="9"/>
  <c r="AA17" i="9"/>
  <c r="AB17" i="9"/>
  <c r="AC17" i="9"/>
  <c r="S16" i="9"/>
  <c r="U16" i="9"/>
  <c r="Q17" i="9"/>
  <c r="T16" i="9"/>
  <c r="R16" i="9"/>
  <c r="G21" i="12"/>
  <c r="N20" i="12"/>
  <c r="U20" i="12" s="1"/>
  <c r="C22" i="12"/>
  <c r="J21" i="12"/>
  <c r="Q21" i="12" s="1"/>
  <c r="G20" i="10"/>
  <c r="N19" i="10"/>
  <c r="C34" i="8"/>
  <c r="B34" i="8"/>
  <c r="A35" i="8"/>
  <c r="D34" i="8"/>
  <c r="D23" i="10"/>
  <c r="K22" i="10"/>
  <c r="D81" i="8"/>
  <c r="F81" i="8"/>
  <c r="E81" i="8"/>
  <c r="B82" i="8"/>
  <c r="C81" i="8"/>
  <c r="A46" i="10"/>
  <c r="H45" i="10"/>
  <c r="F23" i="10"/>
  <c r="M22" i="10"/>
  <c r="A20" i="14"/>
  <c r="B20" i="14" s="1"/>
  <c r="B19" i="14"/>
  <c r="B18" i="18" l="1"/>
  <c r="E18" i="18"/>
  <c r="C18" i="18"/>
  <c r="D18" i="18"/>
  <c r="A50" i="12"/>
  <c r="H49" i="12"/>
  <c r="C19" i="10"/>
  <c r="J18" i="10"/>
  <c r="C82" i="8"/>
  <c r="D82" i="8"/>
  <c r="F82" i="8"/>
  <c r="E82" i="8"/>
  <c r="D24" i="10"/>
  <c r="K23" i="10"/>
  <c r="C23" i="12"/>
  <c r="J22" i="12"/>
  <c r="Q22" i="12" s="1"/>
  <c r="F24" i="10"/>
  <c r="M23" i="10"/>
  <c r="A47" i="10"/>
  <c r="H46" i="10"/>
  <c r="S17" i="9"/>
  <c r="U17" i="9"/>
  <c r="T17" i="9"/>
  <c r="R17" i="9"/>
  <c r="F22" i="12"/>
  <c r="M21" i="12"/>
  <c r="T21" i="12" s="1"/>
  <c r="C62" i="8"/>
  <c r="D62" i="8"/>
  <c r="F62" i="8"/>
  <c r="E62" i="8"/>
  <c r="C35" i="8"/>
  <c r="D35" i="8"/>
  <c r="A36" i="8"/>
  <c r="B35" i="8"/>
  <c r="G21" i="10"/>
  <c r="N20" i="10"/>
  <c r="G22" i="12"/>
  <c r="N21" i="12"/>
  <c r="U21" i="12" s="1"/>
  <c r="C20" i="10" l="1"/>
  <c r="J19" i="10"/>
  <c r="A51" i="12"/>
  <c r="H50" i="12"/>
  <c r="G23" i="12"/>
  <c r="N22" i="12"/>
  <c r="U22" i="12" s="1"/>
  <c r="C36" i="8"/>
  <c r="A37" i="8"/>
  <c r="B36" i="8"/>
  <c r="D36" i="8"/>
  <c r="F23" i="12"/>
  <c r="M22" i="12"/>
  <c r="T22" i="12" s="1"/>
  <c r="C24" i="12"/>
  <c r="J23" i="12"/>
  <c r="Q23" i="12" s="1"/>
  <c r="G22" i="10"/>
  <c r="N21" i="10"/>
  <c r="A48" i="10"/>
  <c r="H47" i="10"/>
  <c r="F25" i="10"/>
  <c r="M24" i="10"/>
  <c r="D25" i="10"/>
  <c r="K24" i="10"/>
  <c r="C21" i="10" l="1"/>
  <c r="J20" i="10"/>
  <c r="A52" i="12"/>
  <c r="H51" i="12"/>
  <c r="D26" i="10"/>
  <c r="K25" i="10"/>
  <c r="A49" i="10"/>
  <c r="H48" i="10"/>
  <c r="C25" i="12"/>
  <c r="J24" i="12"/>
  <c r="Q24" i="12" s="1"/>
  <c r="G24" i="12"/>
  <c r="N23" i="12"/>
  <c r="U23" i="12" s="1"/>
  <c r="C37" i="8"/>
  <c r="D37" i="8"/>
  <c r="A38" i="8"/>
  <c r="B37" i="8"/>
  <c r="F26" i="10"/>
  <c r="M25" i="10"/>
  <c r="G23" i="10"/>
  <c r="N22" i="10"/>
  <c r="F24" i="12"/>
  <c r="M23" i="12"/>
  <c r="T23" i="12" s="1"/>
  <c r="C22" i="10" l="1"/>
  <c r="J21" i="10"/>
  <c r="A53" i="12"/>
  <c r="H52" i="12"/>
  <c r="F25" i="12"/>
  <c r="M24" i="12"/>
  <c r="T24" i="12" s="1"/>
  <c r="F27" i="10"/>
  <c r="M26" i="10"/>
  <c r="C38" i="8"/>
  <c r="B38" i="8"/>
  <c r="A39" i="8"/>
  <c r="D38" i="8"/>
  <c r="G25" i="12"/>
  <c r="N24" i="12"/>
  <c r="U24" i="12" s="1"/>
  <c r="A50" i="10"/>
  <c r="H49" i="10"/>
  <c r="G24" i="10"/>
  <c r="N23" i="10"/>
  <c r="C26" i="12"/>
  <c r="J25" i="12"/>
  <c r="Q25" i="12" s="1"/>
  <c r="D27" i="10"/>
  <c r="K26" i="10"/>
  <c r="A54" i="12" l="1"/>
  <c r="H53" i="12"/>
  <c r="C23" i="10"/>
  <c r="J22" i="10"/>
  <c r="D28" i="10"/>
  <c r="K27" i="10"/>
  <c r="A51" i="10"/>
  <c r="H50" i="10"/>
  <c r="C39" i="8"/>
  <c r="D39" i="8"/>
  <c r="B39" i="8"/>
  <c r="A40" i="8"/>
  <c r="F28" i="10"/>
  <c r="M27" i="10"/>
  <c r="C27" i="12"/>
  <c r="J26" i="12"/>
  <c r="Q26" i="12" s="1"/>
  <c r="G25" i="10"/>
  <c r="N24" i="10"/>
  <c r="G26" i="12"/>
  <c r="N25" i="12"/>
  <c r="U25" i="12" s="1"/>
  <c r="F26" i="12"/>
  <c r="M25" i="12"/>
  <c r="T25" i="12" s="1"/>
  <c r="C24" i="10" l="1"/>
  <c r="J23" i="10"/>
  <c r="H54" i="12"/>
  <c r="A55" i="12"/>
  <c r="F27" i="12"/>
  <c r="M26" i="12"/>
  <c r="T26" i="12" s="1"/>
  <c r="G26" i="10"/>
  <c r="N25" i="10"/>
  <c r="F29" i="10"/>
  <c r="M28" i="10"/>
  <c r="D29" i="10"/>
  <c r="K28" i="10"/>
  <c r="C40" i="8"/>
  <c r="A41" i="8"/>
  <c r="B40" i="8"/>
  <c r="D40" i="8"/>
  <c r="G27" i="12"/>
  <c r="N26" i="12"/>
  <c r="U26" i="12" s="1"/>
  <c r="C28" i="12"/>
  <c r="J27" i="12"/>
  <c r="Q27" i="12" s="1"/>
  <c r="A52" i="10"/>
  <c r="H51" i="10"/>
  <c r="H55" i="12" l="1"/>
  <c r="A56" i="12"/>
  <c r="C25" i="10"/>
  <c r="J24" i="10"/>
  <c r="C29" i="12"/>
  <c r="J28" i="12"/>
  <c r="Q28" i="12" s="1"/>
  <c r="D30" i="10"/>
  <c r="K29" i="10"/>
  <c r="G27" i="10"/>
  <c r="N26" i="10"/>
  <c r="C41" i="8"/>
  <c r="D41" i="8"/>
  <c r="B41" i="8"/>
  <c r="A42" i="8"/>
  <c r="A53" i="10"/>
  <c r="H52" i="10"/>
  <c r="G28" i="12"/>
  <c r="N27" i="12"/>
  <c r="U27" i="12" s="1"/>
  <c r="F30" i="10"/>
  <c r="M29" i="10"/>
  <c r="F28" i="12"/>
  <c r="M27" i="12"/>
  <c r="T27" i="12" s="1"/>
  <c r="C26" i="10" l="1"/>
  <c r="J25" i="10"/>
  <c r="A57" i="12"/>
  <c r="H56" i="12"/>
  <c r="B42" i="8"/>
  <c r="D42" i="8"/>
  <c r="C42" i="8"/>
  <c r="F29" i="12"/>
  <c r="M28" i="12"/>
  <c r="T28" i="12" s="1"/>
  <c r="G29" i="12"/>
  <c r="N28" i="12"/>
  <c r="U28" i="12" s="1"/>
  <c r="G28" i="10"/>
  <c r="N27" i="10"/>
  <c r="C30" i="12"/>
  <c r="J29" i="12"/>
  <c r="Q29" i="12" s="1"/>
  <c r="F31" i="10"/>
  <c r="M30" i="10"/>
  <c r="A54" i="10"/>
  <c r="H53" i="10"/>
  <c r="D31" i="10"/>
  <c r="K30" i="10"/>
  <c r="C27" i="10" l="1"/>
  <c r="J26" i="10"/>
  <c r="H57" i="12"/>
  <c r="A58" i="12"/>
  <c r="D32" i="10"/>
  <c r="K31" i="10"/>
  <c r="F32" i="10"/>
  <c r="M31" i="10"/>
  <c r="G29" i="10"/>
  <c r="N28" i="10"/>
  <c r="F30" i="12"/>
  <c r="M29" i="12"/>
  <c r="T29" i="12" s="1"/>
  <c r="A55" i="10"/>
  <c r="H54" i="10"/>
  <c r="C31" i="12"/>
  <c r="J30" i="12"/>
  <c r="Q30" i="12" s="1"/>
  <c r="G30" i="12"/>
  <c r="N29" i="12"/>
  <c r="U29" i="12" s="1"/>
  <c r="A59" i="12" l="1"/>
  <c r="H58" i="12"/>
  <c r="C28" i="10"/>
  <c r="J27" i="10"/>
  <c r="G31" i="12"/>
  <c r="N30" i="12"/>
  <c r="U30" i="12" s="1"/>
  <c r="A56" i="10"/>
  <c r="H55" i="10"/>
  <c r="F31" i="12"/>
  <c r="M30" i="12"/>
  <c r="T30" i="12" s="1"/>
  <c r="F33" i="10"/>
  <c r="M32" i="10"/>
  <c r="C32" i="12"/>
  <c r="J31" i="12"/>
  <c r="Q31" i="12" s="1"/>
  <c r="G30" i="10"/>
  <c r="N29" i="10"/>
  <c r="D33" i="10"/>
  <c r="K32" i="10"/>
  <c r="C29" i="10" l="1"/>
  <c r="J28" i="10"/>
  <c r="H59" i="12"/>
  <c r="A60" i="12"/>
  <c r="D34" i="10"/>
  <c r="K33" i="10"/>
  <c r="F34" i="10"/>
  <c r="M33" i="10"/>
  <c r="A57" i="10"/>
  <c r="H56" i="10"/>
  <c r="G31" i="10"/>
  <c r="N30" i="10"/>
  <c r="C33" i="12"/>
  <c r="J32" i="12"/>
  <c r="Q32" i="12" s="1"/>
  <c r="F32" i="12"/>
  <c r="M31" i="12"/>
  <c r="T31" i="12" s="1"/>
  <c r="G32" i="12"/>
  <c r="N31" i="12"/>
  <c r="U31" i="12" s="1"/>
  <c r="A61" i="12" l="1"/>
  <c r="H60" i="12"/>
  <c r="C30" i="10"/>
  <c r="J29" i="10"/>
  <c r="G33" i="12"/>
  <c r="N32" i="12"/>
  <c r="U32" i="12" s="1"/>
  <c r="C34" i="12"/>
  <c r="J33" i="12"/>
  <c r="Q33" i="12" s="1"/>
  <c r="H57" i="10"/>
  <c r="A58" i="10"/>
  <c r="D35" i="10"/>
  <c r="K34" i="10"/>
  <c r="F33" i="12"/>
  <c r="M32" i="12"/>
  <c r="T32" i="12" s="1"/>
  <c r="G32" i="10"/>
  <c r="N31" i="10"/>
  <c r="F35" i="10"/>
  <c r="M34" i="10"/>
  <c r="C31" i="10" l="1"/>
  <c r="J30" i="10"/>
  <c r="H61" i="12"/>
  <c r="A62" i="12"/>
  <c r="G33" i="10"/>
  <c r="N32" i="10"/>
  <c r="D36" i="10"/>
  <c r="K35" i="10"/>
  <c r="C35" i="12"/>
  <c r="J34" i="12"/>
  <c r="Q34" i="12" s="1"/>
  <c r="A59" i="10"/>
  <c r="H58" i="10"/>
  <c r="F36" i="10"/>
  <c r="M35" i="10"/>
  <c r="F34" i="12"/>
  <c r="M33" i="12"/>
  <c r="T33" i="12" s="1"/>
  <c r="G34" i="12"/>
  <c r="N33" i="12"/>
  <c r="U33" i="12" s="1"/>
  <c r="A63" i="12" l="1"/>
  <c r="H62" i="12"/>
  <c r="C32" i="10"/>
  <c r="J31" i="10"/>
  <c r="G35" i="12"/>
  <c r="N34" i="12"/>
  <c r="U34" i="12" s="1"/>
  <c r="F37" i="10"/>
  <c r="M36" i="10"/>
  <c r="D37" i="10"/>
  <c r="K36" i="10"/>
  <c r="F35" i="12"/>
  <c r="M34" i="12"/>
  <c r="T34" i="12" s="1"/>
  <c r="H59" i="10"/>
  <c r="A60" i="10"/>
  <c r="C36" i="12"/>
  <c r="J35" i="12"/>
  <c r="Q35" i="12" s="1"/>
  <c r="G34" i="10"/>
  <c r="N33" i="10"/>
  <c r="C33" i="10" l="1"/>
  <c r="J32" i="10"/>
  <c r="H63" i="12"/>
  <c r="A64" i="12"/>
  <c r="G35" i="10"/>
  <c r="N34" i="10"/>
  <c r="D38" i="10"/>
  <c r="K37" i="10"/>
  <c r="F38" i="10"/>
  <c r="M37" i="10"/>
  <c r="A61" i="10"/>
  <c r="H60" i="10"/>
  <c r="C37" i="12"/>
  <c r="J36" i="12"/>
  <c r="Q36" i="12" s="1"/>
  <c r="F36" i="12"/>
  <c r="M35" i="12"/>
  <c r="T35" i="12" s="1"/>
  <c r="G36" i="12"/>
  <c r="N35" i="12"/>
  <c r="U35" i="12" s="1"/>
  <c r="A65" i="12" l="1"/>
  <c r="H64" i="12"/>
  <c r="C34" i="10"/>
  <c r="J33" i="10"/>
  <c r="G37" i="12"/>
  <c r="N36" i="12"/>
  <c r="U36" i="12" s="1"/>
  <c r="C38" i="12"/>
  <c r="J37" i="12"/>
  <c r="Q37" i="12" s="1"/>
  <c r="A62" i="10"/>
  <c r="H61" i="10"/>
  <c r="D39" i="10"/>
  <c r="K38" i="10"/>
  <c r="F37" i="12"/>
  <c r="M36" i="12"/>
  <c r="T36" i="12" s="1"/>
  <c r="F39" i="10"/>
  <c r="M38" i="10"/>
  <c r="G36" i="10"/>
  <c r="N35" i="10"/>
  <c r="C35" i="10" l="1"/>
  <c r="J34" i="10"/>
  <c r="H65" i="12"/>
  <c r="A66" i="12"/>
  <c r="G37" i="10"/>
  <c r="N36" i="10"/>
  <c r="D40" i="10"/>
  <c r="K39" i="10"/>
  <c r="C39" i="12"/>
  <c r="J38" i="12"/>
  <c r="Q38" i="12" s="1"/>
  <c r="F40" i="10"/>
  <c r="M39" i="10"/>
  <c r="F38" i="12"/>
  <c r="M37" i="12"/>
  <c r="T37" i="12" s="1"/>
  <c r="A63" i="10"/>
  <c r="H62" i="10"/>
  <c r="G38" i="12"/>
  <c r="N37" i="12"/>
  <c r="U37" i="12" s="1"/>
  <c r="H66" i="12" l="1"/>
  <c r="A67" i="12"/>
  <c r="C36" i="10"/>
  <c r="J35" i="10"/>
  <c r="G39" i="12"/>
  <c r="N38" i="12"/>
  <c r="U38" i="12" s="1"/>
  <c r="F39" i="12"/>
  <c r="M38" i="12"/>
  <c r="T38" i="12" s="1"/>
  <c r="C40" i="12"/>
  <c r="J39" i="12"/>
  <c r="Q39" i="12" s="1"/>
  <c r="A64" i="10"/>
  <c r="H63" i="10"/>
  <c r="F41" i="10"/>
  <c r="M40" i="10"/>
  <c r="D41" i="10"/>
  <c r="K40" i="10"/>
  <c r="G38" i="10"/>
  <c r="N37" i="10"/>
  <c r="C37" i="10" l="1"/>
  <c r="J36" i="10"/>
  <c r="A68" i="12"/>
  <c r="H67" i="12"/>
  <c r="G39" i="10"/>
  <c r="N38" i="10"/>
  <c r="F42" i="10"/>
  <c r="M41" i="10"/>
  <c r="C41" i="12"/>
  <c r="J40" i="12"/>
  <c r="Q40" i="12" s="1"/>
  <c r="G40" i="12"/>
  <c r="N39" i="12"/>
  <c r="U39" i="12" s="1"/>
  <c r="D42" i="10"/>
  <c r="K41" i="10"/>
  <c r="A65" i="10"/>
  <c r="H64" i="10"/>
  <c r="F40" i="12"/>
  <c r="M39" i="12"/>
  <c r="T39" i="12" s="1"/>
  <c r="H68" i="12" l="1"/>
  <c r="A69" i="12"/>
  <c r="C38" i="10"/>
  <c r="J37" i="10"/>
  <c r="F41" i="12"/>
  <c r="M40" i="12"/>
  <c r="T40" i="12" s="1"/>
  <c r="D43" i="10"/>
  <c r="K42" i="10"/>
  <c r="G41" i="12"/>
  <c r="N40" i="12"/>
  <c r="U40" i="12" s="1"/>
  <c r="F43" i="10"/>
  <c r="M42" i="10"/>
  <c r="H65" i="10"/>
  <c r="A66" i="10"/>
  <c r="C42" i="12"/>
  <c r="J41" i="12"/>
  <c r="Q41" i="12" s="1"/>
  <c r="G40" i="10"/>
  <c r="N39" i="10"/>
  <c r="C39" i="10" l="1"/>
  <c r="J38" i="10"/>
  <c r="H69" i="12"/>
  <c r="A70" i="12"/>
  <c r="G41" i="10"/>
  <c r="N40" i="10"/>
  <c r="F44" i="10"/>
  <c r="M43" i="10"/>
  <c r="D44" i="10"/>
  <c r="K43" i="10"/>
  <c r="H66" i="10"/>
  <c r="A67" i="10"/>
  <c r="C43" i="12"/>
  <c r="J42" i="12"/>
  <c r="Q42" i="12" s="1"/>
  <c r="G42" i="12"/>
  <c r="N41" i="12"/>
  <c r="U41" i="12" s="1"/>
  <c r="F42" i="12"/>
  <c r="M41" i="12"/>
  <c r="T41" i="12" s="1"/>
  <c r="A71" i="12" l="1"/>
  <c r="H70" i="12"/>
  <c r="C40" i="10"/>
  <c r="J39" i="10"/>
  <c r="F43" i="12"/>
  <c r="M42" i="12"/>
  <c r="T42" i="12" s="1"/>
  <c r="C44" i="12"/>
  <c r="J43" i="12"/>
  <c r="Q43" i="12" s="1"/>
  <c r="D45" i="10"/>
  <c r="K44" i="10"/>
  <c r="G42" i="10"/>
  <c r="N41" i="10"/>
  <c r="H67" i="10"/>
  <c r="A68" i="10"/>
  <c r="G43" i="12"/>
  <c r="N42" i="12"/>
  <c r="U42" i="12" s="1"/>
  <c r="F45" i="10"/>
  <c r="M44" i="10"/>
  <c r="C41" i="10" l="1"/>
  <c r="J40" i="10"/>
  <c r="H71" i="12"/>
  <c r="A72" i="12"/>
  <c r="G44" i="12"/>
  <c r="N43" i="12"/>
  <c r="U43" i="12" s="1"/>
  <c r="G43" i="10"/>
  <c r="N42" i="10"/>
  <c r="C45" i="12"/>
  <c r="J44" i="12"/>
  <c r="Q44" i="12" s="1"/>
  <c r="A69" i="10"/>
  <c r="H68" i="10"/>
  <c r="F46" i="10"/>
  <c r="M45" i="10"/>
  <c r="D46" i="10"/>
  <c r="K45" i="10"/>
  <c r="F44" i="12"/>
  <c r="M43" i="12"/>
  <c r="T43" i="12" s="1"/>
  <c r="A73" i="12" l="1"/>
  <c r="H72" i="12"/>
  <c r="C42" i="10"/>
  <c r="J41" i="10"/>
  <c r="F45" i="12"/>
  <c r="M44" i="12"/>
  <c r="T44" i="12" s="1"/>
  <c r="F47" i="10"/>
  <c r="M46" i="10"/>
  <c r="C46" i="12"/>
  <c r="J45" i="12"/>
  <c r="Q45" i="12" s="1"/>
  <c r="G45" i="12"/>
  <c r="N44" i="12"/>
  <c r="U44" i="12" s="1"/>
  <c r="D47" i="10"/>
  <c r="K46" i="10"/>
  <c r="H69" i="10"/>
  <c r="A70" i="10"/>
  <c r="G44" i="10"/>
  <c r="N43" i="10"/>
  <c r="C43" i="10" l="1"/>
  <c r="J42" i="10"/>
  <c r="A74" i="12"/>
  <c r="H73" i="12"/>
  <c r="H70" i="10"/>
  <c r="A71" i="10"/>
  <c r="G46" i="12"/>
  <c r="N45" i="12"/>
  <c r="U45" i="12" s="1"/>
  <c r="F48" i="10"/>
  <c r="M47" i="10"/>
  <c r="G45" i="10"/>
  <c r="N44" i="10"/>
  <c r="D48" i="10"/>
  <c r="K47" i="10"/>
  <c r="C47" i="12"/>
  <c r="J46" i="12"/>
  <c r="Q46" i="12" s="1"/>
  <c r="F46" i="12"/>
  <c r="M45" i="12"/>
  <c r="T45" i="12" s="1"/>
  <c r="A75" i="12" l="1"/>
  <c r="H74" i="12"/>
  <c r="C44" i="10"/>
  <c r="J43" i="10"/>
  <c r="A72" i="10"/>
  <c r="H71" i="10"/>
  <c r="F47" i="12"/>
  <c r="M46" i="12"/>
  <c r="T46" i="12" s="1"/>
  <c r="D49" i="10"/>
  <c r="K48" i="10"/>
  <c r="F49" i="10"/>
  <c r="M48" i="10"/>
  <c r="C48" i="12"/>
  <c r="J47" i="12"/>
  <c r="Q47" i="12" s="1"/>
  <c r="G46" i="10"/>
  <c r="N45" i="10"/>
  <c r="G47" i="12"/>
  <c r="N46" i="12"/>
  <c r="U46" i="12" s="1"/>
  <c r="C45" i="10" l="1"/>
  <c r="J44" i="10"/>
  <c r="A76" i="12"/>
  <c r="H75" i="12"/>
  <c r="G48" i="12"/>
  <c r="N47" i="12"/>
  <c r="U47" i="12" s="1"/>
  <c r="C49" i="12"/>
  <c r="J48" i="12"/>
  <c r="Q48" i="12" s="1"/>
  <c r="F50" i="10"/>
  <c r="M49" i="10"/>
  <c r="F48" i="12"/>
  <c r="M47" i="12"/>
  <c r="T47" i="12" s="1"/>
  <c r="G47" i="10"/>
  <c r="N46" i="10"/>
  <c r="D50" i="10"/>
  <c r="K49" i="10"/>
  <c r="H72" i="10"/>
  <c r="A73" i="10"/>
  <c r="H76" i="12" l="1"/>
  <c r="A77" i="12"/>
  <c r="C46" i="10"/>
  <c r="J45" i="10"/>
  <c r="H73" i="10"/>
  <c r="A74" i="10"/>
  <c r="G48" i="10"/>
  <c r="N47" i="10"/>
  <c r="F49" i="12"/>
  <c r="M48" i="12"/>
  <c r="T48" i="12" s="1"/>
  <c r="C50" i="12"/>
  <c r="J49" i="12"/>
  <c r="Q49" i="12" s="1"/>
  <c r="D51" i="10"/>
  <c r="K50" i="10"/>
  <c r="F51" i="10"/>
  <c r="M50" i="10"/>
  <c r="G49" i="12"/>
  <c r="N48" i="12"/>
  <c r="U48" i="12" s="1"/>
  <c r="C47" i="10" l="1"/>
  <c r="J46" i="10"/>
  <c r="A78" i="12"/>
  <c r="H77" i="12"/>
  <c r="G50" i="12"/>
  <c r="N49" i="12"/>
  <c r="U49" i="12" s="1"/>
  <c r="C51" i="12"/>
  <c r="J50" i="12"/>
  <c r="Q50" i="12" s="1"/>
  <c r="G49" i="10"/>
  <c r="N48" i="10"/>
  <c r="A75" i="10"/>
  <c r="H74" i="10"/>
  <c r="F52" i="10"/>
  <c r="M51" i="10"/>
  <c r="D52" i="10"/>
  <c r="K51" i="10"/>
  <c r="F50" i="12"/>
  <c r="M49" i="12"/>
  <c r="T49" i="12" s="1"/>
  <c r="A79" i="12" l="1"/>
  <c r="H78" i="12"/>
  <c r="C48" i="10"/>
  <c r="J47" i="10"/>
  <c r="F51" i="12"/>
  <c r="M50" i="12"/>
  <c r="T50" i="12" s="1"/>
  <c r="F53" i="10"/>
  <c r="M52" i="10"/>
  <c r="G50" i="10"/>
  <c r="N49" i="10"/>
  <c r="G51" i="12"/>
  <c r="N50" i="12"/>
  <c r="U50" i="12" s="1"/>
  <c r="D53" i="10"/>
  <c r="K52" i="10"/>
  <c r="H75" i="10"/>
  <c r="A76" i="10"/>
  <c r="C52" i="12"/>
  <c r="J51" i="12"/>
  <c r="Q51" i="12" s="1"/>
  <c r="C49" i="10" l="1"/>
  <c r="J48" i="10"/>
  <c r="H79" i="12"/>
  <c r="A80" i="12"/>
  <c r="A77" i="10"/>
  <c r="H76" i="10"/>
  <c r="G52" i="12"/>
  <c r="N51" i="12"/>
  <c r="U51" i="12" s="1"/>
  <c r="F54" i="10"/>
  <c r="M53" i="10"/>
  <c r="C53" i="12"/>
  <c r="J52" i="12"/>
  <c r="Q52" i="12" s="1"/>
  <c r="D54" i="10"/>
  <c r="K53" i="10"/>
  <c r="G51" i="10"/>
  <c r="N50" i="10"/>
  <c r="F52" i="12"/>
  <c r="M51" i="12"/>
  <c r="T51" i="12" s="1"/>
  <c r="A81" i="12" l="1"/>
  <c r="H80" i="12"/>
  <c r="C50" i="10"/>
  <c r="J49" i="10"/>
  <c r="F53" i="12"/>
  <c r="M52" i="12"/>
  <c r="T52" i="12" s="1"/>
  <c r="D55" i="10"/>
  <c r="K54" i="10"/>
  <c r="F55" i="10"/>
  <c r="M54" i="10"/>
  <c r="H77" i="10"/>
  <c r="A78" i="10"/>
  <c r="G52" i="10"/>
  <c r="N51" i="10"/>
  <c r="C54" i="12"/>
  <c r="J53" i="12"/>
  <c r="Q53" i="12" s="1"/>
  <c r="G53" i="12"/>
  <c r="N52" i="12"/>
  <c r="U52" i="12" s="1"/>
  <c r="C51" i="10" l="1"/>
  <c r="J50" i="10"/>
  <c r="A82" i="12"/>
  <c r="H81" i="12"/>
  <c r="H78" i="10"/>
  <c r="A79" i="10"/>
  <c r="C55" i="12"/>
  <c r="J54" i="12"/>
  <c r="Q54" i="12" s="1"/>
  <c r="D56" i="10"/>
  <c r="K55" i="10"/>
  <c r="G54" i="12"/>
  <c r="N53" i="12"/>
  <c r="U53" i="12" s="1"/>
  <c r="G53" i="10"/>
  <c r="N52" i="10"/>
  <c r="F56" i="10"/>
  <c r="M55" i="10"/>
  <c r="F54" i="12"/>
  <c r="M53" i="12"/>
  <c r="T53" i="12" s="1"/>
  <c r="A83" i="12" l="1"/>
  <c r="H82" i="12"/>
  <c r="C52" i="10"/>
  <c r="J51" i="10"/>
  <c r="F55" i="12"/>
  <c r="M54" i="12"/>
  <c r="T54" i="12" s="1"/>
  <c r="G54" i="10"/>
  <c r="N53" i="10"/>
  <c r="D57" i="10"/>
  <c r="K56" i="10"/>
  <c r="H79" i="10"/>
  <c r="A80" i="10"/>
  <c r="F57" i="10"/>
  <c r="M56" i="10"/>
  <c r="G55" i="12"/>
  <c r="N54" i="12"/>
  <c r="U54" i="12" s="1"/>
  <c r="C56" i="12"/>
  <c r="J55" i="12"/>
  <c r="Q55" i="12" s="1"/>
  <c r="C53" i="10" l="1"/>
  <c r="J52" i="10"/>
  <c r="A84" i="12"/>
  <c r="H83" i="12"/>
  <c r="C57" i="12"/>
  <c r="J56" i="12"/>
  <c r="Q56" i="12" s="1"/>
  <c r="F58" i="10"/>
  <c r="M57" i="10"/>
  <c r="D58" i="10"/>
  <c r="K57" i="10"/>
  <c r="F56" i="12"/>
  <c r="M55" i="12"/>
  <c r="T55" i="12" s="1"/>
  <c r="H80" i="10"/>
  <c r="A81" i="10"/>
  <c r="G56" i="12"/>
  <c r="N55" i="12"/>
  <c r="U55" i="12" s="1"/>
  <c r="G55" i="10"/>
  <c r="N54" i="10"/>
  <c r="H84" i="12" l="1"/>
  <c r="A85" i="12"/>
  <c r="C54" i="10"/>
  <c r="J53" i="10"/>
  <c r="H81" i="10"/>
  <c r="A82" i="10"/>
  <c r="G56" i="10"/>
  <c r="N55" i="10"/>
  <c r="F57" i="12"/>
  <c r="M56" i="12"/>
  <c r="T56" i="12" s="1"/>
  <c r="F59" i="10"/>
  <c r="M58" i="10"/>
  <c r="G57" i="12"/>
  <c r="N56" i="12"/>
  <c r="U56" i="12" s="1"/>
  <c r="D59" i="10"/>
  <c r="K58" i="10"/>
  <c r="C58" i="12"/>
  <c r="J57" i="12"/>
  <c r="Q57" i="12" s="1"/>
  <c r="C55" i="10" l="1"/>
  <c r="J54" i="10"/>
  <c r="H85" i="12"/>
  <c r="A86" i="12"/>
  <c r="C59" i="12"/>
  <c r="J58" i="12"/>
  <c r="Q58" i="12" s="1"/>
  <c r="F60" i="10"/>
  <c r="M59" i="10"/>
  <c r="G57" i="10"/>
  <c r="N56" i="10"/>
  <c r="H82" i="10"/>
  <c r="A83" i="10"/>
  <c r="D60" i="10"/>
  <c r="K59" i="10"/>
  <c r="G58" i="12"/>
  <c r="N57" i="12"/>
  <c r="U57" i="12" s="1"/>
  <c r="F58" i="12"/>
  <c r="M57" i="12"/>
  <c r="T57" i="12" s="1"/>
  <c r="A87" i="12" l="1"/>
  <c r="H86" i="12"/>
  <c r="C56" i="10"/>
  <c r="J55" i="10"/>
  <c r="F59" i="12"/>
  <c r="M58" i="12"/>
  <c r="T58" i="12" s="1"/>
  <c r="D61" i="10"/>
  <c r="K60" i="10"/>
  <c r="G58" i="10"/>
  <c r="N57" i="10"/>
  <c r="C60" i="12"/>
  <c r="J59" i="12"/>
  <c r="Q59" i="12" s="1"/>
  <c r="H83" i="10"/>
  <c r="A84" i="10"/>
  <c r="G59" i="12"/>
  <c r="N58" i="12"/>
  <c r="U58" i="12" s="1"/>
  <c r="F61" i="10"/>
  <c r="M60" i="10"/>
  <c r="C57" i="10" l="1"/>
  <c r="J56" i="10"/>
  <c r="H87" i="12"/>
  <c r="A88" i="12"/>
  <c r="H84" i="10"/>
  <c r="A85" i="10"/>
  <c r="F62" i="10"/>
  <c r="M61" i="10"/>
  <c r="C61" i="12"/>
  <c r="J60" i="12"/>
  <c r="Q60" i="12" s="1"/>
  <c r="D62" i="10"/>
  <c r="K61" i="10"/>
  <c r="G60" i="12"/>
  <c r="N59" i="12"/>
  <c r="U59" i="12" s="1"/>
  <c r="G59" i="10"/>
  <c r="N58" i="10"/>
  <c r="F60" i="12"/>
  <c r="M59" i="12"/>
  <c r="T59" i="12" s="1"/>
  <c r="H88" i="12" l="1"/>
  <c r="A89" i="12"/>
  <c r="C58" i="10"/>
  <c r="J57" i="10"/>
  <c r="F61" i="12"/>
  <c r="M60" i="12"/>
  <c r="T60" i="12" s="1"/>
  <c r="G61" i="12"/>
  <c r="N60" i="12"/>
  <c r="U60" i="12" s="1"/>
  <c r="D63" i="10"/>
  <c r="K62" i="10"/>
  <c r="F63" i="10"/>
  <c r="M62" i="10"/>
  <c r="A86" i="10"/>
  <c r="H85" i="10"/>
  <c r="G60" i="10"/>
  <c r="N59" i="10"/>
  <c r="C62" i="12"/>
  <c r="J61" i="12"/>
  <c r="Q61" i="12" s="1"/>
  <c r="C59" i="10" l="1"/>
  <c r="J58" i="10"/>
  <c r="H89" i="12"/>
  <c r="A90" i="12"/>
  <c r="C63" i="12"/>
  <c r="J62" i="12"/>
  <c r="Q62" i="12" s="1"/>
  <c r="G61" i="10"/>
  <c r="N60" i="10"/>
  <c r="F64" i="10"/>
  <c r="M63" i="10"/>
  <c r="G62" i="12"/>
  <c r="N61" i="12"/>
  <c r="U61" i="12" s="1"/>
  <c r="H86" i="10"/>
  <c r="A87" i="10"/>
  <c r="D64" i="10"/>
  <c r="K63" i="10"/>
  <c r="F62" i="12"/>
  <c r="M61" i="12"/>
  <c r="T61" i="12" s="1"/>
  <c r="A91" i="12" l="1"/>
  <c r="H90" i="12"/>
  <c r="C60" i="10"/>
  <c r="J59" i="10"/>
  <c r="H87" i="10"/>
  <c r="A88" i="10"/>
  <c r="F63" i="12"/>
  <c r="M62" i="12"/>
  <c r="T62" i="12" s="1"/>
  <c r="G63" i="12"/>
  <c r="N62" i="12"/>
  <c r="U62" i="12" s="1"/>
  <c r="G62" i="10"/>
  <c r="N61" i="10"/>
  <c r="D65" i="10"/>
  <c r="K64" i="10"/>
  <c r="F65" i="10"/>
  <c r="M64" i="10"/>
  <c r="C64" i="12"/>
  <c r="J63" i="12"/>
  <c r="Q63" i="12" s="1"/>
  <c r="C61" i="10" l="1"/>
  <c r="J60" i="10"/>
  <c r="H91" i="12"/>
  <c r="A92" i="12"/>
  <c r="C65" i="12"/>
  <c r="J64" i="12"/>
  <c r="Q64" i="12" s="1"/>
  <c r="D66" i="10"/>
  <c r="K65" i="10"/>
  <c r="G63" i="10"/>
  <c r="N62" i="10"/>
  <c r="F64" i="12"/>
  <c r="M63" i="12"/>
  <c r="T63" i="12" s="1"/>
  <c r="H88" i="10"/>
  <c r="A89" i="10"/>
  <c r="F66" i="10"/>
  <c r="M65" i="10"/>
  <c r="G64" i="12"/>
  <c r="N63" i="12"/>
  <c r="U63" i="12" s="1"/>
  <c r="H92" i="12" l="1"/>
  <c r="A93" i="12"/>
  <c r="C62" i="10"/>
  <c r="J61" i="10"/>
  <c r="G65" i="12"/>
  <c r="N64" i="12"/>
  <c r="U64" i="12" s="1"/>
  <c r="F65" i="12"/>
  <c r="M64" i="12"/>
  <c r="T64" i="12" s="1"/>
  <c r="D67" i="10"/>
  <c r="K66" i="10"/>
  <c r="A90" i="10"/>
  <c r="H89" i="10"/>
  <c r="F67" i="10"/>
  <c r="M66" i="10"/>
  <c r="G64" i="10"/>
  <c r="N63" i="10"/>
  <c r="C66" i="12"/>
  <c r="J65" i="12"/>
  <c r="Q65" i="12" s="1"/>
  <c r="C63" i="10" l="1"/>
  <c r="J62" i="10"/>
  <c r="H93" i="12"/>
  <c r="A94" i="12"/>
  <c r="C67" i="12"/>
  <c r="J66" i="12"/>
  <c r="Q66" i="12" s="1"/>
  <c r="F68" i="10"/>
  <c r="M67" i="10"/>
  <c r="H90" i="10"/>
  <c r="A91" i="10"/>
  <c r="F66" i="12"/>
  <c r="M65" i="12"/>
  <c r="T65" i="12" s="1"/>
  <c r="G65" i="10"/>
  <c r="N64" i="10"/>
  <c r="D68" i="10"/>
  <c r="K67" i="10"/>
  <c r="G66" i="12"/>
  <c r="N65" i="12"/>
  <c r="U65" i="12" s="1"/>
  <c r="H94" i="12" l="1"/>
  <c r="A95" i="12"/>
  <c r="C64" i="10"/>
  <c r="J63" i="10"/>
  <c r="G67" i="12"/>
  <c r="N66" i="12"/>
  <c r="U66" i="12" s="1"/>
  <c r="F67" i="12"/>
  <c r="M66" i="12"/>
  <c r="T66" i="12" s="1"/>
  <c r="F69" i="10"/>
  <c r="M68" i="10"/>
  <c r="H91" i="10"/>
  <c r="A92" i="10"/>
  <c r="D69" i="10"/>
  <c r="K68" i="10"/>
  <c r="G66" i="10"/>
  <c r="N65" i="10"/>
  <c r="C68" i="12"/>
  <c r="J67" i="12"/>
  <c r="Q67" i="12" s="1"/>
  <c r="C65" i="10" l="1"/>
  <c r="J64" i="10"/>
  <c r="A96" i="12"/>
  <c r="H95" i="12"/>
  <c r="C69" i="12"/>
  <c r="J68" i="12"/>
  <c r="Q68" i="12" s="1"/>
  <c r="D70" i="10"/>
  <c r="K69" i="10"/>
  <c r="F68" i="12"/>
  <c r="M67" i="12"/>
  <c r="T67" i="12" s="1"/>
  <c r="H92" i="10"/>
  <c r="A93" i="10"/>
  <c r="G67" i="10"/>
  <c r="N66" i="10"/>
  <c r="F70" i="10"/>
  <c r="M69" i="10"/>
  <c r="G68" i="12"/>
  <c r="N67" i="12"/>
  <c r="U67" i="12" s="1"/>
  <c r="H96" i="12" l="1"/>
  <c r="A97" i="12"/>
  <c r="C66" i="10"/>
  <c r="J65" i="10"/>
  <c r="G69" i="12"/>
  <c r="N68" i="12"/>
  <c r="U68" i="12" s="1"/>
  <c r="G68" i="10"/>
  <c r="N67" i="10"/>
  <c r="F69" i="12"/>
  <c r="M68" i="12"/>
  <c r="T68" i="12" s="1"/>
  <c r="D71" i="10"/>
  <c r="K70" i="10"/>
  <c r="H93" i="10"/>
  <c r="A94" i="10"/>
  <c r="F71" i="10"/>
  <c r="M70" i="10"/>
  <c r="C70" i="12"/>
  <c r="J69" i="12"/>
  <c r="Q69" i="12" s="1"/>
  <c r="C67" i="10" l="1"/>
  <c r="J66" i="10"/>
  <c r="A98" i="12"/>
  <c r="H97" i="12"/>
  <c r="C71" i="12"/>
  <c r="J70" i="12"/>
  <c r="Q70" i="12" s="1"/>
  <c r="D72" i="10"/>
  <c r="K71" i="10"/>
  <c r="G69" i="10"/>
  <c r="N68" i="10"/>
  <c r="A95" i="10"/>
  <c r="H94" i="10"/>
  <c r="F72" i="10"/>
  <c r="M71" i="10"/>
  <c r="F70" i="12"/>
  <c r="M69" i="12"/>
  <c r="T69" i="12" s="1"/>
  <c r="G70" i="12"/>
  <c r="N69" i="12"/>
  <c r="U69" i="12" s="1"/>
  <c r="H98" i="12" l="1"/>
  <c r="A99" i="12"/>
  <c r="C68" i="10"/>
  <c r="J67" i="10"/>
  <c r="G71" i="12"/>
  <c r="N70" i="12"/>
  <c r="U70" i="12" s="1"/>
  <c r="F73" i="10"/>
  <c r="M72" i="10"/>
  <c r="G70" i="10"/>
  <c r="N69" i="10"/>
  <c r="C72" i="12"/>
  <c r="J71" i="12"/>
  <c r="Q71" i="12" s="1"/>
  <c r="F71" i="12"/>
  <c r="M70" i="12"/>
  <c r="T70" i="12" s="1"/>
  <c r="H95" i="10"/>
  <c r="A96" i="10"/>
  <c r="D73" i="10"/>
  <c r="K72" i="10"/>
  <c r="C69" i="10" l="1"/>
  <c r="J68" i="10"/>
  <c r="H99" i="12"/>
  <c r="A100" i="12"/>
  <c r="H96" i="10"/>
  <c r="A97" i="10"/>
  <c r="C73" i="12"/>
  <c r="J72" i="12"/>
  <c r="Q72" i="12" s="1"/>
  <c r="F74" i="10"/>
  <c r="M73" i="10"/>
  <c r="D74" i="10"/>
  <c r="K73" i="10"/>
  <c r="F72" i="12"/>
  <c r="M71" i="12"/>
  <c r="T71" i="12" s="1"/>
  <c r="G71" i="10"/>
  <c r="N70" i="10"/>
  <c r="G72" i="12"/>
  <c r="N71" i="12"/>
  <c r="U71" i="12" s="1"/>
  <c r="A101" i="12" l="1"/>
  <c r="H100" i="12"/>
  <c r="C70" i="10"/>
  <c r="J69" i="10"/>
  <c r="G73" i="12"/>
  <c r="N72" i="12"/>
  <c r="U72" i="12" s="1"/>
  <c r="F73" i="12"/>
  <c r="M72" i="12"/>
  <c r="T72" i="12" s="1"/>
  <c r="F75" i="10"/>
  <c r="M74" i="10"/>
  <c r="A98" i="10"/>
  <c r="H97" i="10"/>
  <c r="G72" i="10"/>
  <c r="N71" i="10"/>
  <c r="D75" i="10"/>
  <c r="K74" i="10"/>
  <c r="C74" i="12"/>
  <c r="J73" i="12"/>
  <c r="Q73" i="12" s="1"/>
  <c r="C71" i="10" l="1"/>
  <c r="J70" i="10"/>
  <c r="A102" i="12"/>
  <c r="H101" i="12"/>
  <c r="C75" i="12"/>
  <c r="J74" i="12"/>
  <c r="Q74" i="12" s="1"/>
  <c r="G73" i="10"/>
  <c r="N72" i="10"/>
  <c r="F74" i="12"/>
  <c r="M73" i="12"/>
  <c r="T73" i="12" s="1"/>
  <c r="D76" i="10"/>
  <c r="K75" i="10"/>
  <c r="A99" i="10"/>
  <c r="H98" i="10"/>
  <c r="F76" i="10"/>
  <c r="M75" i="10"/>
  <c r="G74" i="12"/>
  <c r="N73" i="12"/>
  <c r="U73" i="12" s="1"/>
  <c r="A103" i="12" l="1"/>
  <c r="H102" i="12"/>
  <c r="C72" i="10"/>
  <c r="J71" i="10"/>
  <c r="G75" i="12"/>
  <c r="N74" i="12"/>
  <c r="U74" i="12" s="1"/>
  <c r="H99" i="10"/>
  <c r="A100" i="10"/>
  <c r="F75" i="12"/>
  <c r="M74" i="12"/>
  <c r="T74" i="12" s="1"/>
  <c r="C76" i="12"/>
  <c r="J75" i="12"/>
  <c r="Q75" i="12" s="1"/>
  <c r="F77" i="10"/>
  <c r="M76" i="10"/>
  <c r="D77" i="10"/>
  <c r="K76" i="10"/>
  <c r="G74" i="10"/>
  <c r="N73" i="10"/>
  <c r="C73" i="10" l="1"/>
  <c r="J72" i="10"/>
  <c r="H103" i="12"/>
  <c r="A104" i="12"/>
  <c r="A101" i="10"/>
  <c r="H100" i="10"/>
  <c r="G75" i="10"/>
  <c r="N74" i="10"/>
  <c r="F78" i="10"/>
  <c r="M77" i="10"/>
  <c r="C77" i="12"/>
  <c r="J76" i="12"/>
  <c r="Q76" i="12" s="1"/>
  <c r="D78" i="10"/>
  <c r="K77" i="10"/>
  <c r="F76" i="12"/>
  <c r="M75" i="12"/>
  <c r="T75" i="12" s="1"/>
  <c r="G76" i="12"/>
  <c r="N75" i="12"/>
  <c r="U75" i="12" s="1"/>
  <c r="H104" i="12" l="1"/>
  <c r="A105" i="12"/>
  <c r="C74" i="10"/>
  <c r="J73" i="10"/>
  <c r="G77" i="12"/>
  <c r="N76" i="12"/>
  <c r="U76" i="12" s="1"/>
  <c r="D79" i="10"/>
  <c r="K78" i="10"/>
  <c r="C78" i="12"/>
  <c r="J77" i="12"/>
  <c r="Q77" i="12" s="1"/>
  <c r="G76" i="10"/>
  <c r="N75" i="10"/>
  <c r="F77" i="12"/>
  <c r="M76" i="12"/>
  <c r="T76" i="12" s="1"/>
  <c r="F79" i="10"/>
  <c r="M78" i="10"/>
  <c r="A102" i="10"/>
  <c r="H101" i="10"/>
  <c r="C75" i="10" l="1"/>
  <c r="J74" i="10"/>
  <c r="H105" i="12"/>
  <c r="A106" i="12"/>
  <c r="A103" i="10"/>
  <c r="H102" i="10"/>
  <c r="G77" i="10"/>
  <c r="N76" i="10"/>
  <c r="D80" i="10"/>
  <c r="K79" i="10"/>
  <c r="F80" i="10"/>
  <c r="M79" i="10"/>
  <c r="F78" i="12"/>
  <c r="M77" i="12"/>
  <c r="T77" i="12" s="1"/>
  <c r="C79" i="12"/>
  <c r="J78" i="12"/>
  <c r="Q78" i="12" s="1"/>
  <c r="G78" i="12"/>
  <c r="N77" i="12"/>
  <c r="U77" i="12" s="1"/>
  <c r="A107" i="12" l="1"/>
  <c r="H106" i="12"/>
  <c r="C76" i="10"/>
  <c r="J75" i="10"/>
  <c r="G79" i="12"/>
  <c r="N78" i="12"/>
  <c r="U78" i="12" s="1"/>
  <c r="F79" i="12"/>
  <c r="M78" i="12"/>
  <c r="T78" i="12" s="1"/>
  <c r="D81" i="10"/>
  <c r="K80" i="10"/>
  <c r="C80" i="12"/>
  <c r="J79" i="12"/>
  <c r="Q79" i="12" s="1"/>
  <c r="F81" i="10"/>
  <c r="M80" i="10"/>
  <c r="G78" i="10"/>
  <c r="N77" i="10"/>
  <c r="A104" i="10"/>
  <c r="H103" i="10"/>
  <c r="C77" i="10" l="1"/>
  <c r="J76" i="10"/>
  <c r="A108" i="12"/>
  <c r="H107" i="12"/>
  <c r="H104" i="10"/>
  <c r="A105" i="10"/>
  <c r="F82" i="10"/>
  <c r="M81" i="10"/>
  <c r="D82" i="10"/>
  <c r="K81" i="10"/>
  <c r="G80" i="12"/>
  <c r="N79" i="12"/>
  <c r="U79" i="12" s="1"/>
  <c r="G79" i="10"/>
  <c r="N78" i="10"/>
  <c r="C81" i="12"/>
  <c r="J80" i="12"/>
  <c r="Q80" i="12" s="1"/>
  <c r="F80" i="12"/>
  <c r="M79" i="12"/>
  <c r="T79" i="12" s="1"/>
  <c r="H108" i="12" l="1"/>
  <c r="A109" i="12"/>
  <c r="C78" i="10"/>
  <c r="J77" i="10"/>
  <c r="H105" i="10"/>
  <c r="A106" i="10"/>
  <c r="F81" i="12"/>
  <c r="M80" i="12"/>
  <c r="T80" i="12" s="1"/>
  <c r="G80" i="10"/>
  <c r="N79" i="10"/>
  <c r="D83" i="10"/>
  <c r="K82" i="10"/>
  <c r="C82" i="12"/>
  <c r="J81" i="12"/>
  <c r="Q81" i="12" s="1"/>
  <c r="G81" i="12"/>
  <c r="N80" i="12"/>
  <c r="U80" i="12" s="1"/>
  <c r="F83" i="10"/>
  <c r="M82" i="10"/>
  <c r="C79" i="10" l="1"/>
  <c r="J78" i="10"/>
  <c r="H109" i="12"/>
  <c r="A110" i="12"/>
  <c r="G82" i="12"/>
  <c r="N81" i="12"/>
  <c r="U81" i="12" s="1"/>
  <c r="D84" i="10"/>
  <c r="K83" i="10"/>
  <c r="F82" i="12"/>
  <c r="M81" i="12"/>
  <c r="T81" i="12" s="1"/>
  <c r="H106" i="10"/>
  <c r="A107" i="10"/>
  <c r="F84" i="10"/>
  <c r="M83" i="10"/>
  <c r="C83" i="12"/>
  <c r="J82" i="12"/>
  <c r="Q82" i="12" s="1"/>
  <c r="G81" i="10"/>
  <c r="N80" i="10"/>
  <c r="A111" i="12" l="1"/>
  <c r="H110" i="12"/>
  <c r="C80" i="10"/>
  <c r="J79" i="10"/>
  <c r="G82" i="10"/>
  <c r="N81" i="10"/>
  <c r="F85" i="10"/>
  <c r="M84" i="10"/>
  <c r="F83" i="12"/>
  <c r="M82" i="12"/>
  <c r="T82" i="12" s="1"/>
  <c r="G83" i="12"/>
  <c r="N82" i="12"/>
  <c r="U82" i="12" s="1"/>
  <c r="H107" i="10"/>
  <c r="A108" i="10"/>
  <c r="C84" i="12"/>
  <c r="J83" i="12"/>
  <c r="Q83" i="12" s="1"/>
  <c r="D85" i="10"/>
  <c r="K84" i="10"/>
  <c r="C81" i="10" l="1"/>
  <c r="J80" i="10"/>
  <c r="H111" i="12"/>
  <c r="A112" i="12"/>
  <c r="C85" i="12"/>
  <c r="J84" i="12"/>
  <c r="Q84" i="12" s="1"/>
  <c r="G84" i="12"/>
  <c r="N83" i="12"/>
  <c r="U83" i="12" s="1"/>
  <c r="F86" i="10"/>
  <c r="M85" i="10"/>
  <c r="A109" i="10"/>
  <c r="H108" i="10"/>
  <c r="D86" i="10"/>
  <c r="K85" i="10"/>
  <c r="F84" i="12"/>
  <c r="M83" i="12"/>
  <c r="T83" i="12" s="1"/>
  <c r="G83" i="10"/>
  <c r="N82" i="10"/>
  <c r="A113" i="12" l="1"/>
  <c r="H112" i="12"/>
  <c r="C82" i="10"/>
  <c r="J81" i="10"/>
  <c r="G84" i="10"/>
  <c r="N83" i="10"/>
  <c r="D87" i="10"/>
  <c r="K86" i="10"/>
  <c r="A110" i="10"/>
  <c r="H109" i="10"/>
  <c r="G85" i="12"/>
  <c r="N84" i="12"/>
  <c r="U84" i="12" s="1"/>
  <c r="F85" i="12"/>
  <c r="M84" i="12"/>
  <c r="T84" i="12" s="1"/>
  <c r="F87" i="10"/>
  <c r="M86" i="10"/>
  <c r="C86" i="12"/>
  <c r="J85" i="12"/>
  <c r="Q85" i="12" s="1"/>
  <c r="C83" i="10" l="1"/>
  <c r="J82" i="10"/>
  <c r="H113" i="12"/>
  <c r="A114" i="12"/>
  <c r="C87" i="12"/>
  <c r="J86" i="12"/>
  <c r="Q86" i="12" s="1"/>
  <c r="G86" i="12"/>
  <c r="N85" i="12"/>
  <c r="U85" i="12" s="1"/>
  <c r="D88" i="10"/>
  <c r="K87" i="10"/>
  <c r="F88" i="10"/>
  <c r="M87" i="10"/>
  <c r="F86" i="12"/>
  <c r="M85" i="12"/>
  <c r="T85" i="12" s="1"/>
  <c r="A111" i="10"/>
  <c r="H110" i="10"/>
  <c r="G85" i="10"/>
  <c r="N84" i="10"/>
  <c r="A115" i="12" l="1"/>
  <c r="H114" i="12"/>
  <c r="C84" i="10"/>
  <c r="J83" i="10"/>
  <c r="G86" i="10"/>
  <c r="N85" i="10"/>
  <c r="F87" i="12"/>
  <c r="M86" i="12"/>
  <c r="T86" i="12" s="1"/>
  <c r="D89" i="10"/>
  <c r="K88" i="10"/>
  <c r="C88" i="12"/>
  <c r="J87" i="12"/>
  <c r="Q87" i="12" s="1"/>
  <c r="H111" i="10"/>
  <c r="A112" i="10"/>
  <c r="F89" i="10"/>
  <c r="M88" i="10"/>
  <c r="G87" i="12"/>
  <c r="N86" i="12"/>
  <c r="U86" i="12" s="1"/>
  <c r="C85" i="10" l="1"/>
  <c r="J84" i="10"/>
  <c r="A116" i="12"/>
  <c r="H115" i="12"/>
  <c r="F90" i="10"/>
  <c r="M89" i="10"/>
  <c r="C89" i="12"/>
  <c r="J88" i="12"/>
  <c r="Q88" i="12" s="1"/>
  <c r="F88" i="12"/>
  <c r="M87" i="12"/>
  <c r="T87" i="12" s="1"/>
  <c r="A113" i="10"/>
  <c r="H112" i="10"/>
  <c r="G88" i="12"/>
  <c r="N87" i="12"/>
  <c r="U87" i="12" s="1"/>
  <c r="D90" i="10"/>
  <c r="K89" i="10"/>
  <c r="G87" i="10"/>
  <c r="N86" i="10"/>
  <c r="A117" i="12" l="1"/>
  <c r="H116" i="12"/>
  <c r="C86" i="10"/>
  <c r="J85" i="10"/>
  <c r="G88" i="10"/>
  <c r="N87" i="10"/>
  <c r="G89" i="12"/>
  <c r="N88" i="12"/>
  <c r="U88" i="12" s="1"/>
  <c r="A114" i="10"/>
  <c r="H113" i="10"/>
  <c r="C90" i="12"/>
  <c r="J89" i="12"/>
  <c r="Q89" i="12" s="1"/>
  <c r="D91" i="10"/>
  <c r="K90" i="10"/>
  <c r="F89" i="12"/>
  <c r="M88" i="12"/>
  <c r="T88" i="12" s="1"/>
  <c r="F91" i="10"/>
  <c r="M90" i="10"/>
  <c r="C87" i="10" l="1"/>
  <c r="J86" i="10"/>
  <c r="H117" i="12"/>
  <c r="A118" i="12"/>
  <c r="F92" i="10"/>
  <c r="M91" i="10"/>
  <c r="C91" i="12"/>
  <c r="J90" i="12"/>
  <c r="Q90" i="12" s="1"/>
  <c r="G90" i="12"/>
  <c r="N89" i="12"/>
  <c r="U89" i="12" s="1"/>
  <c r="F90" i="12"/>
  <c r="M89" i="12"/>
  <c r="T89" i="12" s="1"/>
  <c r="D92" i="10"/>
  <c r="K91" i="10"/>
  <c r="A115" i="10"/>
  <c r="H114" i="10"/>
  <c r="G89" i="10"/>
  <c r="N88" i="10"/>
  <c r="A119" i="12" l="1"/>
  <c r="H118" i="12"/>
  <c r="C88" i="10"/>
  <c r="J87" i="10"/>
  <c r="G90" i="10"/>
  <c r="N89" i="10"/>
  <c r="D93" i="10"/>
  <c r="K92" i="10"/>
  <c r="G91" i="12"/>
  <c r="N90" i="12"/>
  <c r="U90" i="12" s="1"/>
  <c r="F93" i="10"/>
  <c r="M92" i="10"/>
  <c r="H115" i="10"/>
  <c r="A116" i="10"/>
  <c r="F91" i="12"/>
  <c r="M90" i="12"/>
  <c r="T90" i="12" s="1"/>
  <c r="C92" i="12"/>
  <c r="J91" i="12"/>
  <c r="Q91" i="12" s="1"/>
  <c r="C89" i="10" l="1"/>
  <c r="J88" i="10"/>
  <c r="A120" i="12"/>
  <c r="H119" i="12"/>
  <c r="F92" i="12"/>
  <c r="M91" i="12"/>
  <c r="T91" i="12" s="1"/>
  <c r="F94" i="10"/>
  <c r="M93" i="10"/>
  <c r="D94" i="10"/>
  <c r="K93" i="10"/>
  <c r="A117" i="10"/>
  <c r="H116" i="10"/>
  <c r="C93" i="12"/>
  <c r="J92" i="12"/>
  <c r="Q92" i="12" s="1"/>
  <c r="G92" i="12"/>
  <c r="N91" i="12"/>
  <c r="U91" i="12" s="1"/>
  <c r="G91" i="10"/>
  <c r="N90" i="10"/>
  <c r="A121" i="12" l="1"/>
  <c r="H120" i="12"/>
  <c r="C90" i="10"/>
  <c r="J89" i="10"/>
  <c r="G92" i="10"/>
  <c r="N91" i="10"/>
  <c r="C94" i="12"/>
  <c r="J93" i="12"/>
  <c r="Q93" i="12" s="1"/>
  <c r="D95" i="10"/>
  <c r="K94" i="10"/>
  <c r="F93" i="12"/>
  <c r="M92" i="12"/>
  <c r="T92" i="12" s="1"/>
  <c r="G93" i="12"/>
  <c r="N92" i="12"/>
  <c r="U92" i="12" s="1"/>
  <c r="A118" i="10"/>
  <c r="H117" i="10"/>
  <c r="F95" i="10"/>
  <c r="M94" i="10"/>
  <c r="C91" i="10" l="1"/>
  <c r="J90" i="10"/>
  <c r="H121" i="12"/>
  <c r="A122" i="12"/>
  <c r="F96" i="10"/>
  <c r="M95" i="10"/>
  <c r="G94" i="12"/>
  <c r="N93" i="12"/>
  <c r="U93" i="12" s="1"/>
  <c r="F94" i="12"/>
  <c r="M93" i="12"/>
  <c r="T93" i="12" s="1"/>
  <c r="C95" i="12"/>
  <c r="J94" i="12"/>
  <c r="Q94" i="12" s="1"/>
  <c r="A119" i="10"/>
  <c r="H118" i="10"/>
  <c r="D96" i="10"/>
  <c r="K95" i="10"/>
  <c r="G93" i="10"/>
  <c r="N92" i="10"/>
  <c r="H122" i="12" l="1"/>
  <c r="A123" i="12"/>
  <c r="C92" i="10"/>
  <c r="J91" i="10"/>
  <c r="G94" i="10"/>
  <c r="N93" i="10"/>
  <c r="H119" i="10"/>
  <c r="A120" i="10"/>
  <c r="C96" i="12"/>
  <c r="J95" i="12"/>
  <c r="Q95" i="12" s="1"/>
  <c r="G95" i="12"/>
  <c r="N94" i="12"/>
  <c r="U94" i="12" s="1"/>
  <c r="D97" i="10"/>
  <c r="K96" i="10"/>
  <c r="F95" i="12"/>
  <c r="M94" i="12"/>
  <c r="T94" i="12" s="1"/>
  <c r="F97" i="10"/>
  <c r="M96" i="10"/>
  <c r="C93" i="10" l="1"/>
  <c r="J92" i="10"/>
  <c r="H123" i="12"/>
  <c r="A124" i="12"/>
  <c r="A121" i="10"/>
  <c r="H120" i="10"/>
  <c r="F98" i="10"/>
  <c r="M97" i="10"/>
  <c r="G96" i="12"/>
  <c r="N95" i="12"/>
  <c r="U95" i="12" s="1"/>
  <c r="F96" i="12"/>
  <c r="M95" i="12"/>
  <c r="T95" i="12" s="1"/>
  <c r="D98" i="10"/>
  <c r="K97" i="10"/>
  <c r="C97" i="12"/>
  <c r="J96" i="12"/>
  <c r="Q96" i="12" s="1"/>
  <c r="G95" i="10"/>
  <c r="N94" i="10"/>
  <c r="A125" i="12" l="1"/>
  <c r="H124" i="12"/>
  <c r="C94" i="10"/>
  <c r="J93" i="10"/>
  <c r="G96" i="10"/>
  <c r="N95" i="10"/>
  <c r="D99" i="10"/>
  <c r="K98" i="10"/>
  <c r="G97" i="12"/>
  <c r="N96" i="12"/>
  <c r="U96" i="12" s="1"/>
  <c r="H121" i="10"/>
  <c r="A122" i="10"/>
  <c r="C98" i="12"/>
  <c r="J97" i="12"/>
  <c r="Q97" i="12" s="1"/>
  <c r="F97" i="12"/>
  <c r="M96" i="12"/>
  <c r="T96" i="12" s="1"/>
  <c r="F99" i="10"/>
  <c r="M98" i="10"/>
  <c r="C95" i="10" l="1"/>
  <c r="J94" i="10"/>
  <c r="H125" i="12"/>
  <c r="A126" i="12"/>
  <c r="A123" i="10"/>
  <c r="H122" i="10"/>
  <c r="F100" i="10"/>
  <c r="M99" i="10"/>
  <c r="C99" i="12"/>
  <c r="J98" i="12"/>
  <c r="Q98" i="12" s="1"/>
  <c r="D100" i="10"/>
  <c r="K99" i="10"/>
  <c r="F98" i="12"/>
  <c r="M97" i="12"/>
  <c r="T97" i="12" s="1"/>
  <c r="G98" i="12"/>
  <c r="N97" i="12"/>
  <c r="U97" i="12" s="1"/>
  <c r="G97" i="10"/>
  <c r="N96" i="10"/>
  <c r="H126" i="12" l="1"/>
  <c r="A127" i="12"/>
  <c r="C96" i="10"/>
  <c r="J95" i="10"/>
  <c r="G98" i="10"/>
  <c r="N97" i="10"/>
  <c r="F99" i="12"/>
  <c r="M98" i="12"/>
  <c r="T98" i="12" s="1"/>
  <c r="D101" i="10"/>
  <c r="K100" i="10"/>
  <c r="F101" i="10"/>
  <c r="M100" i="10"/>
  <c r="G99" i="12"/>
  <c r="N98" i="12"/>
  <c r="U98" i="12" s="1"/>
  <c r="C100" i="12"/>
  <c r="J99" i="12"/>
  <c r="Q99" i="12" s="1"/>
  <c r="H123" i="10"/>
  <c r="A124" i="10"/>
  <c r="C97" i="10" l="1"/>
  <c r="J96" i="10"/>
  <c r="H127" i="12"/>
  <c r="A128" i="12"/>
  <c r="F102" i="10"/>
  <c r="M101" i="10"/>
  <c r="F100" i="12"/>
  <c r="M99" i="12"/>
  <c r="T99" i="12" s="1"/>
  <c r="A125" i="10"/>
  <c r="H124" i="10"/>
  <c r="C101" i="12"/>
  <c r="J100" i="12"/>
  <c r="Q100" i="12" s="1"/>
  <c r="G100" i="12"/>
  <c r="N99" i="12"/>
  <c r="U99" i="12" s="1"/>
  <c r="D102" i="10"/>
  <c r="K101" i="10"/>
  <c r="G99" i="10"/>
  <c r="N98" i="10"/>
  <c r="A129" i="12" l="1"/>
  <c r="H128" i="12"/>
  <c r="C98" i="10"/>
  <c r="J97" i="10"/>
  <c r="G100" i="10"/>
  <c r="N99" i="10"/>
  <c r="G101" i="12"/>
  <c r="N100" i="12"/>
  <c r="U100" i="12" s="1"/>
  <c r="F101" i="12"/>
  <c r="M100" i="12"/>
  <c r="T100" i="12" s="1"/>
  <c r="D103" i="10"/>
  <c r="K102" i="10"/>
  <c r="C102" i="12"/>
  <c r="J101" i="12"/>
  <c r="Q101" i="12" s="1"/>
  <c r="H125" i="10"/>
  <c r="A126" i="10"/>
  <c r="F103" i="10"/>
  <c r="M102" i="10"/>
  <c r="C99" i="10" l="1"/>
  <c r="J98" i="10"/>
  <c r="H129" i="12"/>
  <c r="A130" i="12"/>
  <c r="F104" i="10"/>
  <c r="M103" i="10"/>
  <c r="C103" i="12"/>
  <c r="J102" i="12"/>
  <c r="Q102" i="12" s="1"/>
  <c r="F102" i="12"/>
  <c r="M101" i="12"/>
  <c r="T101" i="12" s="1"/>
  <c r="G102" i="12"/>
  <c r="N101" i="12"/>
  <c r="U101" i="12" s="1"/>
  <c r="A127" i="10"/>
  <c r="H126" i="10"/>
  <c r="D104" i="10"/>
  <c r="K103" i="10"/>
  <c r="G101" i="10"/>
  <c r="N100" i="10"/>
  <c r="A131" i="12" l="1"/>
  <c r="H130" i="12"/>
  <c r="C100" i="10"/>
  <c r="J99" i="10"/>
  <c r="G102" i="10"/>
  <c r="N101" i="10"/>
  <c r="G103" i="12"/>
  <c r="N102" i="12"/>
  <c r="U102" i="12" s="1"/>
  <c r="C104" i="12"/>
  <c r="J103" i="12"/>
  <c r="Q103" i="12" s="1"/>
  <c r="D105" i="10"/>
  <c r="K104" i="10"/>
  <c r="H127" i="10"/>
  <c r="A128" i="10"/>
  <c r="F103" i="12"/>
  <c r="M102" i="12"/>
  <c r="T102" i="12" s="1"/>
  <c r="F105" i="10"/>
  <c r="M104" i="10"/>
  <c r="C101" i="10" l="1"/>
  <c r="J100" i="10"/>
  <c r="H131" i="12"/>
  <c r="A132" i="12"/>
  <c r="A129" i="10"/>
  <c r="H128" i="10"/>
  <c r="F106" i="10"/>
  <c r="M105" i="10"/>
  <c r="C105" i="12"/>
  <c r="J104" i="12"/>
  <c r="Q104" i="12" s="1"/>
  <c r="G103" i="10"/>
  <c r="N102" i="10"/>
  <c r="F104" i="12"/>
  <c r="M103" i="12"/>
  <c r="T103" i="12" s="1"/>
  <c r="D106" i="10"/>
  <c r="K105" i="10"/>
  <c r="G104" i="12"/>
  <c r="N103" i="12"/>
  <c r="U103" i="12" s="1"/>
  <c r="H132" i="12" l="1"/>
  <c r="A133" i="12"/>
  <c r="C102" i="10"/>
  <c r="J101" i="10"/>
  <c r="D107" i="10"/>
  <c r="K106" i="10"/>
  <c r="G104" i="10"/>
  <c r="N103" i="10"/>
  <c r="F107" i="10"/>
  <c r="M106" i="10"/>
  <c r="G105" i="12"/>
  <c r="N104" i="12"/>
  <c r="U104" i="12" s="1"/>
  <c r="F105" i="12"/>
  <c r="M104" i="12"/>
  <c r="T104" i="12" s="1"/>
  <c r="C106" i="12"/>
  <c r="J105" i="12"/>
  <c r="Q105" i="12" s="1"/>
  <c r="H129" i="10"/>
  <c r="A130" i="10"/>
  <c r="C103" i="10" l="1"/>
  <c r="J102" i="10"/>
  <c r="A134" i="12"/>
  <c r="H133" i="12"/>
  <c r="F106" i="12"/>
  <c r="M105" i="12"/>
  <c r="T105" i="12" s="1"/>
  <c r="F108" i="10"/>
  <c r="M107" i="10"/>
  <c r="D108" i="10"/>
  <c r="K107" i="10"/>
  <c r="A131" i="10"/>
  <c r="H130" i="10"/>
  <c r="C107" i="12"/>
  <c r="J106" i="12"/>
  <c r="Q106" i="12" s="1"/>
  <c r="G106" i="12"/>
  <c r="N105" i="12"/>
  <c r="U105" i="12" s="1"/>
  <c r="G105" i="10"/>
  <c r="N104" i="10"/>
  <c r="H134" i="12" l="1"/>
  <c r="A135" i="12"/>
  <c r="C104" i="10"/>
  <c r="J103" i="10"/>
  <c r="G107" i="12"/>
  <c r="N106" i="12"/>
  <c r="U106" i="12" s="1"/>
  <c r="H131" i="10"/>
  <c r="A132" i="10"/>
  <c r="F109" i="10"/>
  <c r="M108" i="10"/>
  <c r="G106" i="10"/>
  <c r="N105" i="10"/>
  <c r="C108" i="12"/>
  <c r="J107" i="12"/>
  <c r="Q107" i="12" s="1"/>
  <c r="D109" i="10"/>
  <c r="K108" i="10"/>
  <c r="F107" i="12"/>
  <c r="M106" i="12"/>
  <c r="T106" i="12" s="1"/>
  <c r="C105" i="10" l="1"/>
  <c r="J104" i="10"/>
  <c r="A136" i="12"/>
  <c r="H135" i="12"/>
  <c r="A133" i="10"/>
  <c r="H132" i="10"/>
  <c r="F108" i="12"/>
  <c r="M107" i="12"/>
  <c r="T107" i="12" s="1"/>
  <c r="C109" i="12"/>
  <c r="J108" i="12"/>
  <c r="Q108" i="12" s="1"/>
  <c r="D110" i="10"/>
  <c r="K109" i="10"/>
  <c r="G107" i="10"/>
  <c r="N106" i="10"/>
  <c r="F110" i="10"/>
  <c r="M109" i="10"/>
  <c r="G108" i="12"/>
  <c r="N107" i="12"/>
  <c r="U107" i="12" s="1"/>
  <c r="H136" i="12" l="1"/>
  <c r="A137" i="12"/>
  <c r="C106" i="10"/>
  <c r="J105" i="10"/>
  <c r="G109" i="12"/>
  <c r="N108" i="12"/>
  <c r="U108" i="12" s="1"/>
  <c r="G108" i="10"/>
  <c r="N107" i="10"/>
  <c r="C110" i="12"/>
  <c r="J109" i="12"/>
  <c r="Q109" i="12" s="1"/>
  <c r="H133" i="10"/>
  <c r="A134" i="10"/>
  <c r="F111" i="10"/>
  <c r="M110" i="10"/>
  <c r="D111" i="10"/>
  <c r="K110" i="10"/>
  <c r="F109" i="12"/>
  <c r="M108" i="12"/>
  <c r="T108" i="12" s="1"/>
  <c r="C107" i="10" l="1"/>
  <c r="J106" i="10"/>
  <c r="H137" i="12"/>
  <c r="A138" i="12"/>
  <c r="A135" i="10"/>
  <c r="H134" i="10"/>
  <c r="D112" i="10"/>
  <c r="K111" i="10"/>
  <c r="G109" i="10"/>
  <c r="N108" i="10"/>
  <c r="F110" i="12"/>
  <c r="M109" i="12"/>
  <c r="T109" i="12" s="1"/>
  <c r="F112" i="10"/>
  <c r="M111" i="10"/>
  <c r="C111" i="12"/>
  <c r="J110" i="12"/>
  <c r="Q110" i="12" s="1"/>
  <c r="G110" i="12"/>
  <c r="N109" i="12"/>
  <c r="U109" i="12" s="1"/>
  <c r="A139" i="12" l="1"/>
  <c r="H138" i="12"/>
  <c r="C108" i="10"/>
  <c r="J107" i="10"/>
  <c r="G111" i="12"/>
  <c r="N110" i="12"/>
  <c r="U110" i="12" s="1"/>
  <c r="F113" i="10"/>
  <c r="M112" i="10"/>
  <c r="G110" i="10"/>
  <c r="N109" i="10"/>
  <c r="C112" i="12"/>
  <c r="J111" i="12"/>
  <c r="Q111" i="12" s="1"/>
  <c r="F111" i="12"/>
  <c r="M110" i="12"/>
  <c r="T110" i="12" s="1"/>
  <c r="D113" i="10"/>
  <c r="K112" i="10"/>
  <c r="H135" i="10"/>
  <c r="A136" i="10"/>
  <c r="C109" i="10" l="1"/>
  <c r="J108" i="10"/>
  <c r="A140" i="12"/>
  <c r="H139" i="12"/>
  <c r="F112" i="12"/>
  <c r="M111" i="12"/>
  <c r="T111" i="12" s="1"/>
  <c r="F114" i="10"/>
  <c r="M113" i="10"/>
  <c r="A137" i="10"/>
  <c r="H136" i="10"/>
  <c r="D114" i="10"/>
  <c r="K113" i="10"/>
  <c r="C113" i="12"/>
  <c r="J112" i="12"/>
  <c r="Q112" i="12" s="1"/>
  <c r="G111" i="10"/>
  <c r="N110" i="10"/>
  <c r="G112" i="12"/>
  <c r="N111" i="12"/>
  <c r="U111" i="12" s="1"/>
  <c r="A141" i="12" l="1"/>
  <c r="H140" i="12"/>
  <c r="C110" i="10"/>
  <c r="J109" i="10"/>
  <c r="G113" i="12"/>
  <c r="N112" i="12"/>
  <c r="U112" i="12" s="1"/>
  <c r="C114" i="12"/>
  <c r="J113" i="12"/>
  <c r="Q113" i="12" s="1"/>
  <c r="H137" i="10"/>
  <c r="A138" i="10"/>
  <c r="F113" i="12"/>
  <c r="M112" i="12"/>
  <c r="T112" i="12" s="1"/>
  <c r="G112" i="10"/>
  <c r="N111" i="10"/>
  <c r="D115" i="10"/>
  <c r="K114" i="10"/>
  <c r="F115" i="10"/>
  <c r="M114" i="10"/>
  <c r="C111" i="10" l="1"/>
  <c r="J110" i="10"/>
  <c r="H141" i="12"/>
  <c r="A142" i="12"/>
  <c r="D116" i="10"/>
  <c r="K115" i="10"/>
  <c r="F114" i="12"/>
  <c r="M113" i="12"/>
  <c r="T113" i="12" s="1"/>
  <c r="C115" i="12"/>
  <c r="J114" i="12"/>
  <c r="Q114" i="12" s="1"/>
  <c r="A139" i="10"/>
  <c r="H138" i="10"/>
  <c r="F116" i="10"/>
  <c r="M115" i="10"/>
  <c r="G113" i="10"/>
  <c r="N112" i="10"/>
  <c r="G114" i="12"/>
  <c r="N113" i="12"/>
  <c r="U113" i="12" s="1"/>
  <c r="A143" i="12" l="1"/>
  <c r="H142" i="12"/>
  <c r="C112" i="10"/>
  <c r="J111" i="10"/>
  <c r="G115" i="12"/>
  <c r="N114" i="12"/>
  <c r="U114" i="12" s="1"/>
  <c r="F117" i="10"/>
  <c r="M116" i="10"/>
  <c r="F115" i="12"/>
  <c r="M114" i="12"/>
  <c r="T114" i="12" s="1"/>
  <c r="G114" i="10"/>
  <c r="N113" i="10"/>
  <c r="H139" i="10"/>
  <c r="A140" i="10"/>
  <c r="C116" i="12"/>
  <c r="J115" i="12"/>
  <c r="Q115" i="12" s="1"/>
  <c r="D117" i="10"/>
  <c r="K116" i="10"/>
  <c r="C113" i="10" l="1"/>
  <c r="J112" i="10"/>
  <c r="A144" i="12"/>
  <c r="H143" i="12"/>
  <c r="A141" i="10"/>
  <c r="H140" i="10"/>
  <c r="D118" i="10"/>
  <c r="K117" i="10"/>
  <c r="F116" i="12"/>
  <c r="M115" i="12"/>
  <c r="T115" i="12" s="1"/>
  <c r="F118" i="10"/>
  <c r="M117" i="10"/>
  <c r="C117" i="12"/>
  <c r="J116" i="12"/>
  <c r="Q116" i="12" s="1"/>
  <c r="G115" i="10"/>
  <c r="N114" i="10"/>
  <c r="G116" i="12"/>
  <c r="N115" i="12"/>
  <c r="U115" i="12" s="1"/>
  <c r="A145" i="12" l="1"/>
  <c r="H144" i="12"/>
  <c r="C114" i="10"/>
  <c r="J113" i="10"/>
  <c r="G117" i="12"/>
  <c r="N116" i="12"/>
  <c r="U116" i="12" s="1"/>
  <c r="C118" i="12"/>
  <c r="J117" i="12"/>
  <c r="Q117" i="12" s="1"/>
  <c r="F119" i="10"/>
  <c r="M118" i="10"/>
  <c r="D119" i="10"/>
  <c r="K118" i="10"/>
  <c r="G116" i="10"/>
  <c r="N115" i="10"/>
  <c r="F117" i="12"/>
  <c r="M116" i="12"/>
  <c r="T116" i="12" s="1"/>
  <c r="H141" i="10"/>
  <c r="A142" i="10"/>
  <c r="C115" i="10" l="1"/>
  <c r="J114" i="10"/>
  <c r="H145" i="12"/>
  <c r="A146" i="12"/>
  <c r="D120" i="10"/>
  <c r="K119" i="10"/>
  <c r="C119" i="12"/>
  <c r="J118" i="12"/>
  <c r="Q118" i="12" s="1"/>
  <c r="A143" i="10"/>
  <c r="H142" i="10"/>
  <c r="F118" i="12"/>
  <c r="M117" i="12"/>
  <c r="T117" i="12" s="1"/>
  <c r="G117" i="10"/>
  <c r="N116" i="10"/>
  <c r="F120" i="10"/>
  <c r="M119" i="10"/>
  <c r="G118" i="12"/>
  <c r="N117" i="12"/>
  <c r="U117" i="12" s="1"/>
  <c r="A147" i="12" l="1"/>
  <c r="H146" i="12"/>
  <c r="C116" i="10"/>
  <c r="J115" i="10"/>
  <c r="G119" i="12"/>
  <c r="N118" i="12"/>
  <c r="U118" i="12" s="1"/>
  <c r="G118" i="10"/>
  <c r="N117" i="10"/>
  <c r="C120" i="12"/>
  <c r="J119" i="12"/>
  <c r="Q119" i="12" s="1"/>
  <c r="F121" i="10"/>
  <c r="M120" i="10"/>
  <c r="F119" i="12"/>
  <c r="M118" i="12"/>
  <c r="T118" i="12" s="1"/>
  <c r="H143" i="10"/>
  <c r="A144" i="10"/>
  <c r="D121" i="10"/>
  <c r="K120" i="10"/>
  <c r="C117" i="10" l="1"/>
  <c r="J116" i="10"/>
  <c r="H147" i="12"/>
  <c r="A148" i="12"/>
  <c r="D122" i="10"/>
  <c r="K121" i="10"/>
  <c r="F120" i="12"/>
  <c r="M119" i="12"/>
  <c r="T119" i="12" s="1"/>
  <c r="C121" i="12"/>
  <c r="J120" i="12"/>
  <c r="Q120" i="12" s="1"/>
  <c r="G119" i="10"/>
  <c r="N118" i="10"/>
  <c r="A145" i="10"/>
  <c r="H144" i="10"/>
  <c r="F122" i="10"/>
  <c r="M121" i="10"/>
  <c r="G120" i="12"/>
  <c r="N119" i="12"/>
  <c r="U119" i="12" s="1"/>
  <c r="A149" i="12" l="1"/>
  <c r="H148" i="12"/>
  <c r="C118" i="10"/>
  <c r="J117" i="10"/>
  <c r="G121" i="12"/>
  <c r="N120" i="12"/>
  <c r="U120" i="12" s="1"/>
  <c r="F123" i="10"/>
  <c r="M122" i="10"/>
  <c r="G120" i="10"/>
  <c r="N119" i="10"/>
  <c r="F121" i="12"/>
  <c r="M120" i="12"/>
  <c r="T120" i="12" s="1"/>
  <c r="H145" i="10"/>
  <c r="A146" i="10"/>
  <c r="C122" i="12"/>
  <c r="J121" i="12"/>
  <c r="Q121" i="12" s="1"/>
  <c r="D123" i="10"/>
  <c r="K122" i="10"/>
  <c r="C119" i="10" l="1"/>
  <c r="J118" i="10"/>
  <c r="A150" i="12"/>
  <c r="H149" i="12"/>
  <c r="D124" i="10"/>
  <c r="K123" i="10"/>
  <c r="F122" i="12"/>
  <c r="M121" i="12"/>
  <c r="T121" i="12" s="1"/>
  <c r="F124" i="10"/>
  <c r="M123" i="10"/>
  <c r="A147" i="10"/>
  <c r="H146" i="10"/>
  <c r="C123" i="12"/>
  <c r="J122" i="12"/>
  <c r="Q122" i="12" s="1"/>
  <c r="G121" i="10"/>
  <c r="N120" i="10"/>
  <c r="G122" i="12"/>
  <c r="N121" i="12"/>
  <c r="U121" i="12" s="1"/>
  <c r="A151" i="12" l="1"/>
  <c r="H150" i="12"/>
  <c r="C120" i="10"/>
  <c r="J119" i="10"/>
  <c r="G123" i="12"/>
  <c r="N122" i="12"/>
  <c r="U122" i="12" s="1"/>
  <c r="C124" i="12"/>
  <c r="J123" i="12"/>
  <c r="Q123" i="12" s="1"/>
  <c r="A148" i="10"/>
  <c r="H147" i="10"/>
  <c r="F123" i="12"/>
  <c r="M122" i="12"/>
  <c r="T122" i="12" s="1"/>
  <c r="G122" i="10"/>
  <c r="N121" i="10"/>
  <c r="F125" i="10"/>
  <c r="M124" i="10"/>
  <c r="D125" i="10"/>
  <c r="K124" i="10"/>
  <c r="C121" i="10" l="1"/>
  <c r="J120" i="10"/>
  <c r="H151" i="12"/>
  <c r="A152" i="12"/>
  <c r="D126" i="10"/>
  <c r="K125" i="10"/>
  <c r="F124" i="12"/>
  <c r="M123" i="12"/>
  <c r="T123" i="12" s="1"/>
  <c r="C125" i="12"/>
  <c r="J124" i="12"/>
  <c r="Q124" i="12" s="1"/>
  <c r="F126" i="10"/>
  <c r="M125" i="10"/>
  <c r="G123" i="10"/>
  <c r="N122" i="10"/>
  <c r="A149" i="10"/>
  <c r="H148" i="10"/>
  <c r="G124" i="12"/>
  <c r="N123" i="12"/>
  <c r="U123" i="12" s="1"/>
  <c r="A153" i="12" l="1"/>
  <c r="H152" i="12"/>
  <c r="C122" i="10"/>
  <c r="J121" i="10"/>
  <c r="G125" i="12"/>
  <c r="N124" i="12"/>
  <c r="U124" i="12" s="1"/>
  <c r="G124" i="10"/>
  <c r="N123" i="10"/>
  <c r="C126" i="12"/>
  <c r="J125" i="12"/>
  <c r="Q125" i="12" s="1"/>
  <c r="A150" i="10"/>
  <c r="H149" i="10"/>
  <c r="F127" i="10"/>
  <c r="M126" i="10"/>
  <c r="F125" i="12"/>
  <c r="M124" i="12"/>
  <c r="T124" i="12" s="1"/>
  <c r="D127" i="10"/>
  <c r="K126" i="10"/>
  <c r="C123" i="10" l="1"/>
  <c r="J122" i="10"/>
  <c r="H153" i="12"/>
  <c r="A154" i="12"/>
  <c r="D128" i="10"/>
  <c r="K127" i="10"/>
  <c r="F128" i="10"/>
  <c r="M127" i="10"/>
  <c r="C127" i="12"/>
  <c r="J126" i="12"/>
  <c r="Q126" i="12" s="1"/>
  <c r="G126" i="12"/>
  <c r="N125" i="12"/>
  <c r="U125" i="12" s="1"/>
  <c r="F126" i="12"/>
  <c r="M125" i="12"/>
  <c r="T125" i="12" s="1"/>
  <c r="A151" i="10"/>
  <c r="H150" i="10"/>
  <c r="G125" i="10"/>
  <c r="N124" i="10"/>
  <c r="H154" i="12" l="1"/>
  <c r="A155" i="12"/>
  <c r="C124" i="10"/>
  <c r="J123" i="10"/>
  <c r="G126" i="10"/>
  <c r="N125" i="10"/>
  <c r="F127" i="12"/>
  <c r="M126" i="12"/>
  <c r="T126" i="12" s="1"/>
  <c r="G127" i="12"/>
  <c r="N126" i="12"/>
  <c r="U126" i="12" s="1"/>
  <c r="F129" i="10"/>
  <c r="M128" i="10"/>
  <c r="A152" i="10"/>
  <c r="H151" i="10"/>
  <c r="C128" i="12"/>
  <c r="J127" i="12"/>
  <c r="Q127" i="12" s="1"/>
  <c r="D129" i="10"/>
  <c r="K128" i="10"/>
  <c r="C125" i="10" l="1"/>
  <c r="J124" i="10"/>
  <c r="H155" i="12"/>
  <c r="A156" i="12"/>
  <c r="D130" i="10"/>
  <c r="K129" i="10"/>
  <c r="F130" i="10"/>
  <c r="M129" i="10"/>
  <c r="F128" i="12"/>
  <c r="M127" i="12"/>
  <c r="T127" i="12" s="1"/>
  <c r="C129" i="12"/>
  <c r="J128" i="12"/>
  <c r="Q128" i="12" s="1"/>
  <c r="A153" i="10"/>
  <c r="H152" i="10"/>
  <c r="G128" i="12"/>
  <c r="N127" i="12"/>
  <c r="U127" i="12" s="1"/>
  <c r="G127" i="10"/>
  <c r="N126" i="10"/>
  <c r="A157" i="12" l="1"/>
  <c r="H156" i="12"/>
  <c r="C126" i="10"/>
  <c r="J125" i="10"/>
  <c r="G128" i="10"/>
  <c r="N127" i="10"/>
  <c r="A154" i="10"/>
  <c r="H153" i="10"/>
  <c r="F129" i="12"/>
  <c r="M128" i="12"/>
  <c r="T128" i="12" s="1"/>
  <c r="D131" i="10"/>
  <c r="K130" i="10"/>
  <c r="G129" i="12"/>
  <c r="N128" i="12"/>
  <c r="U128" i="12" s="1"/>
  <c r="C130" i="12"/>
  <c r="J129" i="12"/>
  <c r="Q129" i="12" s="1"/>
  <c r="F131" i="10"/>
  <c r="M130" i="10"/>
  <c r="C127" i="10" l="1"/>
  <c r="J126" i="10"/>
  <c r="H157" i="12"/>
  <c r="A158" i="12"/>
  <c r="F132" i="10"/>
  <c r="M131" i="10"/>
  <c r="G130" i="12"/>
  <c r="N129" i="12"/>
  <c r="U129" i="12" s="1"/>
  <c r="D132" i="10"/>
  <c r="K131" i="10"/>
  <c r="A155" i="10"/>
  <c r="H154" i="10"/>
  <c r="C131" i="12"/>
  <c r="J130" i="12"/>
  <c r="Q130" i="12" s="1"/>
  <c r="F130" i="12"/>
  <c r="M129" i="12"/>
  <c r="T129" i="12" s="1"/>
  <c r="G129" i="10"/>
  <c r="N128" i="10"/>
  <c r="H158" i="12" l="1"/>
  <c r="A159" i="12"/>
  <c r="C128" i="10"/>
  <c r="J127" i="10"/>
  <c r="G130" i="10"/>
  <c r="N129" i="10"/>
  <c r="C132" i="12"/>
  <c r="J131" i="12"/>
  <c r="Q131" i="12" s="1"/>
  <c r="H155" i="10"/>
  <c r="A156" i="10"/>
  <c r="G131" i="12"/>
  <c r="N130" i="12"/>
  <c r="U130" i="12" s="1"/>
  <c r="F131" i="12"/>
  <c r="M130" i="12"/>
  <c r="T130" i="12" s="1"/>
  <c r="D133" i="10"/>
  <c r="K132" i="10"/>
  <c r="F133" i="10"/>
  <c r="M132" i="10"/>
  <c r="C129" i="10" l="1"/>
  <c r="J128" i="10"/>
  <c r="H159" i="12"/>
  <c r="A160" i="12"/>
  <c r="F134" i="10"/>
  <c r="M133" i="10"/>
  <c r="G132" i="12"/>
  <c r="N131" i="12"/>
  <c r="U131" i="12" s="1"/>
  <c r="C133" i="12"/>
  <c r="J132" i="12"/>
  <c r="Q132" i="12" s="1"/>
  <c r="A157" i="10"/>
  <c r="H156" i="10"/>
  <c r="D134" i="10"/>
  <c r="K133" i="10"/>
  <c r="F132" i="12"/>
  <c r="M131" i="12"/>
  <c r="T131" i="12" s="1"/>
  <c r="G131" i="10"/>
  <c r="N130" i="10"/>
  <c r="A161" i="12" l="1"/>
  <c r="H160" i="12"/>
  <c r="C130" i="10"/>
  <c r="J129" i="10"/>
  <c r="G132" i="10"/>
  <c r="N131" i="10"/>
  <c r="D135" i="10"/>
  <c r="K134" i="10"/>
  <c r="C134" i="12"/>
  <c r="J133" i="12"/>
  <c r="Q133" i="12" s="1"/>
  <c r="F135" i="10"/>
  <c r="M134" i="10"/>
  <c r="F133" i="12"/>
  <c r="M132" i="12"/>
  <c r="T132" i="12" s="1"/>
  <c r="H157" i="10"/>
  <c r="A158" i="10"/>
  <c r="G133" i="12"/>
  <c r="N132" i="12"/>
  <c r="U132" i="12" s="1"/>
  <c r="C131" i="10" l="1"/>
  <c r="J130" i="10"/>
  <c r="H161" i="12"/>
  <c r="A162" i="12"/>
  <c r="G134" i="12"/>
  <c r="N133" i="12"/>
  <c r="U133" i="12" s="1"/>
  <c r="F134" i="12"/>
  <c r="M133" i="12"/>
  <c r="T133" i="12" s="1"/>
  <c r="F136" i="10"/>
  <c r="M135" i="10"/>
  <c r="D136" i="10"/>
  <c r="K135" i="10"/>
  <c r="A159" i="10"/>
  <c r="H158" i="10"/>
  <c r="C135" i="12"/>
  <c r="J134" i="12"/>
  <c r="Q134" i="12" s="1"/>
  <c r="G133" i="10"/>
  <c r="N132" i="10"/>
  <c r="H162" i="12" l="1"/>
  <c r="A163" i="12"/>
  <c r="C132" i="10"/>
  <c r="J131" i="10"/>
  <c r="G134" i="10"/>
  <c r="N133" i="10"/>
  <c r="A160" i="10"/>
  <c r="H159" i="10"/>
  <c r="D137" i="10"/>
  <c r="K136" i="10"/>
  <c r="F135" i="12"/>
  <c r="M134" i="12"/>
  <c r="T134" i="12" s="1"/>
  <c r="C136" i="12"/>
  <c r="J135" i="12"/>
  <c r="Q135" i="12" s="1"/>
  <c r="F137" i="10"/>
  <c r="M136" i="10"/>
  <c r="G135" i="12"/>
  <c r="N134" i="12"/>
  <c r="U134" i="12" s="1"/>
  <c r="C133" i="10" l="1"/>
  <c r="J132" i="10"/>
  <c r="H163" i="12"/>
  <c r="A164" i="12"/>
  <c r="G136" i="12"/>
  <c r="N135" i="12"/>
  <c r="U135" i="12" s="1"/>
  <c r="F136" i="12"/>
  <c r="M135" i="12"/>
  <c r="T135" i="12" s="1"/>
  <c r="A161" i="10"/>
  <c r="H160" i="10"/>
  <c r="F138" i="10"/>
  <c r="M137" i="10"/>
  <c r="C137" i="12"/>
  <c r="J136" i="12"/>
  <c r="Q136" i="12" s="1"/>
  <c r="D138" i="10"/>
  <c r="K137" i="10"/>
  <c r="G135" i="10"/>
  <c r="N134" i="10"/>
  <c r="A165" i="12" l="1"/>
  <c r="H164" i="12"/>
  <c r="C134" i="10"/>
  <c r="J133" i="10"/>
  <c r="G136" i="10"/>
  <c r="N135" i="10"/>
  <c r="C138" i="12"/>
  <c r="J137" i="12"/>
  <c r="Q137" i="12" s="1"/>
  <c r="A162" i="10"/>
  <c r="H161" i="10"/>
  <c r="G137" i="12"/>
  <c r="N136" i="12"/>
  <c r="U136" i="12" s="1"/>
  <c r="D139" i="10"/>
  <c r="K138" i="10"/>
  <c r="F139" i="10"/>
  <c r="M138" i="10"/>
  <c r="F137" i="12"/>
  <c r="M136" i="12"/>
  <c r="T136" i="12" s="1"/>
  <c r="C135" i="10" l="1"/>
  <c r="J134" i="10"/>
  <c r="H165" i="12"/>
  <c r="A166" i="12"/>
  <c r="F140" i="10"/>
  <c r="M139" i="10"/>
  <c r="G138" i="12"/>
  <c r="N137" i="12"/>
  <c r="U137" i="12" s="1"/>
  <c r="C139" i="12"/>
  <c r="J138" i="12"/>
  <c r="Q138" i="12" s="1"/>
  <c r="F138" i="12"/>
  <c r="M137" i="12"/>
  <c r="T137" i="12" s="1"/>
  <c r="D140" i="10"/>
  <c r="K139" i="10"/>
  <c r="A163" i="10"/>
  <c r="H162" i="10"/>
  <c r="G137" i="10"/>
  <c r="N136" i="10"/>
  <c r="A167" i="12" l="1"/>
  <c r="H166" i="12"/>
  <c r="C136" i="10"/>
  <c r="J135" i="10"/>
  <c r="G138" i="10"/>
  <c r="N137" i="10"/>
  <c r="D141" i="10"/>
  <c r="K140" i="10"/>
  <c r="G139" i="12"/>
  <c r="N138" i="12"/>
  <c r="U138" i="12" s="1"/>
  <c r="A164" i="10"/>
  <c r="H163" i="10"/>
  <c r="F139" i="12"/>
  <c r="M138" i="12"/>
  <c r="T138" i="12" s="1"/>
  <c r="C140" i="12"/>
  <c r="J139" i="12"/>
  <c r="Q139" i="12" s="1"/>
  <c r="F141" i="10"/>
  <c r="M140" i="10"/>
  <c r="C137" i="10" l="1"/>
  <c r="J136" i="10"/>
  <c r="A168" i="12"/>
  <c r="H167" i="12"/>
  <c r="F142" i="10"/>
  <c r="M141" i="10"/>
  <c r="F140" i="12"/>
  <c r="M139" i="12"/>
  <c r="T139" i="12" s="1"/>
  <c r="G140" i="12"/>
  <c r="N139" i="12"/>
  <c r="U139" i="12" s="1"/>
  <c r="D142" i="10"/>
  <c r="K141" i="10"/>
  <c r="C141" i="12"/>
  <c r="J140" i="12"/>
  <c r="Q140" i="12" s="1"/>
  <c r="A165" i="10"/>
  <c r="H164" i="10"/>
  <c r="G139" i="10"/>
  <c r="N138" i="10"/>
  <c r="A169" i="12" l="1"/>
  <c r="H168" i="12"/>
  <c r="C138" i="10"/>
  <c r="J137" i="10"/>
  <c r="G140" i="10"/>
  <c r="N139" i="10"/>
  <c r="H165" i="10"/>
  <c r="A166" i="10"/>
  <c r="D143" i="10"/>
  <c r="K142" i="10"/>
  <c r="F141" i="12"/>
  <c r="M140" i="12"/>
  <c r="T140" i="12" s="1"/>
  <c r="C142" i="12"/>
  <c r="J141" i="12"/>
  <c r="Q141" i="12" s="1"/>
  <c r="G141" i="12"/>
  <c r="N140" i="12"/>
  <c r="U140" i="12" s="1"/>
  <c r="F143" i="10"/>
  <c r="M142" i="10"/>
  <c r="C139" i="10" l="1"/>
  <c r="J138" i="10"/>
  <c r="A170" i="12"/>
  <c r="H169" i="12"/>
  <c r="A167" i="10"/>
  <c r="H166" i="10"/>
  <c r="F144" i="10"/>
  <c r="M143" i="10"/>
  <c r="C143" i="12"/>
  <c r="J142" i="12"/>
  <c r="Q142" i="12" s="1"/>
  <c r="F142" i="12"/>
  <c r="M141" i="12"/>
  <c r="T141" i="12" s="1"/>
  <c r="G142" i="12"/>
  <c r="N141" i="12"/>
  <c r="U141" i="12" s="1"/>
  <c r="D144" i="10"/>
  <c r="K143" i="10"/>
  <c r="G141" i="10"/>
  <c r="N140" i="10"/>
  <c r="A171" i="12" l="1"/>
  <c r="H170" i="12"/>
  <c r="C140" i="10"/>
  <c r="J139" i="10"/>
  <c r="G142" i="10"/>
  <c r="N141" i="10"/>
  <c r="F143" i="12"/>
  <c r="M142" i="12"/>
  <c r="T142" i="12" s="1"/>
  <c r="F145" i="10"/>
  <c r="M144" i="10"/>
  <c r="D145" i="10"/>
  <c r="K144" i="10"/>
  <c r="G143" i="12"/>
  <c r="N142" i="12"/>
  <c r="U142" i="12" s="1"/>
  <c r="C144" i="12"/>
  <c r="J143" i="12"/>
  <c r="Q143" i="12" s="1"/>
  <c r="A168" i="10"/>
  <c r="H167" i="10"/>
  <c r="C141" i="10" l="1"/>
  <c r="J140" i="10"/>
  <c r="A172" i="12"/>
  <c r="H171" i="12"/>
  <c r="A169" i="10"/>
  <c r="H168" i="10"/>
  <c r="G144" i="12"/>
  <c r="N143" i="12"/>
  <c r="U143" i="12" s="1"/>
  <c r="F146" i="10"/>
  <c r="M145" i="10"/>
  <c r="G143" i="10"/>
  <c r="N142" i="10"/>
  <c r="C145" i="12"/>
  <c r="J144" i="12"/>
  <c r="Q144" i="12" s="1"/>
  <c r="D146" i="10"/>
  <c r="K145" i="10"/>
  <c r="F144" i="12"/>
  <c r="M143" i="12"/>
  <c r="T143" i="12" s="1"/>
  <c r="H172" i="12" l="1"/>
  <c r="A173" i="12"/>
  <c r="C142" i="10"/>
  <c r="J141" i="10"/>
  <c r="D147" i="10"/>
  <c r="K146" i="10"/>
  <c r="G144" i="10"/>
  <c r="N143" i="10"/>
  <c r="G145" i="12"/>
  <c r="N144" i="12"/>
  <c r="U144" i="12" s="1"/>
  <c r="F145" i="12"/>
  <c r="M144" i="12"/>
  <c r="T144" i="12" s="1"/>
  <c r="C146" i="12"/>
  <c r="J145" i="12"/>
  <c r="Q145" i="12" s="1"/>
  <c r="F147" i="10"/>
  <c r="M146" i="10"/>
  <c r="H169" i="10"/>
  <c r="A170" i="10"/>
  <c r="C143" i="10" l="1"/>
  <c r="J142" i="10"/>
  <c r="A174" i="12"/>
  <c r="H173" i="12"/>
  <c r="F148" i="10"/>
  <c r="M147" i="10"/>
  <c r="F146" i="12"/>
  <c r="M145" i="12"/>
  <c r="T145" i="12" s="1"/>
  <c r="G145" i="10"/>
  <c r="N144" i="10"/>
  <c r="A171" i="10"/>
  <c r="H170" i="10"/>
  <c r="C147" i="12"/>
  <c r="J146" i="12"/>
  <c r="Q146" i="12" s="1"/>
  <c r="G146" i="12"/>
  <c r="N145" i="12"/>
  <c r="U145" i="12" s="1"/>
  <c r="D148" i="10"/>
  <c r="K147" i="10"/>
  <c r="A175" i="12" l="1"/>
  <c r="H174" i="12"/>
  <c r="C144" i="10"/>
  <c r="J143" i="10"/>
  <c r="G147" i="12"/>
  <c r="N146" i="12"/>
  <c r="U146" i="12" s="1"/>
  <c r="H171" i="10"/>
  <c r="A172" i="10"/>
  <c r="G146" i="10"/>
  <c r="N145" i="10"/>
  <c r="F149" i="10"/>
  <c r="M148" i="10"/>
  <c r="D149" i="10"/>
  <c r="K148" i="10"/>
  <c r="C148" i="12"/>
  <c r="J147" i="12"/>
  <c r="Q147" i="12" s="1"/>
  <c r="F147" i="12"/>
  <c r="M146" i="12"/>
  <c r="T146" i="12" s="1"/>
  <c r="C145" i="10" l="1"/>
  <c r="J144" i="10"/>
  <c r="A176" i="12"/>
  <c r="H175" i="12"/>
  <c r="A173" i="10"/>
  <c r="H172" i="10"/>
  <c r="C149" i="12"/>
  <c r="J148" i="12"/>
  <c r="Q148" i="12" s="1"/>
  <c r="G147" i="10"/>
  <c r="N146" i="10"/>
  <c r="G148" i="12"/>
  <c r="N147" i="12"/>
  <c r="U147" i="12" s="1"/>
  <c r="F148" i="12"/>
  <c r="M147" i="12"/>
  <c r="T147" i="12" s="1"/>
  <c r="D150" i="10"/>
  <c r="K149" i="10"/>
  <c r="F150" i="10"/>
  <c r="M149" i="10"/>
  <c r="H176" i="12" l="1"/>
  <c r="A177" i="12"/>
  <c r="C146" i="10"/>
  <c r="J145" i="10"/>
  <c r="H173" i="10"/>
  <c r="A174" i="10"/>
  <c r="G149" i="12"/>
  <c r="N148" i="12"/>
  <c r="U148" i="12" s="1"/>
  <c r="F151" i="10"/>
  <c r="M150" i="10"/>
  <c r="F149" i="12"/>
  <c r="M148" i="12"/>
  <c r="T148" i="12" s="1"/>
  <c r="G148" i="10"/>
  <c r="N147" i="10"/>
  <c r="C150" i="12"/>
  <c r="J149" i="12"/>
  <c r="Q149" i="12" s="1"/>
  <c r="D151" i="10"/>
  <c r="K150" i="10"/>
  <c r="C147" i="10" l="1"/>
  <c r="J146" i="10"/>
  <c r="A178" i="12"/>
  <c r="H177" i="12"/>
  <c r="C151" i="12"/>
  <c r="J150" i="12"/>
  <c r="Q150" i="12" s="1"/>
  <c r="F150" i="12"/>
  <c r="M149" i="12"/>
  <c r="T149" i="12" s="1"/>
  <c r="G150" i="12"/>
  <c r="N149" i="12"/>
  <c r="U149" i="12" s="1"/>
  <c r="A175" i="10"/>
  <c r="H174" i="10"/>
  <c r="D152" i="10"/>
  <c r="K151" i="10"/>
  <c r="G149" i="10"/>
  <c r="N148" i="10"/>
  <c r="F152" i="10"/>
  <c r="M151" i="10"/>
  <c r="A179" i="12" l="1"/>
  <c r="H178" i="12"/>
  <c r="C148" i="10"/>
  <c r="J147" i="10"/>
  <c r="F153" i="10"/>
  <c r="M152" i="10"/>
  <c r="D153" i="10"/>
  <c r="K152" i="10"/>
  <c r="G151" i="12"/>
  <c r="N150" i="12"/>
  <c r="U150" i="12" s="1"/>
  <c r="C152" i="12"/>
  <c r="J151" i="12"/>
  <c r="Q151" i="12" s="1"/>
  <c r="G150" i="10"/>
  <c r="N149" i="10"/>
  <c r="A176" i="10"/>
  <c r="H175" i="10"/>
  <c r="F151" i="12"/>
  <c r="M150" i="12"/>
  <c r="T150" i="12" s="1"/>
  <c r="C149" i="10" l="1"/>
  <c r="J148" i="10"/>
  <c r="H179" i="12"/>
  <c r="A180" i="12"/>
  <c r="F152" i="12"/>
  <c r="M151" i="12"/>
  <c r="T151" i="12" s="1"/>
  <c r="G151" i="10"/>
  <c r="N150" i="10"/>
  <c r="C153" i="12"/>
  <c r="J152" i="12"/>
  <c r="Q152" i="12" s="1"/>
  <c r="D154" i="10"/>
  <c r="K153" i="10"/>
  <c r="A177" i="10"/>
  <c r="H176" i="10"/>
  <c r="G152" i="12"/>
  <c r="N151" i="12"/>
  <c r="U151" i="12" s="1"/>
  <c r="F154" i="10"/>
  <c r="M153" i="10"/>
  <c r="H180" i="12" l="1"/>
  <c r="A181" i="12"/>
  <c r="C150" i="10"/>
  <c r="J149" i="10"/>
  <c r="F155" i="10"/>
  <c r="M154" i="10"/>
  <c r="D155" i="10"/>
  <c r="K154" i="10"/>
  <c r="G152" i="10"/>
  <c r="N151" i="10"/>
  <c r="G153" i="12"/>
  <c r="N152" i="12"/>
  <c r="U152" i="12" s="1"/>
  <c r="A178" i="10"/>
  <c r="H177" i="10"/>
  <c r="C154" i="12"/>
  <c r="J153" i="12"/>
  <c r="Q153" i="12" s="1"/>
  <c r="F153" i="12"/>
  <c r="M152" i="12"/>
  <c r="T152" i="12" s="1"/>
  <c r="C151" i="10" l="1"/>
  <c r="J150" i="10"/>
  <c r="A182" i="12"/>
  <c r="H181" i="12"/>
  <c r="F154" i="12"/>
  <c r="M153" i="12"/>
  <c r="T153" i="12" s="1"/>
  <c r="A179" i="10"/>
  <c r="H178" i="10"/>
  <c r="G153" i="10"/>
  <c r="N152" i="10"/>
  <c r="F156" i="10"/>
  <c r="M155" i="10"/>
  <c r="C155" i="12"/>
  <c r="J154" i="12"/>
  <c r="Q154" i="12" s="1"/>
  <c r="G154" i="12"/>
  <c r="N153" i="12"/>
  <c r="U153" i="12" s="1"/>
  <c r="D156" i="10"/>
  <c r="K155" i="10"/>
  <c r="H182" i="12" l="1"/>
  <c r="A183" i="12"/>
  <c r="C152" i="10"/>
  <c r="J151" i="10"/>
  <c r="G155" i="12"/>
  <c r="N154" i="12"/>
  <c r="U154" i="12" s="1"/>
  <c r="F157" i="10"/>
  <c r="M156" i="10"/>
  <c r="H179" i="10"/>
  <c r="A180" i="10"/>
  <c r="D157" i="10"/>
  <c r="K156" i="10"/>
  <c r="C156" i="12"/>
  <c r="J155" i="12"/>
  <c r="Q155" i="12" s="1"/>
  <c r="G154" i="10"/>
  <c r="N153" i="10"/>
  <c r="F155" i="12"/>
  <c r="M154" i="12"/>
  <c r="T154" i="12" s="1"/>
  <c r="C153" i="10" l="1"/>
  <c r="J152" i="10"/>
  <c r="A184" i="12"/>
  <c r="H183" i="12"/>
  <c r="F156" i="12"/>
  <c r="M155" i="12"/>
  <c r="T155" i="12" s="1"/>
  <c r="C157" i="12"/>
  <c r="J156" i="12"/>
  <c r="Q156" i="12" s="1"/>
  <c r="F158" i="10"/>
  <c r="M157" i="10"/>
  <c r="A181" i="10"/>
  <c r="H180" i="10"/>
  <c r="G155" i="10"/>
  <c r="N154" i="10"/>
  <c r="D158" i="10"/>
  <c r="K157" i="10"/>
  <c r="G156" i="12"/>
  <c r="N155" i="12"/>
  <c r="U155" i="12" s="1"/>
  <c r="H184" i="12" l="1"/>
  <c r="A185" i="12"/>
  <c r="C154" i="10"/>
  <c r="J153" i="10"/>
  <c r="G157" i="12"/>
  <c r="N156" i="12"/>
  <c r="U156" i="12" s="1"/>
  <c r="G156" i="10"/>
  <c r="N155" i="10"/>
  <c r="F159" i="10"/>
  <c r="M158" i="10"/>
  <c r="F157" i="12"/>
  <c r="M156" i="12"/>
  <c r="T156" i="12" s="1"/>
  <c r="D159" i="10"/>
  <c r="K158" i="10"/>
  <c r="A182" i="10"/>
  <c r="H181" i="10"/>
  <c r="C158" i="12"/>
  <c r="J157" i="12"/>
  <c r="Q157" i="12" s="1"/>
  <c r="C155" i="10" l="1"/>
  <c r="J154" i="10"/>
  <c r="H185" i="12"/>
  <c r="A186" i="12"/>
  <c r="H182" i="10"/>
  <c r="A183" i="10"/>
  <c r="F158" i="12"/>
  <c r="M157" i="12"/>
  <c r="T157" i="12" s="1"/>
  <c r="G157" i="10"/>
  <c r="N156" i="10"/>
  <c r="C159" i="12"/>
  <c r="J158" i="12"/>
  <c r="Q158" i="12" s="1"/>
  <c r="D160" i="10"/>
  <c r="K159" i="10"/>
  <c r="F160" i="10"/>
  <c r="M159" i="10"/>
  <c r="G158" i="12"/>
  <c r="N157" i="12"/>
  <c r="U157" i="12" s="1"/>
  <c r="A187" i="12" l="1"/>
  <c r="H186" i="12"/>
  <c r="C156" i="10"/>
  <c r="J155" i="10"/>
  <c r="H183" i="10"/>
  <c r="A184" i="10"/>
  <c r="G159" i="12"/>
  <c r="N158" i="12"/>
  <c r="U158" i="12" s="1"/>
  <c r="D161" i="10"/>
  <c r="K160" i="10"/>
  <c r="G158" i="10"/>
  <c r="N157" i="10"/>
  <c r="F161" i="10"/>
  <c r="M160" i="10"/>
  <c r="C160" i="12"/>
  <c r="J159" i="12"/>
  <c r="Q159" i="12" s="1"/>
  <c r="F159" i="12"/>
  <c r="M158" i="12"/>
  <c r="T158" i="12" s="1"/>
  <c r="C157" i="10" l="1"/>
  <c r="J156" i="10"/>
  <c r="A188" i="12"/>
  <c r="H187" i="12"/>
  <c r="F160" i="12"/>
  <c r="M159" i="12"/>
  <c r="T159" i="12" s="1"/>
  <c r="F162" i="10"/>
  <c r="M161" i="10"/>
  <c r="G159" i="10"/>
  <c r="N158" i="10"/>
  <c r="G160" i="12"/>
  <c r="N159" i="12"/>
  <c r="U159" i="12" s="1"/>
  <c r="H184" i="10"/>
  <c r="A185" i="10"/>
  <c r="C161" i="12"/>
  <c r="J160" i="12"/>
  <c r="Q160" i="12" s="1"/>
  <c r="D162" i="10"/>
  <c r="K161" i="10"/>
  <c r="H188" i="12" l="1"/>
  <c r="A189" i="12"/>
  <c r="C158" i="10"/>
  <c r="J157" i="10"/>
  <c r="D163" i="10"/>
  <c r="K162" i="10"/>
  <c r="C162" i="12"/>
  <c r="J161" i="12"/>
  <c r="Q161" i="12" s="1"/>
  <c r="G161" i="12"/>
  <c r="N160" i="12"/>
  <c r="U160" i="12" s="1"/>
  <c r="F163" i="10"/>
  <c r="M162" i="10"/>
  <c r="H185" i="10"/>
  <c r="A186" i="10"/>
  <c r="G160" i="10"/>
  <c r="N159" i="10"/>
  <c r="F161" i="12"/>
  <c r="M160" i="12"/>
  <c r="T160" i="12" s="1"/>
  <c r="C159" i="10" l="1"/>
  <c r="J158" i="10"/>
  <c r="A190" i="12"/>
  <c r="H189" i="12"/>
  <c r="F162" i="12"/>
  <c r="M161" i="12"/>
  <c r="T161" i="12" s="1"/>
  <c r="F164" i="10"/>
  <c r="M163" i="10"/>
  <c r="C163" i="12"/>
  <c r="J162" i="12"/>
  <c r="Q162" i="12" s="1"/>
  <c r="H186" i="10"/>
  <c r="A187" i="10"/>
  <c r="G161" i="10"/>
  <c r="N160" i="10"/>
  <c r="G162" i="12"/>
  <c r="N161" i="12"/>
  <c r="U161" i="12" s="1"/>
  <c r="D164" i="10"/>
  <c r="K163" i="10"/>
  <c r="A191" i="12" l="1"/>
  <c r="H190" i="12"/>
  <c r="C160" i="10"/>
  <c r="J159" i="10"/>
  <c r="D165" i="10"/>
  <c r="K164" i="10"/>
  <c r="G162" i="10"/>
  <c r="N161" i="10"/>
  <c r="C164" i="12"/>
  <c r="J163" i="12"/>
  <c r="Q163" i="12" s="1"/>
  <c r="A188" i="10"/>
  <c r="H187" i="10"/>
  <c r="G163" i="12"/>
  <c r="N162" i="12"/>
  <c r="U162" i="12" s="1"/>
  <c r="F165" i="10"/>
  <c r="M164" i="10"/>
  <c r="F163" i="12"/>
  <c r="M162" i="12"/>
  <c r="T162" i="12" s="1"/>
  <c r="C161" i="10" l="1"/>
  <c r="J160" i="10"/>
  <c r="A192" i="12"/>
  <c r="H191" i="12"/>
  <c r="A189" i="10"/>
  <c r="H188" i="10"/>
  <c r="F164" i="12"/>
  <c r="M163" i="12"/>
  <c r="T163" i="12" s="1"/>
  <c r="G164" i="12"/>
  <c r="N163" i="12"/>
  <c r="U163" i="12" s="1"/>
  <c r="C165" i="12"/>
  <c r="J164" i="12"/>
  <c r="Q164" i="12" s="1"/>
  <c r="D166" i="10"/>
  <c r="K165" i="10"/>
  <c r="F166" i="10"/>
  <c r="M165" i="10"/>
  <c r="G163" i="10"/>
  <c r="N162" i="10"/>
  <c r="H192" i="12" l="1"/>
  <c r="A193" i="12"/>
  <c r="C162" i="10"/>
  <c r="J161" i="10"/>
  <c r="G164" i="10"/>
  <c r="N163" i="10"/>
  <c r="D167" i="10"/>
  <c r="K166" i="10"/>
  <c r="G165" i="12"/>
  <c r="N164" i="12"/>
  <c r="U164" i="12" s="1"/>
  <c r="H189" i="10"/>
  <c r="A190" i="10"/>
  <c r="F167" i="10"/>
  <c r="M166" i="10"/>
  <c r="C166" i="12"/>
  <c r="J165" i="12"/>
  <c r="Q165" i="12" s="1"/>
  <c r="F165" i="12"/>
  <c r="M164" i="12"/>
  <c r="T164" i="12" s="1"/>
  <c r="C163" i="10" l="1"/>
  <c r="J162" i="10"/>
  <c r="H193" i="12"/>
  <c r="A194" i="12"/>
  <c r="F166" i="12"/>
  <c r="M165" i="12"/>
  <c r="T165" i="12" s="1"/>
  <c r="F168" i="10"/>
  <c r="M167" i="10"/>
  <c r="D168" i="10"/>
  <c r="K167" i="10"/>
  <c r="H190" i="10"/>
  <c r="A191" i="10"/>
  <c r="C167" i="12"/>
  <c r="J166" i="12"/>
  <c r="Q166" i="12" s="1"/>
  <c r="G166" i="12"/>
  <c r="N165" i="12"/>
  <c r="U165" i="12" s="1"/>
  <c r="G165" i="10"/>
  <c r="N164" i="10"/>
  <c r="A195" i="12" l="1"/>
  <c r="H194" i="12"/>
  <c r="C164" i="10"/>
  <c r="J163" i="10"/>
  <c r="G166" i="10"/>
  <c r="N165" i="10"/>
  <c r="A192" i="10"/>
  <c r="H191" i="10"/>
  <c r="F169" i="10"/>
  <c r="M168" i="10"/>
  <c r="G167" i="12"/>
  <c r="N166" i="12"/>
  <c r="U166" i="12" s="1"/>
  <c r="C168" i="12"/>
  <c r="J167" i="12"/>
  <c r="Q167" i="12" s="1"/>
  <c r="D169" i="10"/>
  <c r="K168" i="10"/>
  <c r="F167" i="12"/>
  <c r="M166" i="12"/>
  <c r="T166" i="12" s="1"/>
  <c r="C165" i="10" l="1"/>
  <c r="J164" i="10"/>
  <c r="A196" i="12"/>
  <c r="H195" i="12"/>
  <c r="F168" i="12"/>
  <c r="M167" i="12"/>
  <c r="T167" i="12" s="1"/>
  <c r="C169" i="12"/>
  <c r="J168" i="12"/>
  <c r="Q168" i="12" s="1"/>
  <c r="F170" i="10"/>
  <c r="M169" i="10"/>
  <c r="D170" i="10"/>
  <c r="K169" i="10"/>
  <c r="G168" i="12"/>
  <c r="N167" i="12"/>
  <c r="U167" i="12" s="1"/>
  <c r="H192" i="10"/>
  <c r="A193" i="10"/>
  <c r="G167" i="10"/>
  <c r="N166" i="10"/>
  <c r="H196" i="12" l="1"/>
  <c r="A197" i="12"/>
  <c r="C166" i="10"/>
  <c r="J165" i="10"/>
  <c r="G168" i="10"/>
  <c r="N167" i="10"/>
  <c r="G169" i="12"/>
  <c r="N168" i="12"/>
  <c r="U168" i="12" s="1"/>
  <c r="F171" i="10"/>
  <c r="M170" i="10"/>
  <c r="F169" i="12"/>
  <c r="M168" i="12"/>
  <c r="T168" i="12" s="1"/>
  <c r="H193" i="10"/>
  <c r="A194" i="10"/>
  <c r="D171" i="10"/>
  <c r="K170" i="10"/>
  <c r="C170" i="12"/>
  <c r="J169" i="12"/>
  <c r="Q169" i="12" s="1"/>
  <c r="C167" i="10" l="1"/>
  <c r="J166" i="10"/>
  <c r="A198" i="12"/>
  <c r="H197" i="12"/>
  <c r="A195" i="10"/>
  <c r="H194" i="10"/>
  <c r="C171" i="12"/>
  <c r="J170" i="12"/>
  <c r="Q170" i="12" s="1"/>
  <c r="F170" i="12"/>
  <c r="M169" i="12"/>
  <c r="T169" i="12" s="1"/>
  <c r="G170" i="12"/>
  <c r="N169" i="12"/>
  <c r="U169" i="12" s="1"/>
  <c r="D172" i="10"/>
  <c r="K171" i="10"/>
  <c r="F172" i="10"/>
  <c r="M171" i="10"/>
  <c r="G169" i="10"/>
  <c r="N168" i="10"/>
  <c r="H198" i="12" l="1"/>
  <c r="A199" i="12"/>
  <c r="C168" i="10"/>
  <c r="J167" i="10"/>
  <c r="G170" i="10"/>
  <c r="N169" i="10"/>
  <c r="D173" i="10"/>
  <c r="K172" i="10"/>
  <c r="F171" i="12"/>
  <c r="M170" i="12"/>
  <c r="T170" i="12" s="1"/>
  <c r="C172" i="12"/>
  <c r="J171" i="12"/>
  <c r="Q171" i="12" s="1"/>
  <c r="F173" i="10"/>
  <c r="M172" i="10"/>
  <c r="G171" i="12"/>
  <c r="N170" i="12"/>
  <c r="U170" i="12" s="1"/>
  <c r="A196" i="10"/>
  <c r="H195" i="10"/>
  <c r="A200" i="12" l="1"/>
  <c r="H199" i="12"/>
  <c r="C169" i="10"/>
  <c r="J168" i="10"/>
  <c r="H196" i="10"/>
  <c r="A197" i="10"/>
  <c r="F174" i="10"/>
  <c r="M173" i="10"/>
  <c r="C173" i="12"/>
  <c r="J172" i="12"/>
  <c r="Q172" i="12" s="1"/>
  <c r="D174" i="10"/>
  <c r="K173" i="10"/>
  <c r="G172" i="12"/>
  <c r="N171" i="12"/>
  <c r="U171" i="12" s="1"/>
  <c r="F172" i="12"/>
  <c r="M171" i="12"/>
  <c r="T171" i="12" s="1"/>
  <c r="G171" i="10"/>
  <c r="N170" i="10"/>
  <c r="C170" i="10" l="1"/>
  <c r="J169" i="10"/>
  <c r="H200" i="12"/>
  <c r="A201" i="12"/>
  <c r="H197" i="10"/>
  <c r="A198" i="10"/>
  <c r="G172" i="10"/>
  <c r="N171" i="10"/>
  <c r="G173" i="12"/>
  <c r="N172" i="12"/>
  <c r="U172" i="12" s="1"/>
  <c r="C174" i="12"/>
  <c r="J173" i="12"/>
  <c r="Q173" i="12" s="1"/>
  <c r="F173" i="12"/>
  <c r="M172" i="12"/>
  <c r="T172" i="12" s="1"/>
  <c r="D175" i="10"/>
  <c r="K174" i="10"/>
  <c r="F175" i="10"/>
  <c r="M174" i="10"/>
  <c r="H201" i="12" l="1"/>
  <c r="A202" i="12"/>
  <c r="C171" i="10"/>
  <c r="J170" i="10"/>
  <c r="A199" i="10"/>
  <c r="H198" i="10"/>
  <c r="D176" i="10"/>
  <c r="K175" i="10"/>
  <c r="C175" i="12"/>
  <c r="J174" i="12"/>
  <c r="Q174" i="12" s="1"/>
  <c r="G173" i="10"/>
  <c r="N172" i="10"/>
  <c r="F176" i="10"/>
  <c r="M175" i="10"/>
  <c r="F174" i="12"/>
  <c r="M173" i="12"/>
  <c r="T173" i="12" s="1"/>
  <c r="G174" i="12"/>
  <c r="N173" i="12"/>
  <c r="U173" i="12" s="1"/>
  <c r="C172" i="10" l="1"/>
  <c r="J171" i="10"/>
  <c r="A203" i="12"/>
  <c r="H202" i="12"/>
  <c r="G175" i="12"/>
  <c r="N174" i="12"/>
  <c r="U174" i="12" s="1"/>
  <c r="F177" i="10"/>
  <c r="M176" i="10"/>
  <c r="C176" i="12"/>
  <c r="J175" i="12"/>
  <c r="Q175" i="12" s="1"/>
  <c r="F175" i="12"/>
  <c r="M174" i="12"/>
  <c r="T174" i="12" s="1"/>
  <c r="G174" i="10"/>
  <c r="N173" i="10"/>
  <c r="D177" i="10"/>
  <c r="K176" i="10"/>
  <c r="H199" i="10"/>
  <c r="A200" i="10"/>
  <c r="A204" i="12" l="1"/>
  <c r="H203" i="12"/>
  <c r="C173" i="10"/>
  <c r="J172" i="10"/>
  <c r="A201" i="10"/>
  <c r="H200" i="10"/>
  <c r="G175" i="10"/>
  <c r="N174" i="10"/>
  <c r="C177" i="12"/>
  <c r="J176" i="12"/>
  <c r="Q176" i="12" s="1"/>
  <c r="G176" i="12"/>
  <c r="N175" i="12"/>
  <c r="U175" i="12" s="1"/>
  <c r="D178" i="10"/>
  <c r="K177" i="10"/>
  <c r="F176" i="12"/>
  <c r="M175" i="12"/>
  <c r="T175" i="12" s="1"/>
  <c r="F178" i="10"/>
  <c r="M177" i="10"/>
  <c r="C174" i="10" l="1"/>
  <c r="J173" i="10"/>
  <c r="A205" i="12"/>
  <c r="H204" i="12"/>
  <c r="F177" i="12"/>
  <c r="M176" i="12"/>
  <c r="T176" i="12" s="1"/>
  <c r="G177" i="12"/>
  <c r="N176" i="12"/>
  <c r="U176" i="12" s="1"/>
  <c r="G176" i="10"/>
  <c r="N175" i="10"/>
  <c r="F179" i="10"/>
  <c r="M178" i="10"/>
  <c r="D179" i="10"/>
  <c r="K178" i="10"/>
  <c r="C178" i="12"/>
  <c r="J177" i="12"/>
  <c r="Q177" i="12" s="1"/>
  <c r="H201" i="10"/>
  <c r="A202" i="10"/>
  <c r="A206" i="12" l="1"/>
  <c r="H205" i="12"/>
  <c r="C175" i="10"/>
  <c r="J174" i="10"/>
  <c r="A203" i="10"/>
  <c r="H202" i="10"/>
  <c r="D180" i="10"/>
  <c r="K179" i="10"/>
  <c r="G177" i="10"/>
  <c r="N176" i="10"/>
  <c r="F178" i="12"/>
  <c r="M177" i="12"/>
  <c r="T177" i="12" s="1"/>
  <c r="C179" i="12"/>
  <c r="J178" i="12"/>
  <c r="Q178" i="12" s="1"/>
  <c r="F180" i="10"/>
  <c r="M179" i="10"/>
  <c r="G178" i="12"/>
  <c r="N177" i="12"/>
  <c r="U177" i="12" s="1"/>
  <c r="C176" i="10" l="1"/>
  <c r="J175" i="10"/>
  <c r="A207" i="12"/>
  <c r="H206" i="12"/>
  <c r="F181" i="10"/>
  <c r="M180" i="10"/>
  <c r="F179" i="12"/>
  <c r="M178" i="12"/>
  <c r="T178" i="12" s="1"/>
  <c r="D181" i="10"/>
  <c r="K180" i="10"/>
  <c r="G179" i="12"/>
  <c r="N178" i="12"/>
  <c r="U178" i="12" s="1"/>
  <c r="C180" i="12"/>
  <c r="J179" i="12"/>
  <c r="Q179" i="12" s="1"/>
  <c r="G178" i="10"/>
  <c r="N177" i="10"/>
  <c r="A204" i="10"/>
  <c r="H203" i="10"/>
  <c r="A208" i="12" l="1"/>
  <c r="H207" i="12"/>
  <c r="C177" i="10"/>
  <c r="J176" i="10"/>
  <c r="A205" i="10"/>
  <c r="H204" i="10"/>
  <c r="C181" i="12"/>
  <c r="J180" i="12"/>
  <c r="Q180" i="12" s="1"/>
  <c r="D182" i="10"/>
  <c r="K181" i="10"/>
  <c r="F182" i="10"/>
  <c r="M181" i="10"/>
  <c r="G179" i="10"/>
  <c r="N178" i="10"/>
  <c r="G180" i="12"/>
  <c r="N179" i="12"/>
  <c r="U179" i="12" s="1"/>
  <c r="F180" i="12"/>
  <c r="M179" i="12"/>
  <c r="T179" i="12" s="1"/>
  <c r="C178" i="10" l="1"/>
  <c r="J177" i="10"/>
  <c r="H208" i="12"/>
  <c r="A209" i="12"/>
  <c r="G181" i="12"/>
  <c r="N180" i="12"/>
  <c r="U180" i="12" s="1"/>
  <c r="F183" i="10"/>
  <c r="M182" i="10"/>
  <c r="C182" i="12"/>
  <c r="J181" i="12"/>
  <c r="Q181" i="12" s="1"/>
  <c r="F181" i="12"/>
  <c r="M180" i="12"/>
  <c r="T180" i="12" s="1"/>
  <c r="G180" i="10"/>
  <c r="N179" i="10"/>
  <c r="D183" i="10"/>
  <c r="K182" i="10"/>
  <c r="H205" i="10"/>
  <c r="A206" i="10"/>
  <c r="A210" i="12" l="1"/>
  <c r="H209" i="12"/>
  <c r="C179" i="10"/>
  <c r="J178" i="10"/>
  <c r="A207" i="10"/>
  <c r="H206" i="10"/>
  <c r="G181" i="10"/>
  <c r="N180" i="10"/>
  <c r="F184" i="10"/>
  <c r="M183" i="10"/>
  <c r="D184" i="10"/>
  <c r="K183" i="10"/>
  <c r="F182" i="12"/>
  <c r="M181" i="12"/>
  <c r="T181" i="12" s="1"/>
  <c r="C183" i="12"/>
  <c r="J182" i="12"/>
  <c r="Q182" i="12" s="1"/>
  <c r="G182" i="12"/>
  <c r="N181" i="12"/>
  <c r="U181" i="12" s="1"/>
  <c r="C180" i="10" l="1"/>
  <c r="J179" i="10"/>
  <c r="A211" i="12"/>
  <c r="H210" i="12"/>
  <c r="G183" i="12"/>
  <c r="N182" i="12"/>
  <c r="U182" i="12" s="1"/>
  <c r="F183" i="12"/>
  <c r="M182" i="12"/>
  <c r="T182" i="12" s="1"/>
  <c r="F185" i="10"/>
  <c r="M184" i="10"/>
  <c r="G182" i="10"/>
  <c r="N181" i="10"/>
  <c r="C184" i="12"/>
  <c r="J183" i="12"/>
  <c r="Q183" i="12" s="1"/>
  <c r="D185" i="10"/>
  <c r="K184" i="10"/>
  <c r="H207" i="10"/>
  <c r="A208" i="10"/>
  <c r="A212" i="12" l="1"/>
  <c r="H211" i="12"/>
  <c r="C181" i="10"/>
  <c r="J180" i="10"/>
  <c r="A209" i="10"/>
  <c r="H208" i="10"/>
  <c r="C185" i="12"/>
  <c r="J184" i="12"/>
  <c r="Q184" i="12" s="1"/>
  <c r="G183" i="10"/>
  <c r="N182" i="10"/>
  <c r="F184" i="12"/>
  <c r="M183" i="12"/>
  <c r="T183" i="12" s="1"/>
  <c r="D186" i="10"/>
  <c r="K185" i="10"/>
  <c r="F186" i="10"/>
  <c r="M185" i="10"/>
  <c r="G184" i="12"/>
  <c r="N183" i="12"/>
  <c r="U183" i="12" s="1"/>
  <c r="C182" i="10" l="1"/>
  <c r="J181" i="10"/>
  <c r="H212" i="12"/>
  <c r="A213" i="12"/>
  <c r="G185" i="12"/>
  <c r="N184" i="12"/>
  <c r="U184" i="12" s="1"/>
  <c r="D187" i="10"/>
  <c r="K186" i="10"/>
  <c r="F185" i="12"/>
  <c r="M184" i="12"/>
  <c r="T184" i="12" s="1"/>
  <c r="C186" i="12"/>
  <c r="J185" i="12"/>
  <c r="Q185" i="12" s="1"/>
  <c r="F187" i="10"/>
  <c r="M186" i="10"/>
  <c r="G184" i="10"/>
  <c r="N183" i="10"/>
  <c r="H209" i="10"/>
  <c r="A210" i="10"/>
  <c r="H213" i="12" l="1"/>
  <c r="A214" i="12"/>
  <c r="C183" i="10"/>
  <c r="J182" i="10"/>
  <c r="A211" i="10"/>
  <c r="H210" i="10"/>
  <c r="F188" i="10"/>
  <c r="M187" i="10"/>
  <c r="C187" i="12"/>
  <c r="J186" i="12"/>
  <c r="Q186" i="12" s="1"/>
  <c r="D188" i="10"/>
  <c r="K187" i="10"/>
  <c r="G185" i="10"/>
  <c r="N184" i="10"/>
  <c r="F186" i="12"/>
  <c r="M185" i="12"/>
  <c r="T185" i="12" s="1"/>
  <c r="G186" i="12"/>
  <c r="N185" i="12"/>
  <c r="U185" i="12" s="1"/>
  <c r="C184" i="10" l="1"/>
  <c r="J183" i="10"/>
  <c r="H214" i="12"/>
  <c r="A215" i="12"/>
  <c r="G187" i="12"/>
  <c r="N186" i="12"/>
  <c r="U186" i="12" s="1"/>
  <c r="D189" i="10"/>
  <c r="K188" i="10"/>
  <c r="F189" i="10"/>
  <c r="M188" i="10"/>
  <c r="F187" i="12"/>
  <c r="M186" i="12"/>
  <c r="T186" i="12" s="1"/>
  <c r="G186" i="10"/>
  <c r="N185" i="10"/>
  <c r="C188" i="12"/>
  <c r="J187" i="12"/>
  <c r="Q187" i="12" s="1"/>
  <c r="H211" i="10"/>
  <c r="A212" i="10"/>
  <c r="A216" i="12" l="1"/>
  <c r="H215" i="12"/>
  <c r="C185" i="10"/>
  <c r="J184" i="10"/>
  <c r="H212" i="10"/>
  <c r="A213" i="10"/>
  <c r="G187" i="10"/>
  <c r="N186" i="10"/>
  <c r="F190" i="10"/>
  <c r="M189" i="10"/>
  <c r="G188" i="12"/>
  <c r="N187" i="12"/>
  <c r="U187" i="12" s="1"/>
  <c r="C189" i="12"/>
  <c r="J188" i="12"/>
  <c r="Q188" i="12" s="1"/>
  <c r="F188" i="12"/>
  <c r="M187" i="12"/>
  <c r="T187" i="12" s="1"/>
  <c r="D190" i="10"/>
  <c r="K189" i="10"/>
  <c r="C186" i="10" l="1"/>
  <c r="J185" i="10"/>
  <c r="H216" i="12"/>
  <c r="A217" i="12"/>
  <c r="D191" i="10"/>
  <c r="K190" i="10"/>
  <c r="C190" i="12"/>
  <c r="J189" i="12"/>
  <c r="Q189" i="12" s="1"/>
  <c r="F191" i="10"/>
  <c r="M190" i="10"/>
  <c r="H213" i="10"/>
  <c r="A214" i="10"/>
  <c r="F189" i="12"/>
  <c r="M188" i="12"/>
  <c r="T188" i="12" s="1"/>
  <c r="G189" i="12"/>
  <c r="N188" i="12"/>
  <c r="U188" i="12" s="1"/>
  <c r="G188" i="10"/>
  <c r="N187" i="10"/>
  <c r="H217" i="12" l="1"/>
  <c r="A218" i="12"/>
  <c r="C187" i="10"/>
  <c r="J186" i="10"/>
  <c r="A215" i="10"/>
  <c r="H214" i="10"/>
  <c r="G189" i="10"/>
  <c r="N188" i="10"/>
  <c r="F190" i="12"/>
  <c r="M189" i="12"/>
  <c r="T189" i="12" s="1"/>
  <c r="C191" i="12"/>
  <c r="J190" i="12"/>
  <c r="Q190" i="12" s="1"/>
  <c r="G190" i="12"/>
  <c r="N189" i="12"/>
  <c r="U189" i="12" s="1"/>
  <c r="F192" i="10"/>
  <c r="M191" i="10"/>
  <c r="D192" i="10"/>
  <c r="K191" i="10"/>
  <c r="A219" i="12" l="1"/>
  <c r="H218" i="12"/>
  <c r="C188" i="10"/>
  <c r="J187" i="10"/>
  <c r="D193" i="10"/>
  <c r="K192" i="10"/>
  <c r="G191" i="12"/>
  <c r="N190" i="12"/>
  <c r="U190" i="12" s="1"/>
  <c r="G190" i="10"/>
  <c r="N189" i="10"/>
  <c r="F193" i="10"/>
  <c r="M192" i="10"/>
  <c r="C192" i="12"/>
  <c r="J191" i="12"/>
  <c r="Q191" i="12" s="1"/>
  <c r="F191" i="12"/>
  <c r="M190" i="12"/>
  <c r="T190" i="12" s="1"/>
  <c r="H215" i="10"/>
  <c r="A216" i="10"/>
  <c r="C189" i="10" l="1"/>
  <c r="J188" i="10"/>
  <c r="A220" i="12"/>
  <c r="H219" i="12"/>
  <c r="A217" i="10"/>
  <c r="H216" i="10"/>
  <c r="C193" i="12"/>
  <c r="J192" i="12"/>
  <c r="Q192" i="12" s="1"/>
  <c r="G191" i="10"/>
  <c r="N190" i="10"/>
  <c r="D194" i="10"/>
  <c r="K193" i="10"/>
  <c r="F192" i="12"/>
  <c r="M191" i="12"/>
  <c r="T191" i="12" s="1"/>
  <c r="F194" i="10"/>
  <c r="M193" i="10"/>
  <c r="G192" i="12"/>
  <c r="N191" i="12"/>
  <c r="U191" i="12" s="1"/>
  <c r="H220" i="12" l="1"/>
  <c r="A221" i="12"/>
  <c r="C190" i="10"/>
  <c r="J189" i="10"/>
  <c r="F195" i="10"/>
  <c r="M194" i="10"/>
  <c r="D195" i="10"/>
  <c r="K194" i="10"/>
  <c r="C194" i="12"/>
  <c r="J193" i="12"/>
  <c r="Q193" i="12" s="1"/>
  <c r="G193" i="12"/>
  <c r="N192" i="12"/>
  <c r="U192" i="12" s="1"/>
  <c r="F193" i="12"/>
  <c r="M192" i="12"/>
  <c r="T192" i="12" s="1"/>
  <c r="G192" i="10"/>
  <c r="N191" i="10"/>
  <c r="H217" i="10"/>
  <c r="A218" i="10"/>
  <c r="A222" i="12" l="1"/>
  <c r="H221" i="12"/>
  <c r="C191" i="10"/>
  <c r="J190" i="10"/>
  <c r="F194" i="12"/>
  <c r="M193" i="12"/>
  <c r="T193" i="12" s="1"/>
  <c r="C195" i="12"/>
  <c r="J194" i="12"/>
  <c r="Q194" i="12" s="1"/>
  <c r="F196" i="10"/>
  <c r="M195" i="10"/>
  <c r="A219" i="10"/>
  <c r="H218" i="10"/>
  <c r="G193" i="10"/>
  <c r="N192" i="10"/>
  <c r="G194" i="12"/>
  <c r="N193" i="12"/>
  <c r="U193" i="12" s="1"/>
  <c r="D196" i="10"/>
  <c r="K195" i="10"/>
  <c r="C192" i="10" l="1"/>
  <c r="J191" i="10"/>
  <c r="H222" i="12"/>
  <c r="A223" i="12"/>
  <c r="G195" i="12"/>
  <c r="N194" i="12"/>
  <c r="U194" i="12" s="1"/>
  <c r="A220" i="10"/>
  <c r="H219" i="10"/>
  <c r="C196" i="12"/>
  <c r="J195" i="12"/>
  <c r="Q195" i="12" s="1"/>
  <c r="D197" i="10"/>
  <c r="K196" i="10"/>
  <c r="G194" i="10"/>
  <c r="N193" i="10"/>
  <c r="F197" i="10"/>
  <c r="M196" i="10"/>
  <c r="F195" i="12"/>
  <c r="M194" i="12"/>
  <c r="T194" i="12" s="1"/>
  <c r="A224" i="12" l="1"/>
  <c r="H223" i="12"/>
  <c r="C193" i="10"/>
  <c r="J192" i="10"/>
  <c r="G195" i="10"/>
  <c r="N194" i="10"/>
  <c r="G196" i="12"/>
  <c r="N195" i="12"/>
  <c r="U195" i="12" s="1"/>
  <c r="F196" i="12"/>
  <c r="M195" i="12"/>
  <c r="T195" i="12" s="1"/>
  <c r="C197" i="12"/>
  <c r="J196" i="12"/>
  <c r="Q196" i="12" s="1"/>
  <c r="F198" i="10"/>
  <c r="M197" i="10"/>
  <c r="D198" i="10"/>
  <c r="K197" i="10"/>
  <c r="A221" i="10"/>
  <c r="H220" i="10"/>
  <c r="C194" i="10" l="1"/>
  <c r="J193" i="10"/>
  <c r="A225" i="12"/>
  <c r="H224" i="12"/>
  <c r="D199" i="10"/>
  <c r="K198" i="10"/>
  <c r="C198" i="12"/>
  <c r="J197" i="12"/>
  <c r="Q197" i="12" s="1"/>
  <c r="G197" i="12"/>
  <c r="N196" i="12"/>
  <c r="U196" i="12" s="1"/>
  <c r="H221" i="10"/>
  <c r="A222" i="10"/>
  <c r="F199" i="10"/>
  <c r="M198" i="10"/>
  <c r="F197" i="12"/>
  <c r="M196" i="12"/>
  <c r="T196" i="12" s="1"/>
  <c r="G196" i="10"/>
  <c r="N195" i="10"/>
  <c r="A226" i="12" l="1"/>
  <c r="H225" i="12"/>
  <c r="C195" i="10"/>
  <c r="J194" i="10"/>
  <c r="G197" i="10"/>
  <c r="N196" i="10"/>
  <c r="F200" i="10"/>
  <c r="M199" i="10"/>
  <c r="G198" i="12"/>
  <c r="N197" i="12"/>
  <c r="U197" i="12" s="1"/>
  <c r="D200" i="10"/>
  <c r="K199" i="10"/>
  <c r="A223" i="10"/>
  <c r="H222" i="10"/>
  <c r="F198" i="12"/>
  <c r="M197" i="12"/>
  <c r="T197" i="12" s="1"/>
  <c r="C199" i="12"/>
  <c r="J198" i="12"/>
  <c r="Q198" i="12" s="1"/>
  <c r="C196" i="10" l="1"/>
  <c r="J195" i="10"/>
  <c r="A227" i="12"/>
  <c r="H226" i="12"/>
  <c r="F199" i="12"/>
  <c r="M198" i="12"/>
  <c r="T198" i="12" s="1"/>
  <c r="D201" i="10"/>
  <c r="K200" i="10"/>
  <c r="F201" i="10"/>
  <c r="M200" i="10"/>
  <c r="C200" i="12"/>
  <c r="J199" i="12"/>
  <c r="Q199" i="12" s="1"/>
  <c r="H223" i="10"/>
  <c r="A224" i="10"/>
  <c r="G199" i="12"/>
  <c r="N198" i="12"/>
  <c r="U198" i="12" s="1"/>
  <c r="G198" i="10"/>
  <c r="N197" i="10"/>
  <c r="A228" i="12" l="1"/>
  <c r="H227" i="12"/>
  <c r="C197" i="10"/>
  <c r="J196" i="10"/>
  <c r="A225" i="10"/>
  <c r="H224" i="10"/>
  <c r="G199" i="10"/>
  <c r="N198" i="10"/>
  <c r="F202" i="10"/>
  <c r="M201" i="10"/>
  <c r="F200" i="12"/>
  <c r="M199" i="12"/>
  <c r="T199" i="12" s="1"/>
  <c r="G200" i="12"/>
  <c r="N199" i="12"/>
  <c r="U199" i="12" s="1"/>
  <c r="C201" i="12"/>
  <c r="J200" i="12"/>
  <c r="Q200" i="12" s="1"/>
  <c r="D202" i="10"/>
  <c r="K201" i="10"/>
  <c r="C198" i="10" l="1"/>
  <c r="J197" i="10"/>
  <c r="A229" i="12"/>
  <c r="H228" i="12"/>
  <c r="C202" i="12"/>
  <c r="J201" i="12"/>
  <c r="Q201" i="12" s="1"/>
  <c r="F201" i="12"/>
  <c r="M200" i="12"/>
  <c r="T200" i="12" s="1"/>
  <c r="G200" i="10"/>
  <c r="N199" i="10"/>
  <c r="D203" i="10"/>
  <c r="K202" i="10"/>
  <c r="G201" i="12"/>
  <c r="N200" i="12"/>
  <c r="U200" i="12" s="1"/>
  <c r="F203" i="10"/>
  <c r="M202" i="10"/>
  <c r="H225" i="10"/>
  <c r="A226" i="10"/>
  <c r="A230" i="12" l="1"/>
  <c r="H229" i="12"/>
  <c r="C199" i="10"/>
  <c r="J198" i="10"/>
  <c r="A227" i="10"/>
  <c r="H226" i="10"/>
  <c r="G202" i="12"/>
  <c r="N201" i="12"/>
  <c r="U201" i="12" s="1"/>
  <c r="G201" i="10"/>
  <c r="N200" i="10"/>
  <c r="C203" i="12"/>
  <c r="J202" i="12"/>
  <c r="Q202" i="12" s="1"/>
  <c r="F204" i="10"/>
  <c r="M203" i="10"/>
  <c r="D204" i="10"/>
  <c r="K203" i="10"/>
  <c r="F202" i="12"/>
  <c r="M201" i="12"/>
  <c r="T201" i="12" s="1"/>
  <c r="C200" i="10" l="1"/>
  <c r="J199" i="10"/>
  <c r="A231" i="12"/>
  <c r="H230" i="12"/>
  <c r="D205" i="10"/>
  <c r="K204" i="10"/>
  <c r="C204" i="12"/>
  <c r="J203" i="12"/>
  <c r="Q203" i="12" s="1"/>
  <c r="G203" i="12"/>
  <c r="N202" i="12"/>
  <c r="U202" i="12" s="1"/>
  <c r="F203" i="12"/>
  <c r="M202" i="12"/>
  <c r="T202" i="12" s="1"/>
  <c r="F205" i="10"/>
  <c r="M204" i="10"/>
  <c r="G202" i="10"/>
  <c r="N201" i="10"/>
  <c r="A228" i="10"/>
  <c r="H227" i="10"/>
  <c r="A232" i="12" l="1"/>
  <c r="H232" i="12" s="1"/>
  <c r="H231" i="12"/>
  <c r="C201" i="10"/>
  <c r="J200" i="10"/>
  <c r="G203" i="10"/>
  <c r="N202" i="10"/>
  <c r="F204" i="12"/>
  <c r="M203" i="12"/>
  <c r="T203" i="12" s="1"/>
  <c r="C205" i="12"/>
  <c r="J204" i="12"/>
  <c r="Q204" i="12" s="1"/>
  <c r="H228" i="10"/>
  <c r="A229" i="10"/>
  <c r="F206" i="10"/>
  <c r="M205" i="10"/>
  <c r="G204" i="12"/>
  <c r="N203" i="12"/>
  <c r="U203" i="12" s="1"/>
  <c r="D206" i="10"/>
  <c r="K205" i="10"/>
  <c r="C202" i="10" l="1"/>
  <c r="J201" i="10"/>
  <c r="H229" i="10"/>
  <c r="A230" i="10"/>
  <c r="G205" i="12"/>
  <c r="N204" i="12"/>
  <c r="U204" i="12" s="1"/>
  <c r="F205" i="12"/>
  <c r="M204" i="12"/>
  <c r="T204" i="12" s="1"/>
  <c r="D207" i="10"/>
  <c r="K206" i="10"/>
  <c r="F207" i="10"/>
  <c r="M206" i="10"/>
  <c r="C206" i="12"/>
  <c r="J205" i="12"/>
  <c r="Q205" i="12" s="1"/>
  <c r="G204" i="10"/>
  <c r="N203" i="10"/>
  <c r="C203" i="10" l="1"/>
  <c r="J202" i="10"/>
  <c r="C207" i="12"/>
  <c r="J206" i="12"/>
  <c r="Q206" i="12" s="1"/>
  <c r="D208" i="10"/>
  <c r="K207" i="10"/>
  <c r="G206" i="12"/>
  <c r="N205" i="12"/>
  <c r="U205" i="12" s="1"/>
  <c r="A231" i="10"/>
  <c r="H230" i="10"/>
  <c r="G205" i="10"/>
  <c r="N204" i="10"/>
  <c r="F208" i="10"/>
  <c r="M207" i="10"/>
  <c r="F206" i="12"/>
  <c r="M205" i="12"/>
  <c r="T205" i="12" s="1"/>
  <c r="C204" i="10" l="1"/>
  <c r="J203" i="10"/>
  <c r="F209" i="10"/>
  <c r="M208" i="10"/>
  <c r="A232" i="10"/>
  <c r="H232" i="10" s="1"/>
  <c r="H231" i="10"/>
  <c r="D209" i="10"/>
  <c r="K208" i="10"/>
  <c r="F207" i="12"/>
  <c r="M206" i="12"/>
  <c r="T206" i="12" s="1"/>
  <c r="G206" i="10"/>
  <c r="N205" i="10"/>
  <c r="G207" i="12"/>
  <c r="N206" i="12"/>
  <c r="U206" i="12" s="1"/>
  <c r="C208" i="12"/>
  <c r="J207" i="12"/>
  <c r="Q207" i="12" s="1"/>
  <c r="C205" i="10" l="1"/>
  <c r="J204" i="10"/>
  <c r="G208" i="12"/>
  <c r="N207" i="12"/>
  <c r="U207" i="12" s="1"/>
  <c r="F208" i="12"/>
  <c r="M207" i="12"/>
  <c r="T207" i="12" s="1"/>
  <c r="C209" i="12"/>
  <c r="J208" i="12"/>
  <c r="Q208" i="12" s="1"/>
  <c r="G207" i="10"/>
  <c r="N206" i="10"/>
  <c r="D210" i="10"/>
  <c r="K209" i="10"/>
  <c r="F210" i="10"/>
  <c r="M209" i="10"/>
  <c r="C206" i="10" l="1"/>
  <c r="J205" i="10"/>
  <c r="F211" i="10"/>
  <c r="M210" i="10"/>
  <c r="G208" i="10"/>
  <c r="N207" i="10"/>
  <c r="F209" i="12"/>
  <c r="M208" i="12"/>
  <c r="T208" i="12" s="1"/>
  <c r="D211" i="10"/>
  <c r="K210" i="10"/>
  <c r="C210" i="12"/>
  <c r="J209" i="12"/>
  <c r="Q209" i="12" s="1"/>
  <c r="G209" i="12"/>
  <c r="N208" i="12"/>
  <c r="U208" i="12" s="1"/>
  <c r="C207" i="10" l="1"/>
  <c r="J206" i="10"/>
  <c r="G210" i="12"/>
  <c r="N209" i="12"/>
  <c r="U209" i="12" s="1"/>
  <c r="D212" i="10"/>
  <c r="K211" i="10"/>
  <c r="G209" i="10"/>
  <c r="N208" i="10"/>
  <c r="C211" i="12"/>
  <c r="J210" i="12"/>
  <c r="Q210" i="12" s="1"/>
  <c r="F210" i="12"/>
  <c r="M209" i="12"/>
  <c r="T209" i="12" s="1"/>
  <c r="F212" i="10"/>
  <c r="M211" i="10"/>
  <c r="C208" i="10" l="1"/>
  <c r="J207" i="10"/>
  <c r="F213" i="10"/>
  <c r="M212" i="10"/>
  <c r="C212" i="12"/>
  <c r="J211" i="12"/>
  <c r="Q211" i="12" s="1"/>
  <c r="D213" i="10"/>
  <c r="K212" i="10"/>
  <c r="F211" i="12"/>
  <c r="M210" i="12"/>
  <c r="T210" i="12" s="1"/>
  <c r="G210" i="10"/>
  <c r="N209" i="10"/>
  <c r="G211" i="12"/>
  <c r="N210" i="12"/>
  <c r="U210" i="12" s="1"/>
  <c r="C209" i="10" l="1"/>
  <c r="J208" i="10"/>
  <c r="G212" i="12"/>
  <c r="N211" i="12"/>
  <c r="U211" i="12" s="1"/>
  <c r="F212" i="12"/>
  <c r="M211" i="12"/>
  <c r="T211" i="12" s="1"/>
  <c r="C213" i="12"/>
  <c r="J212" i="12"/>
  <c r="Q212" i="12" s="1"/>
  <c r="G211" i="10"/>
  <c r="N210" i="10"/>
  <c r="D214" i="10"/>
  <c r="K213" i="10"/>
  <c r="F214" i="10"/>
  <c r="M213" i="10"/>
  <c r="C210" i="10" l="1"/>
  <c r="J209" i="10"/>
  <c r="F215" i="10"/>
  <c r="M214" i="10"/>
  <c r="G212" i="10"/>
  <c r="N211" i="10"/>
  <c r="F213" i="12"/>
  <c r="M212" i="12"/>
  <c r="T212" i="12" s="1"/>
  <c r="D215" i="10"/>
  <c r="K214" i="10"/>
  <c r="C214" i="12"/>
  <c r="J213" i="12"/>
  <c r="Q213" i="12" s="1"/>
  <c r="G213" i="12"/>
  <c r="N212" i="12"/>
  <c r="U212" i="12" s="1"/>
  <c r="C211" i="10" l="1"/>
  <c r="J210" i="10"/>
  <c r="G214" i="12"/>
  <c r="N213" i="12"/>
  <c r="U213" i="12" s="1"/>
  <c r="D216" i="10"/>
  <c r="K215" i="10"/>
  <c r="G213" i="10"/>
  <c r="N212" i="10"/>
  <c r="C215" i="12"/>
  <c r="J214" i="12"/>
  <c r="Q214" i="12" s="1"/>
  <c r="F214" i="12"/>
  <c r="M213" i="12"/>
  <c r="T213" i="12" s="1"/>
  <c r="F216" i="10"/>
  <c r="M215" i="10"/>
  <c r="C212" i="10" l="1"/>
  <c r="J211" i="10"/>
  <c r="F217" i="10"/>
  <c r="M216" i="10"/>
  <c r="C216" i="12"/>
  <c r="J215" i="12"/>
  <c r="Q215" i="12" s="1"/>
  <c r="D217" i="10"/>
  <c r="K216" i="10"/>
  <c r="F215" i="12"/>
  <c r="M214" i="12"/>
  <c r="T214" i="12" s="1"/>
  <c r="G214" i="10"/>
  <c r="N213" i="10"/>
  <c r="G215" i="12"/>
  <c r="N214" i="12"/>
  <c r="U214" i="12" s="1"/>
  <c r="C213" i="10" l="1"/>
  <c r="J212" i="10"/>
  <c r="G216" i="12"/>
  <c r="N215" i="12"/>
  <c r="U215" i="12" s="1"/>
  <c r="F216" i="12"/>
  <c r="M215" i="12"/>
  <c r="T215" i="12" s="1"/>
  <c r="C217" i="12"/>
  <c r="J216" i="12"/>
  <c r="Q216" i="12" s="1"/>
  <c r="G215" i="10"/>
  <c r="N214" i="10"/>
  <c r="D218" i="10"/>
  <c r="K217" i="10"/>
  <c r="F218" i="10"/>
  <c r="M217" i="10"/>
  <c r="C214" i="10" l="1"/>
  <c r="J213" i="10"/>
  <c r="F219" i="10"/>
  <c r="M218" i="10"/>
  <c r="G216" i="10"/>
  <c r="N215" i="10"/>
  <c r="F217" i="12"/>
  <c r="M216" i="12"/>
  <c r="T216" i="12" s="1"/>
  <c r="D219" i="10"/>
  <c r="K218" i="10"/>
  <c r="C218" i="12"/>
  <c r="J217" i="12"/>
  <c r="Q217" i="12" s="1"/>
  <c r="G217" i="12"/>
  <c r="N216" i="12"/>
  <c r="U216" i="12" s="1"/>
  <c r="C215" i="10" l="1"/>
  <c r="J214" i="10"/>
  <c r="G218" i="12"/>
  <c r="N217" i="12"/>
  <c r="U217" i="12" s="1"/>
  <c r="D220" i="10"/>
  <c r="K219" i="10"/>
  <c r="G217" i="10"/>
  <c r="N216" i="10"/>
  <c r="C219" i="12"/>
  <c r="J218" i="12"/>
  <c r="Q218" i="12" s="1"/>
  <c r="F218" i="12"/>
  <c r="M217" i="12"/>
  <c r="T217" i="12" s="1"/>
  <c r="F220" i="10"/>
  <c r="M219" i="10"/>
  <c r="C216" i="10" l="1"/>
  <c r="J215" i="10"/>
  <c r="F221" i="10"/>
  <c r="M220" i="10"/>
  <c r="C220" i="12"/>
  <c r="J219" i="12"/>
  <c r="Q219" i="12" s="1"/>
  <c r="D221" i="10"/>
  <c r="K220" i="10"/>
  <c r="F219" i="12"/>
  <c r="M218" i="12"/>
  <c r="T218" i="12" s="1"/>
  <c r="G218" i="10"/>
  <c r="N217" i="10"/>
  <c r="G219" i="12"/>
  <c r="N218" i="12"/>
  <c r="U218" i="12" s="1"/>
  <c r="C217" i="10" l="1"/>
  <c r="J216" i="10"/>
  <c r="G220" i="12"/>
  <c r="N219" i="12"/>
  <c r="U219" i="12" s="1"/>
  <c r="F220" i="12"/>
  <c r="M219" i="12"/>
  <c r="T219" i="12" s="1"/>
  <c r="C221" i="12"/>
  <c r="J220" i="12"/>
  <c r="Q220" i="12" s="1"/>
  <c r="G219" i="10"/>
  <c r="N218" i="10"/>
  <c r="D222" i="10"/>
  <c r="K221" i="10"/>
  <c r="F222" i="10"/>
  <c r="M221" i="10"/>
  <c r="C218" i="10" l="1"/>
  <c r="J217" i="10"/>
  <c r="F223" i="10"/>
  <c r="M222" i="10"/>
  <c r="G220" i="10"/>
  <c r="N219" i="10"/>
  <c r="F221" i="12"/>
  <c r="M220" i="12"/>
  <c r="T220" i="12" s="1"/>
  <c r="D223" i="10"/>
  <c r="K222" i="10"/>
  <c r="C222" i="12"/>
  <c r="J221" i="12"/>
  <c r="Q221" i="12" s="1"/>
  <c r="G221" i="12"/>
  <c r="N220" i="12"/>
  <c r="U220" i="12" s="1"/>
  <c r="C219" i="10" l="1"/>
  <c r="J218" i="10"/>
  <c r="G222" i="12"/>
  <c r="N221" i="12"/>
  <c r="U221" i="12" s="1"/>
  <c r="D224" i="10"/>
  <c r="K223" i="10"/>
  <c r="G221" i="10"/>
  <c r="N220" i="10"/>
  <c r="C223" i="12"/>
  <c r="J222" i="12"/>
  <c r="Q222" i="12" s="1"/>
  <c r="F222" i="12"/>
  <c r="M221" i="12"/>
  <c r="T221" i="12" s="1"/>
  <c r="F224" i="10"/>
  <c r="M223" i="10"/>
  <c r="C220" i="10" l="1"/>
  <c r="J219" i="10"/>
  <c r="F225" i="10"/>
  <c r="M224" i="10"/>
  <c r="C224" i="12"/>
  <c r="J223" i="12"/>
  <c r="Q223" i="12" s="1"/>
  <c r="D225" i="10"/>
  <c r="K224" i="10"/>
  <c r="F223" i="12"/>
  <c r="M222" i="12"/>
  <c r="T222" i="12" s="1"/>
  <c r="G222" i="10"/>
  <c r="N221" i="10"/>
  <c r="G223" i="12"/>
  <c r="N222" i="12"/>
  <c r="U222" i="12" s="1"/>
  <c r="C221" i="10" l="1"/>
  <c r="J220" i="10"/>
  <c r="G224" i="12"/>
  <c r="N223" i="12"/>
  <c r="U223" i="12" s="1"/>
  <c r="F224" i="12"/>
  <c r="M223" i="12"/>
  <c r="T223" i="12" s="1"/>
  <c r="C225" i="12"/>
  <c r="J224" i="12"/>
  <c r="Q224" i="12" s="1"/>
  <c r="G223" i="10"/>
  <c r="N222" i="10"/>
  <c r="D226" i="10"/>
  <c r="K225" i="10"/>
  <c r="F226" i="10"/>
  <c r="M225" i="10"/>
  <c r="C222" i="10" l="1"/>
  <c r="J221" i="10"/>
  <c r="F227" i="10"/>
  <c r="M226" i="10"/>
  <c r="G224" i="10"/>
  <c r="N223" i="10"/>
  <c r="F225" i="12"/>
  <c r="M224" i="12"/>
  <c r="T224" i="12" s="1"/>
  <c r="D227" i="10"/>
  <c r="K226" i="10"/>
  <c r="C226" i="12"/>
  <c r="J225" i="12"/>
  <c r="Q225" i="12" s="1"/>
  <c r="G225" i="12"/>
  <c r="N224" i="12"/>
  <c r="U224" i="12" s="1"/>
  <c r="C223" i="10" l="1"/>
  <c r="J222" i="10"/>
  <c r="G226" i="12"/>
  <c r="N225" i="12"/>
  <c r="U225" i="12" s="1"/>
  <c r="D228" i="10"/>
  <c r="K227" i="10"/>
  <c r="G225" i="10"/>
  <c r="N224" i="10"/>
  <c r="C227" i="12"/>
  <c r="J226" i="12"/>
  <c r="Q226" i="12" s="1"/>
  <c r="F226" i="12"/>
  <c r="M225" i="12"/>
  <c r="T225" i="12" s="1"/>
  <c r="F228" i="10"/>
  <c r="M227" i="10"/>
  <c r="C224" i="10" l="1"/>
  <c r="J223" i="10"/>
  <c r="F229" i="10"/>
  <c r="M228" i="10"/>
  <c r="C228" i="12"/>
  <c r="J227" i="12"/>
  <c r="Q227" i="12" s="1"/>
  <c r="D229" i="10"/>
  <c r="K228" i="10"/>
  <c r="F227" i="12"/>
  <c r="M226" i="12"/>
  <c r="T226" i="12" s="1"/>
  <c r="G226" i="10"/>
  <c r="N225" i="10"/>
  <c r="G227" i="12"/>
  <c r="N226" i="12"/>
  <c r="U226" i="12" s="1"/>
  <c r="C225" i="10" l="1"/>
  <c r="J224" i="10"/>
  <c r="G227" i="10"/>
  <c r="N226" i="10"/>
  <c r="D230" i="10"/>
  <c r="K229" i="10"/>
  <c r="F230" i="10"/>
  <c r="M229" i="10"/>
  <c r="G228" i="12"/>
  <c r="N227" i="12"/>
  <c r="U227" i="12" s="1"/>
  <c r="F228" i="12"/>
  <c r="M227" i="12"/>
  <c r="T227" i="12" s="1"/>
  <c r="C229" i="12"/>
  <c r="J228" i="12"/>
  <c r="Q228" i="12" s="1"/>
  <c r="C226" i="10" l="1"/>
  <c r="J225" i="10"/>
  <c r="F229" i="12"/>
  <c r="M228" i="12"/>
  <c r="T228" i="12" s="1"/>
  <c r="F231" i="10"/>
  <c r="M230" i="10"/>
  <c r="G228" i="10"/>
  <c r="N227" i="10"/>
  <c r="C230" i="12"/>
  <c r="J229" i="12"/>
  <c r="Q229" i="12" s="1"/>
  <c r="G229" i="12"/>
  <c r="N228" i="12"/>
  <c r="U228" i="12" s="1"/>
  <c r="D231" i="10"/>
  <c r="K230" i="10"/>
  <c r="C227" i="10" l="1"/>
  <c r="J226" i="10"/>
  <c r="G230" i="12"/>
  <c r="N229" i="12"/>
  <c r="U229" i="12" s="1"/>
  <c r="G229" i="10"/>
  <c r="N228" i="10"/>
  <c r="F230" i="12"/>
  <c r="M229" i="12"/>
  <c r="T229" i="12" s="1"/>
  <c r="D232" i="10"/>
  <c r="K232" i="10" s="1"/>
  <c r="K231" i="10"/>
  <c r="C231" i="12"/>
  <c r="J230" i="12"/>
  <c r="Q230" i="12" s="1"/>
  <c r="F232" i="10"/>
  <c r="M232" i="10" s="1"/>
  <c r="M231" i="10"/>
  <c r="C228" i="10" l="1"/>
  <c r="J227" i="10"/>
  <c r="C232" i="12"/>
  <c r="J232" i="12" s="1"/>
  <c r="Q232" i="12" s="1"/>
  <c r="J231" i="12"/>
  <c r="Q231" i="12" s="1"/>
  <c r="F231" i="12"/>
  <c r="M230" i="12"/>
  <c r="T230" i="12" s="1"/>
  <c r="G231" i="12"/>
  <c r="N230" i="12"/>
  <c r="U230" i="12" s="1"/>
  <c r="G230" i="10"/>
  <c r="N229" i="10"/>
  <c r="C229" i="10" l="1"/>
  <c r="J228" i="10"/>
  <c r="G231" i="10"/>
  <c r="N230" i="10"/>
  <c r="F232" i="12"/>
  <c r="M232" i="12" s="1"/>
  <c r="T232" i="12" s="1"/>
  <c r="M231" i="12"/>
  <c r="T231" i="12" s="1"/>
  <c r="G232" i="12"/>
  <c r="N232" i="12" s="1"/>
  <c r="U232" i="12" s="1"/>
  <c r="N231" i="12"/>
  <c r="U231" i="12" s="1"/>
  <c r="C230" i="10" l="1"/>
  <c r="J229" i="10"/>
  <c r="G232" i="10"/>
  <c r="N232" i="10" s="1"/>
  <c r="N231" i="10"/>
  <c r="C231" i="10" l="1"/>
  <c r="J230" i="10"/>
  <c r="C232" i="10" l="1"/>
  <c r="J232" i="10" s="1"/>
  <c r="J231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Linares Salazar, Pablo</author>
  </authors>
  <commentList>
    <comment ref="A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Source: DATASTREAM
Time Series: U:GE,@MSFT,@CSCO;PE;31/12/1990;31/12/2009;M
Last Refreshed: 06/02/2013 16:55:23
4 Columns
231 Rows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Pershin, Vitaly</author>
  </authors>
  <commentList>
    <comment ref="M1" authorId="0" shapeId="0" xr:uid="{00000000-0006-0000-0E00-000001000000}">
      <text>
        <r>
          <rPr>
            <b/>
            <sz val="9"/>
            <color indexed="81"/>
            <rFont val="Tahoma"/>
            <charset val="1"/>
          </rPr>
          <t>Source: DATASTREAM
Time Series: U:GE(DWRE),@MSFT(DWRE),@CSCO(DWRE);;31/12/...
Last Refreshed: 27/09/2017 11:56:22
4 Columns
325 Rows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Ortiz Pizarro, Alberto</author>
  </authors>
  <commentList>
    <comment ref="A1" authorId="0" shapeId="0" xr:uid="{00000000-0006-0000-1E00-000001000000}">
      <text>
        <r>
          <rPr>
            <b/>
            <sz val="8"/>
            <color indexed="81"/>
            <rFont val="Tahoma"/>
            <family val="2"/>
          </rPr>
          <t>Source: DATASTREAM
Time Series: U:SEE;MV,P,NOSH,RI;BDATE;TODAY;M
Last Refreshed: 12/01/2015 10:25:51
5 Columns
511 Rows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lcorres</author>
  </authors>
  <commentList>
    <comment ref="A1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Source: DATASTREAM
Time Series: TOTMKES,TOTMKUS,TOTMKUK;PE;31/12/1990;31/0...
Last Refreshed: 06/02/2013 17:29:57
4 Columns
268 Rows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Ortiz Pizarro, Alberto</author>
  </authors>
  <commentList>
    <comment ref="A1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Source: DATASTREAM
Time Series: TOTMKUS(PE),S&amp;PCOMP(PE);;31/12/1990;TODAY;M
Last Refreshed: 08/01/2015 10:24:14
3 Columns
291 Rows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Linares Salazar, Pablo</author>
    <author>Pershin, Vitaly</author>
  </authors>
  <commentList>
    <comment ref="A1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Source: DATASTREAM
Time Series: U:PEP,U:KO;PTBV;31/12/1990;31/01/2013;M
Last Refreshed: 04/02/2013 17:17:10
3 Columns
271 Rows</t>
        </r>
      </text>
    </comment>
    <comment ref="O2" authorId="1" shapeId="0" xr:uid="{00000000-0006-0000-0800-000002000000}">
      <text>
        <r>
          <rPr>
            <b/>
            <sz val="9"/>
            <color indexed="81"/>
            <rFont val="Tahoma"/>
            <charset val="1"/>
          </rPr>
          <t>Source: DATASTREAM
Time Series: U:PEP(PTBV),U:KO(PTBV);;31/12/1990;30/08/2...
Last Refreshed: 27/09/2017 10:37:08
3 Columns
325 Rows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Pershin, Vitaly</author>
    <author>Linares Salazar, Pablo</author>
  </authors>
  <commentList>
    <comment ref="P2" authorId="0" shapeId="0" xr:uid="{00000000-0006-0000-0900-000001000000}">
      <text>
        <r>
          <rPr>
            <b/>
            <sz val="9"/>
            <color indexed="81"/>
            <rFont val="Tahoma"/>
            <charset val="1"/>
          </rPr>
          <t>Source: DATASTREAM
Time Series: U:GE(PTBV),@MSFT(PTBV),@CSCO(PTBV);;31/12/...
Last Refreshed: 27/09/2017 10:45:37
4 Columns
325 Rows</t>
        </r>
      </text>
    </comment>
    <comment ref="A4" authorId="1" shapeId="0" xr:uid="{00000000-0006-0000-0900-000002000000}">
      <text>
        <r>
          <rPr>
            <b/>
            <sz val="8"/>
            <color indexed="81"/>
            <rFont val="Tahoma"/>
            <family val="2"/>
          </rPr>
          <t>Source: DATASTREAM
Time Series: U:GE,@MSFT,@CSCO;PTBV;31/12/1990;31/01/2013;M
Last Refreshed: 04/02/2013 16:47:32
4 Columns
268 Rows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Pershin, Vitaly</author>
  </authors>
  <commentList>
    <comment ref="L1" authorId="0" shapeId="0" xr:uid="{00000000-0006-0000-0A00-000001000000}">
      <text>
        <r>
          <rPr>
            <b/>
            <sz val="9"/>
            <color indexed="81"/>
            <rFont val="Tahoma"/>
            <charset val="1"/>
          </rPr>
          <t>Source: DATASTREAM
Time Series: TOTMKES,TOTMKUS,TOTMKUK;X(BP);31/12/1990;3...
Last Refreshed: 27/09/2017 10:50:24
4 Columns
325 Rows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Pershin, Vitaly</author>
  </authors>
  <commentList>
    <comment ref="O1" authorId="0" shapeId="0" xr:uid="{00000000-0006-0000-0B00-000001000000}">
      <text>
        <r>
          <rPr>
            <b/>
            <sz val="9"/>
            <color indexed="81"/>
            <rFont val="Tahoma"/>
            <charset val="1"/>
          </rPr>
          <t>Source: DATASTREAM
Time Series: TOTMKUS(BP);;31/12/1990;30/08/2017;M
Last Refreshed: 27/09/2017 11:46:06
2 Columns
325 Rows</t>
        </r>
      </text>
    </comment>
    <comment ref="R1" authorId="0" shapeId="0" xr:uid="{00000000-0006-0000-0B00-000002000000}">
      <text>
        <r>
          <rPr>
            <b/>
            <sz val="9"/>
            <color indexed="81"/>
            <rFont val="Tahoma"/>
            <charset val="1"/>
          </rPr>
          <t>Source: DATASTREAM
Time Series: USBD30Y(RY);;31/12/1990;30/08/2017;M
Last Refreshed: 27/09/2017 11:47:47
2 Columns
325 Rows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Pershin, Vitaly</author>
    <author>lcorres</author>
  </authors>
  <commentList>
    <comment ref="U1" authorId="0" shapeId="0" xr:uid="{00000000-0006-0000-0C00-000001000000}">
      <text>
        <r>
          <rPr>
            <b/>
            <sz val="9"/>
            <color indexed="81"/>
            <rFont val="Tahoma"/>
            <charset val="1"/>
          </rPr>
          <t>Source: DATASTREAM
Time Series: TOTMKUS(DWRE),TOTMKUK(DWRE),TOTMKES(DWRE);...
Last Refreshed: 27/09/2017 11:50:10
4 Columns
325 Rows</t>
        </r>
      </text>
    </comment>
    <comment ref="A4" authorId="1" shapeId="0" xr:uid="{00000000-0006-0000-0C00-000002000000}">
      <text>
        <r>
          <rPr>
            <b/>
            <sz val="8"/>
            <color indexed="81"/>
            <rFont val="Tahoma"/>
            <family val="2"/>
          </rPr>
          <t>Source: DATASTREAM
Time Series: TOTMKUS,TOTMKUK,TOTMKES;DWRE;31/12/1990;31...
Last Refreshed: 05/02/2013 15:39:43
4 Columns
268 Rows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Pershin, Vitaly</author>
  </authors>
  <commentList>
    <comment ref="M1" authorId="0" shapeId="0" xr:uid="{00000000-0006-0000-0D00-000001000000}">
      <text>
        <r>
          <rPr>
            <b/>
            <sz val="9"/>
            <color indexed="81"/>
            <rFont val="Tahoma"/>
            <charset val="1"/>
          </rPr>
          <t>Source: DATASTREAM
Time Series: U:KO(DWRE),U:PEP(DWRE);;31/12/1990;30/08/2...
Last Refreshed: 27/09/2017 11:51:38
3 Columns
325 Rows</t>
        </r>
      </text>
    </comment>
  </commentList>
</comments>
</file>

<file path=xl/sharedStrings.xml><?xml version="1.0" encoding="utf-8"?>
<sst xmlns="http://schemas.openxmlformats.org/spreadsheetml/2006/main" count="1014" uniqueCount="361">
  <si>
    <t>4.0.9.947</t>
  </si>
  <si>
    <t>Name</t>
  </si>
  <si>
    <t>Code</t>
  </si>
  <si>
    <t>US-DS Market - PER</t>
  </si>
  <si>
    <t>TOTMKUS(PE)</t>
  </si>
  <si>
    <t>S&amp;PCOMP(PI)</t>
  </si>
  <si>
    <t>UK</t>
  </si>
  <si>
    <t>Spain</t>
  </si>
  <si>
    <t>TOTMKUK(PE)</t>
  </si>
  <si>
    <t>TOTMKES(PE)</t>
  </si>
  <si>
    <t>UK-DS Market - PER</t>
  </si>
  <si>
    <t>SPAIN-DS Market - PER</t>
  </si>
  <si>
    <t>Interest rate</t>
  </si>
  <si>
    <t>PER Spain</t>
  </si>
  <si>
    <t>ESBRYLD.</t>
  </si>
  <si>
    <t>ES REDEMPTION YIELD ON THE BENCHMARK BOND (EP)</t>
  </si>
  <si>
    <t>CISCO</t>
  </si>
  <si>
    <t>MICROSOFT</t>
  </si>
  <si>
    <t>GE</t>
  </si>
  <si>
    <t>@CSCO(PE)</t>
  </si>
  <si>
    <t>@MSFT(PE)</t>
  </si>
  <si>
    <t>U:GE(PE)</t>
  </si>
  <si>
    <t>CISCO SYSTEMS - PER</t>
  </si>
  <si>
    <t>MICROSOFT - PER</t>
  </si>
  <si>
    <t>GENERAL ELECTRIC - PER</t>
  </si>
  <si>
    <t>BRITISH TELECOM</t>
  </si>
  <si>
    <t>TELEFONICA</t>
  </si>
  <si>
    <t>PER</t>
  </si>
  <si>
    <t>BT.A(PE)</t>
  </si>
  <si>
    <t>E:TEF(PE)</t>
  </si>
  <si>
    <t>BT GROUP - PER</t>
  </si>
  <si>
    <t>TELEFONICA - PER</t>
  </si>
  <si>
    <t>ROE = 12%</t>
  </si>
  <si>
    <t>ROE = 11%</t>
  </si>
  <si>
    <t>ROE = 10%</t>
  </si>
  <si>
    <t>ROE = 9%</t>
  </si>
  <si>
    <t>g</t>
  </si>
  <si>
    <t>Ke = 10%</t>
  </si>
  <si>
    <t>PER U.S.</t>
  </si>
  <si>
    <t>PERno growth</t>
  </si>
  <si>
    <t>Ke</t>
  </si>
  <si>
    <t>g = 4%</t>
  </si>
  <si>
    <t>g = 8%</t>
  </si>
  <si>
    <t>g = 5%</t>
  </si>
  <si>
    <t>g = 2%</t>
  </si>
  <si>
    <t>g = 0</t>
  </si>
  <si>
    <t>ROE</t>
  </si>
  <si>
    <t>Figure 3.7</t>
  </si>
  <si>
    <t>ROE=14%</t>
  </si>
  <si>
    <t>ROE=10%</t>
  </si>
  <si>
    <t>ROE=6%</t>
  </si>
  <si>
    <t>g = ROE * (1-g)</t>
  </si>
  <si>
    <t>Figure 3.10</t>
  </si>
  <si>
    <t>Figure 3.9</t>
  </si>
  <si>
    <t>Figure 3.8</t>
  </si>
  <si>
    <t>Figure 3.6</t>
  </si>
  <si>
    <t>Figure 3</t>
  </si>
  <si>
    <t xml:space="preserve">Appendix 27 </t>
  </si>
  <si>
    <t>Figure 2</t>
  </si>
  <si>
    <t>DIV F</t>
  </si>
  <si>
    <t>PAT F</t>
  </si>
  <si>
    <t>DIV E</t>
  </si>
  <si>
    <t>PAT E</t>
  </si>
  <si>
    <t>DIV D</t>
  </si>
  <si>
    <t>PAT D</t>
  </si>
  <si>
    <t>PAT C = DIV C</t>
  </si>
  <si>
    <t>PAT B = DIV B</t>
  </si>
  <si>
    <t>DIV A</t>
  </si>
  <si>
    <t>PAT A</t>
  </si>
  <si>
    <t>Figure 1</t>
  </si>
  <si>
    <t>Year</t>
  </si>
  <si>
    <t>Company F</t>
  </si>
  <si>
    <t>Company E</t>
  </si>
  <si>
    <t>Company D</t>
  </si>
  <si>
    <t>Company C</t>
  </si>
  <si>
    <t>Company B</t>
  </si>
  <si>
    <t>Company A</t>
  </si>
  <si>
    <t>DIV C</t>
  </si>
  <si>
    <t>DIV B</t>
  </si>
  <si>
    <t>FF</t>
  </si>
  <si>
    <t>FF U.S.</t>
  </si>
  <si>
    <t xml:space="preserve">CISCO SYSTEMS </t>
  </si>
  <si>
    <t xml:space="preserve">MICROSOFT </t>
  </si>
  <si>
    <t xml:space="preserve">GENERAL ELECTRIC </t>
  </si>
  <si>
    <t>@CSCO(PTBV)</t>
  </si>
  <si>
    <t>@MSFT(PTBV)</t>
  </si>
  <si>
    <t>U:GE(PTBV)</t>
  </si>
  <si>
    <t>CISCO SYSTEMS - PRICE TO BOOK VAL</t>
  </si>
  <si>
    <t>MICROSOFT - PRICE TO BOOK VAL</t>
  </si>
  <si>
    <t>GENERAL ELECTRIC - PRICE TO BOOK VAL</t>
  </si>
  <si>
    <t>US- Market/Book Value (E/Ebv)</t>
  </si>
  <si>
    <t>TOTMKUS(BP)</t>
  </si>
  <si>
    <t>US-DS Market - PRICE/BOOK RATIO</t>
  </si>
  <si>
    <t xml:space="preserve">COCA COLA </t>
  </si>
  <si>
    <t xml:space="preserve">PEPSICO </t>
  </si>
  <si>
    <t>U:KO(PTBV)</t>
  </si>
  <si>
    <t>U:PEP(PTBV)</t>
  </si>
  <si>
    <t>COCA COLA - PRICE TO BOOK VAL</t>
  </si>
  <si>
    <t>PEPSICO - PRICE TO BOOK VAL</t>
  </si>
  <si>
    <t>M</t>
  </si>
  <si>
    <t>Frequency</t>
  </si>
  <si>
    <t>End</t>
  </si>
  <si>
    <t>Start</t>
  </si>
  <si>
    <t>UK Market/Book</t>
  </si>
  <si>
    <t xml:space="preserve">US Market /Book </t>
  </si>
  <si>
    <t>SPAIN Market/Book</t>
  </si>
  <si>
    <t>TOTMKUK(BP)</t>
  </si>
  <si>
    <t>TOTMKES(BP)</t>
  </si>
  <si>
    <t>UK-DS Market - PRICE/BOOK RATIO</t>
  </si>
  <si>
    <t>SPAIN-DS Market - PRICE/BOOK RATIO</t>
  </si>
  <si>
    <t>E/Ebv USA</t>
  </si>
  <si>
    <t>30-year yield</t>
  </si>
  <si>
    <t>USBD30Y(RY)</t>
  </si>
  <si>
    <t>US TREAS.BENCHMARK BOND 30 YR (DS) - RED. YIELD</t>
  </si>
  <si>
    <t>TOTMKES(DWRE)</t>
  </si>
  <si>
    <t>TOTMKUK(DWRE)</t>
  </si>
  <si>
    <t>TOTMKUS(DWRE)</t>
  </si>
  <si>
    <t>SPAIN-DS Market - ROE</t>
  </si>
  <si>
    <t>UK-DS Market - ROE</t>
  </si>
  <si>
    <t>US-DS Market - ROE</t>
  </si>
  <si>
    <t>PEPSICO</t>
  </si>
  <si>
    <t>COCA COLA</t>
  </si>
  <si>
    <t>U:PEP(DWRE)</t>
  </si>
  <si>
    <t>U:KO(DWRE)</t>
  </si>
  <si>
    <t>PEPSICO - ROE</t>
  </si>
  <si>
    <t>COCA COLA - ROE</t>
  </si>
  <si>
    <t>CISCO SYSTEMS - ROE</t>
  </si>
  <si>
    <t>MICROSOFT - ROE</t>
  </si>
  <si>
    <t>GENERAL ELECTRIC - ROE</t>
  </si>
  <si>
    <t>@CSCO(DWRE)</t>
  </si>
  <si>
    <t>@MSFT(DWRE)</t>
  </si>
  <si>
    <t>U:GE(DWRE)</t>
  </si>
  <si>
    <t>price</t>
  </si>
  <si>
    <t>adjusted price</t>
  </si>
  <si>
    <t>Price / Book Value</t>
  </si>
  <si>
    <t>E / Ebv</t>
  </si>
  <si>
    <t>PER x ROE</t>
  </si>
  <si>
    <t>Return on Equity</t>
  </si>
  <si>
    <t>Price / earnings ratio</t>
  </si>
  <si>
    <t>Required return to</t>
  </si>
  <si>
    <r>
      <rPr>
        <sz val="8"/>
        <rFont val="Arial"/>
        <family val="2"/>
      </rPr>
      <t xml:space="preserve">equity  </t>
    </r>
    <r>
      <rPr>
        <b/>
        <sz val="10"/>
        <rFont val="Arial"/>
        <family val="2"/>
      </rPr>
      <t>Ke</t>
    </r>
  </si>
  <si>
    <r>
      <rPr>
        <sz val="8"/>
        <rFont val="Arial"/>
        <family val="2"/>
      </rPr>
      <t>Growth</t>
    </r>
    <r>
      <rPr>
        <sz val="10"/>
        <rFont val="Arial"/>
        <family val="2"/>
      </rPr>
      <t/>
    </r>
  </si>
  <si>
    <t>Risk of the</t>
  </si>
  <si>
    <t>investment</t>
  </si>
  <si>
    <t>Risk-free rate</t>
  </si>
  <si>
    <r>
      <t>R</t>
    </r>
    <r>
      <rPr>
        <b/>
        <sz val="8"/>
        <rFont val="Arial"/>
        <family val="2"/>
      </rPr>
      <t>F</t>
    </r>
  </si>
  <si>
    <t>P / EPS</t>
  </si>
  <si>
    <t>PER due to growth</t>
  </si>
  <si>
    <t>FF x G</t>
  </si>
  <si>
    <t>PER without growth</t>
  </si>
  <si>
    <t>1 / Ke</t>
  </si>
  <si>
    <t>Risk Factor</t>
  </si>
  <si>
    <t>Interest Factor</t>
  </si>
  <si>
    <t>(ROE - Ke) / (ROE x Ke)</t>
  </si>
  <si>
    <r>
      <t xml:space="preserve">Franchise Factor    </t>
    </r>
    <r>
      <rPr>
        <b/>
        <sz val="10"/>
        <rFont val="Arial"/>
        <family val="2"/>
      </rPr>
      <t>FF</t>
    </r>
  </si>
  <si>
    <r>
      <t xml:space="preserve">Growth Factor       </t>
    </r>
    <r>
      <rPr>
        <b/>
        <sz val="10"/>
        <rFont val="Arial"/>
        <family val="2"/>
      </rPr>
      <t>G</t>
    </r>
  </si>
  <si>
    <r>
      <rPr>
        <b/>
        <sz val="10"/>
        <rFont val="Arial"/>
        <family val="2"/>
      </rPr>
      <t>1 / R</t>
    </r>
    <r>
      <rPr>
        <b/>
        <sz val="8"/>
        <rFont val="Arial"/>
        <family val="2"/>
      </rPr>
      <t>F</t>
    </r>
  </si>
  <si>
    <r>
      <rPr>
        <b/>
        <sz val="10"/>
        <rFont val="Arial"/>
        <family val="2"/>
      </rPr>
      <t>(1 / R</t>
    </r>
    <r>
      <rPr>
        <b/>
        <sz val="8"/>
        <rFont val="Arial"/>
        <family val="2"/>
      </rPr>
      <t>F</t>
    </r>
    <r>
      <rPr>
        <b/>
        <sz val="10"/>
        <rFont val="Arial"/>
        <family val="2"/>
      </rPr>
      <t>) - (1 / Ke)</t>
    </r>
  </si>
  <si>
    <t>g / (Ke - g)</t>
  </si>
  <si>
    <t>S&amp;P 500</t>
  </si>
  <si>
    <t>SEALED AIR CORPORATION  (SEE)</t>
  </si>
  <si>
    <t>Exchange</t>
  </si>
  <si>
    <t xml:space="preserve">New York                        </t>
  </si>
  <si>
    <t>Country</t>
  </si>
  <si>
    <t xml:space="preserve">UNITED STATES                           </t>
  </si>
  <si>
    <t>Industry</t>
  </si>
  <si>
    <t>General Industrials</t>
  </si>
  <si>
    <t>Market Cap</t>
  </si>
  <si>
    <t>Scale</t>
  </si>
  <si>
    <t>CUSIP</t>
  </si>
  <si>
    <t>81211K100</t>
  </si>
  <si>
    <t>Sedol</t>
  </si>
  <si>
    <t>2232793</t>
  </si>
  <si>
    <t>ISIN</t>
  </si>
  <si>
    <t>US81211K1007</t>
  </si>
  <si>
    <t>Shares Outstanding</t>
  </si>
  <si>
    <t>Annual Balance Sheet</t>
  </si>
  <si>
    <t>12/31/2013
USD</t>
  </si>
  <si>
    <t>12/31/2012
USD
restated</t>
  </si>
  <si>
    <t>12/31/2011
USD
restated</t>
  </si>
  <si>
    <t>12/31/2010
USD</t>
  </si>
  <si>
    <t>12/31/2009
USD</t>
  </si>
  <si>
    <t>12/31/2008
USD</t>
  </si>
  <si>
    <t>12/31/2007
USD</t>
  </si>
  <si>
    <t>12/31/2006
USD</t>
  </si>
  <si>
    <t>12/31/2005
USD</t>
  </si>
  <si>
    <t>12/31/2004
USD</t>
  </si>
  <si>
    <t>12/31/2003
USD</t>
  </si>
  <si>
    <t>12/31/2002
USD</t>
  </si>
  <si>
    <t>12/31/2001
USD</t>
  </si>
  <si>
    <t>12/31/2000
USD</t>
  </si>
  <si>
    <t>12/31/1999
USD</t>
  </si>
  <si>
    <t>12/31/1998
USD</t>
  </si>
  <si>
    <t>12/31/1997
USD</t>
  </si>
  <si>
    <t>12/31/1996
USD</t>
  </si>
  <si>
    <t>12/31/1995
USD</t>
  </si>
  <si>
    <t>12/31/1994
USD</t>
  </si>
  <si>
    <t>Assets</t>
  </si>
  <si>
    <t>Cash &amp; ST Investments</t>
  </si>
  <si>
    <t xml:space="preserve">    Cash</t>
  </si>
  <si>
    <t>-</t>
  </si>
  <si>
    <t xml:space="preserve">    Short Term Investments</t>
  </si>
  <si>
    <t>Receivables (Net)</t>
  </si>
  <si>
    <t>Inventories - Total</t>
  </si>
  <si>
    <t xml:space="preserve">    Raw Materials</t>
  </si>
  <si>
    <t xml:space="preserve">    Work In Process</t>
  </si>
  <si>
    <t xml:space="preserve">    Finished Goods</t>
  </si>
  <si>
    <t xml:space="preserve">    Progress Payments &amp; Other</t>
  </si>
  <si>
    <t>Prepaid Expenses</t>
  </si>
  <si>
    <t>Other Current Assets</t>
  </si>
  <si>
    <t>Current Assets - Total</t>
  </si>
  <si>
    <t>Long Term Receivables</t>
  </si>
  <si>
    <t>Investment In Unconsolidated Subsidiaries</t>
  </si>
  <si>
    <t>Other Investments</t>
  </si>
  <si>
    <t>Property Plant &amp; Equipment - Net</t>
  </si>
  <si>
    <t xml:space="preserve">    Property Plant &amp; Equipment - Gross</t>
  </si>
  <si>
    <t xml:space="preserve">        Land</t>
  </si>
  <si>
    <t xml:space="preserve">        Buildings</t>
  </si>
  <si>
    <t xml:space="preserve">        Construction Work In Progress</t>
  </si>
  <si>
    <t xml:space="preserve">        Machinery &amp; Equipment</t>
  </si>
  <si>
    <t xml:space="preserve">        Rental/Lease Property</t>
  </si>
  <si>
    <t xml:space="preserve">        Transportation Equipment</t>
  </si>
  <si>
    <t xml:space="preserve">        PP&amp;E - Other</t>
  </si>
  <si>
    <t xml:space="preserve">        PP&amp;E Under Capitalized Leases</t>
  </si>
  <si>
    <t xml:space="preserve">    (Less) Accumulated Depreciation</t>
  </si>
  <si>
    <t xml:space="preserve">        Accum Depr-Land</t>
  </si>
  <si>
    <t xml:space="preserve">        Accum Depr-Buildings</t>
  </si>
  <si>
    <t xml:space="preserve">        Accum Depr-Machinery &amp; Equip.</t>
  </si>
  <si>
    <t xml:space="preserve">        Accum Depr-Rental/Lease Property</t>
  </si>
  <si>
    <t xml:space="preserve">        Accum Depr-Transport Equip.</t>
  </si>
  <si>
    <t xml:space="preserve">        Accum Depr-PP&amp;E Other</t>
  </si>
  <si>
    <t xml:space="preserve">        Accum Depr-PP&amp;E Under Cap Leases</t>
  </si>
  <si>
    <t>Other Assets</t>
  </si>
  <si>
    <t xml:space="preserve">    Deferred Charges</t>
  </si>
  <si>
    <t xml:space="preserve">    Tangible Other Assets</t>
  </si>
  <si>
    <t xml:space="preserve">    Intangible Other Assets</t>
  </si>
  <si>
    <t>Total Assets</t>
  </si>
  <si>
    <t>Liabilities</t>
  </si>
  <si>
    <t>Accounts Payable</t>
  </si>
  <si>
    <t>ST Debt &amp; Current Portion of LT Debt</t>
  </si>
  <si>
    <t>Accrued Payroll</t>
  </si>
  <si>
    <t>Income Taxes Payable</t>
  </si>
  <si>
    <t>Dividends Payable</t>
  </si>
  <si>
    <t>Other Current Liabilities</t>
  </si>
  <si>
    <t>Current Liabilities - Total</t>
  </si>
  <si>
    <t>Long Term Debt</t>
  </si>
  <si>
    <t xml:space="preserve">    LT Debt Excl Capital Leases</t>
  </si>
  <si>
    <t xml:space="preserve">    Non-Convertible Debt</t>
  </si>
  <si>
    <t xml:space="preserve">    Convertible Debt</t>
  </si>
  <si>
    <t xml:space="preserve">    Capitalized Lease Obligations</t>
  </si>
  <si>
    <t>Provision for Risks &amp; Charges</t>
  </si>
  <si>
    <t>Deferred Income</t>
  </si>
  <si>
    <t>Deferred Taxes</t>
  </si>
  <si>
    <t xml:space="preserve">    Deferred Taxes - Credit</t>
  </si>
  <si>
    <t xml:space="preserve">    Deferred Taxes - Debit</t>
  </si>
  <si>
    <t>Deferred Tax Liability In Untaxed Reserves</t>
  </si>
  <si>
    <t>Other Liabilities</t>
  </si>
  <si>
    <t>Total Liabilities</t>
  </si>
  <si>
    <t>Shareholders' Equity</t>
  </si>
  <si>
    <t>Non-Equity Reserves</t>
  </si>
  <si>
    <t>Minority Interest</t>
  </si>
  <si>
    <t>Preferred Stock</t>
  </si>
  <si>
    <t>Common Equity</t>
  </si>
  <si>
    <t xml:space="preserve">    Common Stock</t>
  </si>
  <si>
    <t xml:space="preserve">    Capital Surplus</t>
  </si>
  <si>
    <t xml:space="preserve">    Revaluation Reserves</t>
  </si>
  <si>
    <t xml:space="preserve">    Other Appropriated Reserves</t>
  </si>
  <si>
    <t xml:space="preserve">    Unappropriated (Free) Reserves</t>
  </si>
  <si>
    <t xml:space="preserve">    Retained Earnings</t>
  </si>
  <si>
    <t xml:space="preserve">    Equity In Untaxed Reserves</t>
  </si>
  <si>
    <t xml:space="preserve">    ESOP Guarantees</t>
  </si>
  <si>
    <t xml:space="preserve">    Unrealized Foreign Exchange Gain(Loss)</t>
  </si>
  <si>
    <t xml:space="preserve">    Unrealized Gain(Loss) on Marketable Securities</t>
  </si>
  <si>
    <t xml:space="preserve">    (Less) Treasury Stock</t>
  </si>
  <si>
    <t>Total Shareholders Equity</t>
  </si>
  <si>
    <t>Total Liabilities &amp; Shareholders Equity</t>
  </si>
  <si>
    <t>Common Shares Outstanding</t>
  </si>
  <si>
    <t>Annual Income Statement</t>
  </si>
  <si>
    <t>Income Statement</t>
  </si>
  <si>
    <t>Net Sales or Revenues</t>
  </si>
  <si>
    <t>Operating Expenses - Total</t>
  </si>
  <si>
    <t>Cost of Goods Sold</t>
  </si>
  <si>
    <t>Selling, General &amp; Admin Expenses</t>
  </si>
  <si>
    <t>Depreciation, Depletion &amp; Amortization</t>
  </si>
  <si>
    <t xml:space="preserve">    Depreciation</t>
  </si>
  <si>
    <t xml:space="preserve">    Amortization of Intangibles</t>
  </si>
  <si>
    <t xml:space="preserve">    Amortization of Deferred Charges</t>
  </si>
  <si>
    <t>Other Operating Expenses</t>
  </si>
  <si>
    <t>Operating Income</t>
  </si>
  <si>
    <t>Extraordinary Credit - Pretax</t>
  </si>
  <si>
    <t>Extraordinary Charge - Pretax</t>
  </si>
  <si>
    <t>Non-Operating Interest Income</t>
  </si>
  <si>
    <t>Interest Expense On Debt</t>
  </si>
  <si>
    <t>Pretax Equity In Earnings</t>
  </si>
  <si>
    <t>Reserves- Increase(Decrease)</t>
  </si>
  <si>
    <t>Other Income/Expense - Net</t>
  </si>
  <si>
    <t>Interest Capitalized</t>
  </si>
  <si>
    <t>Pretax Income</t>
  </si>
  <si>
    <t>Income Taxes</t>
  </si>
  <si>
    <t xml:space="preserve">    Current Domestic Income Tax</t>
  </si>
  <si>
    <t xml:space="preserve">    Current Foreign Income Tax</t>
  </si>
  <si>
    <t xml:space="preserve">    Deferred Domestic Income Tax</t>
  </si>
  <si>
    <t xml:space="preserve">    Deferred Foreign Income Tax</t>
  </si>
  <si>
    <t xml:space="preserve">    Income Tax Credits</t>
  </si>
  <si>
    <t>Equity In Earnings</t>
  </si>
  <si>
    <t>After Tax Other Income/Expense</t>
  </si>
  <si>
    <t>Discontinued Operations</t>
  </si>
  <si>
    <t>Net Income Before Extra Items/Preferred Div</t>
  </si>
  <si>
    <t>Extr Items &amp; Gain(Loss) Sale of Assets</t>
  </si>
  <si>
    <t>Net Income Before Preferred Dividends</t>
  </si>
  <si>
    <t>Preferred Dividend Require</t>
  </si>
  <si>
    <t>Net Income to Common Shareholders</t>
  </si>
  <si>
    <t>EPS Incl Extraordinary Items</t>
  </si>
  <si>
    <t>EPS - Continuing Operations</t>
  </si>
  <si>
    <t>Dividend Per Share</t>
  </si>
  <si>
    <t>Common Shares Used to Calc Diluted EPS</t>
  </si>
  <si>
    <t>Cash &amp; equivalents</t>
  </si>
  <si>
    <t>Inventories</t>
  </si>
  <si>
    <t>Other investments /assets</t>
  </si>
  <si>
    <t xml:space="preserve">    PP&amp;E Gross</t>
  </si>
  <si>
    <t xml:space="preserve">    Accumulated Depreciation</t>
  </si>
  <si>
    <t>PP&amp;E Net</t>
  </si>
  <si>
    <t>Other assets (intangibles…)</t>
  </si>
  <si>
    <t>Accruals and other Current Liabilities</t>
  </si>
  <si>
    <t>Other liabilities</t>
  </si>
  <si>
    <t>Sales</t>
  </si>
  <si>
    <t>Interest</t>
  </si>
  <si>
    <t>Other</t>
  </si>
  <si>
    <t>Preferred Dividends</t>
  </si>
  <si>
    <t>Extr Items &amp; Gain(Loss) Sale of Assets NO ESTA</t>
  </si>
  <si>
    <t xml:space="preserve">Extr Items </t>
  </si>
  <si>
    <t>SEALED AIR - MARKET VALUE</t>
  </si>
  <si>
    <t>SEALED AIR</t>
  </si>
  <si>
    <t>SEALED AIR - NUMBER OF SHARES</t>
  </si>
  <si>
    <t>SEALED AIR - TOT RETURN IND</t>
  </si>
  <si>
    <t>U:SEE(MV)</t>
  </si>
  <si>
    <t>U:SEE(P)</t>
  </si>
  <si>
    <t>U:SEE(NOSH)</t>
  </si>
  <si>
    <t>U:SEE(RI)</t>
  </si>
  <si>
    <t>CURRENCY</t>
  </si>
  <si>
    <t>U$</t>
  </si>
  <si>
    <t>Number of shares (millions)</t>
  </si>
  <si>
    <t>TRI (Total Return Index)</t>
  </si>
  <si>
    <t>Market Value (Million $)</t>
  </si>
  <si>
    <t>P (adjusted share price)</t>
  </si>
  <si>
    <t>Price increase</t>
  </si>
  <si>
    <t>Dividends</t>
  </si>
  <si>
    <t>Total annual return</t>
  </si>
  <si>
    <t>WCR</t>
  </si>
  <si>
    <t>Debt</t>
  </si>
  <si>
    <t>Equity</t>
  </si>
  <si>
    <t>Net income</t>
  </si>
  <si>
    <t>Net income / sales</t>
  </si>
  <si>
    <t>RF</t>
  </si>
  <si>
    <t>S&amp;P 500 COMPOSITE</t>
  </si>
  <si>
    <t>USA</t>
  </si>
  <si>
    <t>USMarket</t>
  </si>
  <si>
    <t>UKMarket</t>
  </si>
  <si>
    <t>SPAINMarket</t>
  </si>
  <si>
    <t>PERgrowth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</si>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</sst>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mm\-yy"/>
    <numFmt numFmtId="167" formatCode="0.0"/>
    <numFmt numFmtId="168" formatCode="0.0%"/>
    <numFmt numFmtId="169" formatCode="#,##0_ ;[Red]\-#,##0\ "/>
    <numFmt numFmtId="170" formatCode="0_ ;\-0\ "/>
    <numFmt numFmtId="171" formatCode="#,##0.00;\(#,##0.00\)"/>
    <numFmt numFmtId="172" formatCode="#,##0;\(#,##0\)"/>
    <numFmt numFmtId="173" formatCode="#,##0.0;\(#,##0.0\);#,##0.0"/>
    <numFmt numFmtId="174" formatCode="#,##0.0"/>
  </numFmts>
  <fonts count="30">
    <font>
      <sz val="10"/>
      <name val="Arial"/>
    </font>
    <font>
      <sz val="10"/>
      <name val="Arial"/>
    </font>
    <font>
      <sz val="10"/>
      <name val="Tms Rmn"/>
    </font>
    <font>
      <b/>
      <sz val="8"/>
      <color indexed="81"/>
      <name val="Tahoma"/>
      <family val="2"/>
    </font>
    <font>
      <sz val="10"/>
      <name val="Arial"/>
      <family val="2"/>
    </font>
    <font>
      <sz val="9"/>
      <name val="Geneva"/>
    </font>
    <font>
      <sz val="10"/>
      <name val="Arial Narrow"/>
      <family val="2"/>
    </font>
    <font>
      <b/>
      <sz val="10"/>
      <name val="Geneva"/>
    </font>
    <font>
      <sz val="9"/>
      <name val="Arial Narrow"/>
      <family val="2"/>
    </font>
    <font>
      <b/>
      <sz val="10"/>
      <name val="Tms Rmn"/>
    </font>
    <font>
      <b/>
      <sz val="9"/>
      <name val="Geneva"/>
    </font>
    <font>
      <sz val="8"/>
      <name val="Arial Narrow"/>
      <family val="2"/>
    </font>
    <font>
      <b/>
      <sz val="9"/>
      <name val="Arial Narrow"/>
      <family val="2"/>
    </font>
    <font>
      <sz val="10"/>
      <name val="Inherit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4" fontId="2" fillId="0" borderId="0" xfId="0" applyNumberFormat="1" applyFont="1"/>
    <xf numFmtId="14" fontId="0" fillId="0" borderId="0" xfId="0" applyNumberFormat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14" fontId="6" fillId="0" borderId="0" xfId="0" applyNumberFormat="1" applyFont="1"/>
    <xf numFmtId="0" fontId="6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3" applyNumberFormat="1" applyFont="1"/>
    <xf numFmtId="9" fontId="2" fillId="0" borderId="0" xfId="3" applyFont="1"/>
    <xf numFmtId="166" fontId="0" fillId="0" borderId="0" xfId="0" applyNumberFormat="1"/>
    <xf numFmtId="167" fontId="2" fillId="0" borderId="0" xfId="0" applyNumberFormat="1" applyFont="1"/>
    <xf numFmtId="168" fontId="2" fillId="0" borderId="0" xfId="3" applyNumberFormat="1" applyFont="1"/>
    <xf numFmtId="0" fontId="2" fillId="0" borderId="0" xfId="0" applyFont="1" applyAlignment="1">
      <alignment horizontal="right"/>
    </xf>
    <xf numFmtId="168" fontId="2" fillId="0" borderId="0" xfId="3" applyNumberFormat="1" applyFont="1" applyAlignment="1">
      <alignment horizontal="right"/>
    </xf>
    <xf numFmtId="9" fontId="5" fillId="0" borderId="0" xfId="3" applyFont="1"/>
    <xf numFmtId="0" fontId="7" fillId="0" borderId="0" xfId="0" applyFont="1"/>
    <xf numFmtId="0" fontId="8" fillId="0" borderId="0" xfId="0" applyFont="1" applyAlignment="1">
      <alignment horizontal="right"/>
    </xf>
    <xf numFmtId="9" fontId="8" fillId="0" borderId="0" xfId="3" applyFont="1"/>
    <xf numFmtId="0" fontId="9" fillId="0" borderId="0" xfId="0" applyFont="1"/>
    <xf numFmtId="0" fontId="6" fillId="0" borderId="0" xfId="0" applyFont="1" applyAlignment="1">
      <alignment wrapText="1"/>
    </xf>
    <xf numFmtId="169" fontId="2" fillId="0" borderId="0" xfId="3" applyNumberFormat="1" applyFont="1"/>
    <xf numFmtId="0" fontId="9" fillId="0" borderId="0" xfId="0" applyFont="1" applyAlignment="1">
      <alignment horizontal="center"/>
    </xf>
    <xf numFmtId="0" fontId="10" fillId="0" borderId="0" xfId="0" applyFont="1"/>
    <xf numFmtId="2" fontId="0" fillId="0" borderId="0" xfId="0" applyNumberFormat="1"/>
    <xf numFmtId="0" fontId="6" fillId="0" borderId="0" xfId="0" applyFont="1" applyAlignment="1">
      <alignment horizontal="center"/>
    </xf>
    <xf numFmtId="170" fontId="11" fillId="0" borderId="0" xfId="1" applyNumberFormat="1" applyFont="1"/>
    <xf numFmtId="10" fontId="6" fillId="0" borderId="0" xfId="3" applyNumberFormat="1" applyFont="1"/>
    <xf numFmtId="167" fontId="6" fillId="0" borderId="0" xfId="0" applyNumberFormat="1" applyFont="1"/>
    <xf numFmtId="164" fontId="6" fillId="0" borderId="0" xfId="2" applyFont="1"/>
    <xf numFmtId="1" fontId="6" fillId="0" borderId="0" xfId="2" applyNumberFormat="1" applyFont="1"/>
    <xf numFmtId="17" fontId="6" fillId="0" borderId="0" xfId="0" applyNumberFormat="1" applyFont="1"/>
    <xf numFmtId="17" fontId="8" fillId="0" borderId="0" xfId="0" applyNumberFormat="1" applyFont="1"/>
    <xf numFmtId="167" fontId="12" fillId="0" borderId="0" xfId="0" applyNumberFormat="1" applyFont="1"/>
    <xf numFmtId="167" fontId="8" fillId="0" borderId="0" xfId="0" applyNumberFormat="1" applyFont="1"/>
    <xf numFmtId="0" fontId="13" fillId="0" borderId="0" xfId="0" applyFont="1"/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0" fillId="0" borderId="0" xfId="0" applyBorder="1"/>
    <xf numFmtId="0" fontId="15" fillId="0" borderId="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4" fillId="0" borderId="0" xfId="0" applyFont="1"/>
    <xf numFmtId="0" fontId="4" fillId="0" borderId="0" xfId="4"/>
    <xf numFmtId="1" fontId="0" fillId="0" borderId="0" xfId="5" applyNumberFormat="1" applyFont="1"/>
    <xf numFmtId="9" fontId="0" fillId="0" borderId="0" xfId="5" applyNumberFormat="1" applyFont="1"/>
    <xf numFmtId="9" fontId="4" fillId="0" borderId="0" xfId="4" applyNumberFormat="1"/>
    <xf numFmtId="9" fontId="0" fillId="0" borderId="0" xfId="5" applyFont="1"/>
    <xf numFmtId="0" fontId="20" fillId="0" borderId="0" xfId="0" applyFont="1" applyFill="1"/>
    <xf numFmtId="165" fontId="21" fillId="0" borderId="0" xfId="1" applyFont="1" applyFill="1" applyBorder="1" applyAlignment="1">
      <alignment horizontal="left"/>
    </xf>
    <xf numFmtId="165" fontId="22" fillId="0" borderId="0" xfId="1" applyFont="1" applyFill="1" applyBorder="1" applyAlignment="1">
      <alignment horizontal="left"/>
    </xf>
    <xf numFmtId="171" fontId="22" fillId="0" borderId="0" xfId="1" applyNumberFormat="1" applyFont="1" applyFill="1" applyBorder="1" applyAlignment="1">
      <alignment horizontal="left"/>
    </xf>
    <xf numFmtId="172" fontId="22" fillId="0" borderId="0" xfId="1" applyNumberFormat="1" applyFont="1" applyFill="1" applyBorder="1" applyAlignment="1">
      <alignment horizontal="left"/>
    </xf>
    <xf numFmtId="165" fontId="21" fillId="0" borderId="0" xfId="1" applyFont="1" applyFill="1" applyBorder="1" applyAlignment="1">
      <alignment horizontal="right" wrapText="1"/>
    </xf>
    <xf numFmtId="173" fontId="22" fillId="0" borderId="0" xfId="1" applyNumberFormat="1" applyFont="1" applyFill="1" applyBorder="1" applyAlignment="1">
      <alignment horizontal="right"/>
    </xf>
    <xf numFmtId="165" fontId="22" fillId="0" borderId="0" xfId="1" applyFont="1" applyFill="1" applyBorder="1" applyAlignment="1">
      <alignment horizontal="right"/>
    </xf>
    <xf numFmtId="173" fontId="21" fillId="0" borderId="0" xfId="1" applyNumberFormat="1" applyFont="1" applyFill="1" applyBorder="1" applyAlignment="1">
      <alignment horizontal="right"/>
    </xf>
    <xf numFmtId="173" fontId="20" fillId="0" borderId="0" xfId="0" applyNumberFormat="1" applyFont="1" applyFill="1"/>
    <xf numFmtId="174" fontId="20" fillId="0" borderId="0" xfId="0" applyNumberFormat="1" applyFont="1" applyFill="1"/>
    <xf numFmtId="172" fontId="20" fillId="0" borderId="0" xfId="0" applyNumberFormat="1" applyFont="1" applyFill="1"/>
    <xf numFmtId="0" fontId="23" fillId="0" borderId="0" xfId="0" applyFont="1" applyFill="1"/>
    <xf numFmtId="172" fontId="23" fillId="0" borderId="0" xfId="0" applyNumberFormat="1" applyFont="1" applyFill="1"/>
    <xf numFmtId="172" fontId="23" fillId="0" borderId="0" xfId="0" applyNumberFormat="1" applyFont="1" applyFill="1" applyAlignment="1">
      <alignment horizontal="center"/>
    </xf>
    <xf numFmtId="171" fontId="20" fillId="0" borderId="0" xfId="0" applyNumberFormat="1" applyFont="1" applyFill="1"/>
    <xf numFmtId="172" fontId="25" fillId="0" borderId="0" xfId="0" applyNumberFormat="1" applyFont="1" applyFill="1"/>
    <xf numFmtId="173" fontId="26" fillId="0" borderId="0" xfId="1" applyNumberFormat="1" applyFont="1" applyFill="1" applyBorder="1" applyAlignment="1">
      <alignment horizontal="right"/>
    </xf>
    <xf numFmtId="0" fontId="27" fillId="0" borderId="0" xfId="0" applyFont="1" applyFill="1"/>
    <xf numFmtId="173" fontId="27" fillId="0" borderId="0" xfId="0" applyNumberFormat="1" applyFont="1" applyFill="1"/>
    <xf numFmtId="0" fontId="25" fillId="0" borderId="0" xfId="0" applyFont="1" applyFill="1"/>
    <xf numFmtId="174" fontId="25" fillId="0" borderId="0" xfId="0" applyNumberFormat="1" applyFont="1" applyFill="1"/>
    <xf numFmtId="0" fontId="0" fillId="0" borderId="11" xfId="0" applyBorder="1"/>
    <xf numFmtId="14" fontId="28" fillId="0" borderId="11" xfId="0" applyNumberFormat="1" applyFont="1" applyBorder="1"/>
    <xf numFmtId="0" fontId="28" fillId="0" borderId="11" xfId="0" applyFont="1" applyBorder="1"/>
    <xf numFmtId="14" fontId="0" fillId="0" borderId="11" xfId="0" applyNumberFormat="1" applyBorder="1"/>
    <xf numFmtId="1" fontId="0" fillId="0" borderId="0" xfId="0" applyNumberFormat="1"/>
    <xf numFmtId="9" fontId="6" fillId="0" borderId="0" xfId="3" applyNumberFormat="1" applyFont="1"/>
    <xf numFmtId="0" fontId="24" fillId="0" borderId="12" xfId="0" applyFont="1" applyFill="1" applyBorder="1"/>
    <xf numFmtId="168" fontId="23" fillId="0" borderId="0" xfId="3" applyNumberFormat="1" applyFont="1" applyFill="1"/>
    <xf numFmtId="0" fontId="24" fillId="0" borderId="0" xfId="0" applyFont="1" applyFill="1"/>
    <xf numFmtId="9" fontId="4" fillId="0" borderId="0" xfId="3" applyFont="1"/>
    <xf numFmtId="0" fontId="14" fillId="0" borderId="0" xfId="4" applyFont="1"/>
    <xf numFmtId="166" fontId="14" fillId="0" borderId="0" xfId="4" applyNumberFormat="1" applyFont="1"/>
    <xf numFmtId="10" fontId="0" fillId="0" borderId="0" xfId="0" applyNumberFormat="1"/>
    <xf numFmtId="0" fontId="6" fillId="0" borderId="0" xfId="0" applyFont="1" applyAlignment="1">
      <alignment horizontal="center"/>
    </xf>
    <xf numFmtId="0" fontId="18" fillId="0" borderId="2" xfId="0" applyFont="1" applyBorder="1" applyAlignment="1">
      <alignment horizontal="center" vertical="center"/>
    </xf>
    <xf numFmtId="165" fontId="22" fillId="0" borderId="0" xfId="1" applyFont="1" applyFill="1" applyBorder="1"/>
    <xf numFmtId="165" fontId="19" fillId="0" borderId="0" xfId="1" applyFont="1" applyFill="1" applyBorder="1"/>
    <xf numFmtId="165" fontId="22" fillId="0" borderId="0" xfId="1" applyFont="1" applyFill="1" applyBorder="1" applyAlignment="1">
      <alignment horizontal="left"/>
    </xf>
    <xf numFmtId="165" fontId="21" fillId="0" borderId="0" xfId="1" applyFont="1" applyFill="1" applyBorder="1"/>
    <xf numFmtId="165" fontId="26" fillId="0" borderId="0" xfId="1" applyFont="1" applyFill="1" applyBorder="1"/>
    <xf numFmtId="165" fontId="23" fillId="0" borderId="0" xfId="1" applyFont="1" applyFill="1" applyBorder="1"/>
    <xf numFmtId="165" fontId="24" fillId="0" borderId="0" xfId="1" applyFont="1" applyFill="1" applyBorder="1"/>
  </cellXfs>
  <cellStyles count="6">
    <cellStyle name="Millares" xfId="1" builtinId="3"/>
    <cellStyle name="Millares [0]" xfId="2" builtinId="6"/>
    <cellStyle name="Normal" xfId="0" builtinId="0"/>
    <cellStyle name="Normal 2" xfId="4" xr:uid="{00000000-0005-0000-0000-000003000000}"/>
    <cellStyle name="Percent 2" xfId="5" xr:uid="{00000000-0005-0000-0000-000005000000}"/>
    <cellStyle name="Porcentaje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41F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activeX/activeX1.xml><?xml version="1.0" encoding="utf-8"?>
<ax:ocx xmlns:ax="http://schemas.microsoft.com/office/2006/activeX" xmlns:r="http://schemas.openxmlformats.org/officeDocument/2006/relationships" ax:classid="{59DC45F5-F19A-11D2-A98A-0004AC83E4DD}" ax:persistence="persistPropertyBag">
  <ax:ocxPr ax:name="_ExtentX" ax:value="1720"/>
  <ax:ocxPr ax:name="_ExtentY" ax:value="450"/>
  <ax:ocxPr ax:name="RequestType" ax:value="0"/>
  <ax:ocxPr ax:name="Format" ax:value="RCHND"/>
  <ax:ocxPr ax:name="NumRows" ax:value="325"/>
  <ax:ocxPr ax:name="NumCols" ax:value="3"/>
  <ax:ocxPr ax:name="AutoRefresh" ax:value="-1"/>
  <ax:ocxPr ax:name="LastRefreshed" ax:value="27/09/2017 10:37:08"/>
  <ax:ocxPr ax:name="MSChart" ax:value="0"/>
  <ax:ocxPr ax:name="SeriesCode" ax:value="U:PEP(PTBV),U:KO(PTBV)"/>
  <ax:ocxPr ax:name="Frequency" ax:value="M"/>
  <ax:ocxPr ax:name="UseAbsolute1" ax:value="-1"/>
  <ax:ocxPr ax:name="DateAbsolute1" ax:value="33238"/>
  <ax:ocxPr ax:name="UseAbsolute2" ax:value="-1"/>
  <ax:ocxPr ax:name="DateAbsolute2" ax:value="42977"/>
  <ax:ocxPr ax:name="Font">
    <ax:font ax:persistence="persistPropertyBag">
      <ax:ocxPr ax:name="Name" ax:value="MS Sans Serif"/>
      <ax:ocxPr ax:name="Size" ax:value="8,25"/>
      <ax:ocxPr ax:name="Charset" ax:value="0"/>
      <ax:ocxPr ax:name="Weight" ax:value="400"/>
      <ax:ocxPr ax:name="Underline" ax:value="0"/>
      <ax:ocxPr ax:name="Italic" ax:value="0"/>
      <ax:ocxPr ax:name="Strikethrough" ax:value="0"/>
    </ax:font>
  </ax:ocxPr>
  <ax:ocxPr ax:name="Origin" ax:value="O2"/>
  <ax:ocxPr ax:name="TriggerAt" ax:value=""/>
  <ax:ocxPr ax:name="CodesSection" ax:value=""/>
  <ax:ocxPr ax:name="DataTypesSection" ax:value=""/>
  <ax:ocxPr ax:name="WriteILXSection" ax:value="0"/>
  <ax:ocxPr ax:name="AcceptILXSection" ax:value="0"/>
  <ax:ocxPr ax:name="CellReferenceForm" ax:value="1"/>
</ax:ocx>
</file>

<file path=xl/activeX/activeX2.xml><?xml version="1.0" encoding="utf-8"?>
<ax:ocx xmlns:ax="http://schemas.microsoft.com/office/2006/activeX" xmlns:r="http://schemas.openxmlformats.org/officeDocument/2006/relationships" ax:classid="{59DC45F5-F19A-11D2-A98A-0004AC83E4DD}" ax:persistence="persistPropertyBag">
  <ax:ocxPr ax:name="_ExtentX" ax:value="1720"/>
  <ax:ocxPr ax:name="_ExtentY" ax:value="450"/>
  <ax:ocxPr ax:name="RequestType" ax:value="0"/>
  <ax:ocxPr ax:name="Format" ax:value="RCHND"/>
  <ax:ocxPr ax:name="NumRows" ax:value="325"/>
  <ax:ocxPr ax:name="NumCols" ax:value="4"/>
  <ax:ocxPr ax:name="AutoRefresh" ax:value="-1"/>
  <ax:ocxPr ax:name="LastRefreshed" ax:value="27/09/2017 10:45:37"/>
  <ax:ocxPr ax:name="MSChart" ax:value="0"/>
  <ax:ocxPr ax:name="SeriesCode" ax:value="U:GE(PTBV),@MSFT(PTBV),@CSCO(PTBV)"/>
  <ax:ocxPr ax:name="Frequency" ax:value="M"/>
  <ax:ocxPr ax:name="UseAbsolute1" ax:value="-1"/>
  <ax:ocxPr ax:name="DateAbsolute1" ax:value="33238"/>
  <ax:ocxPr ax:name="UseAbsolute2" ax:value="-1"/>
  <ax:ocxPr ax:name="DateAbsolute2" ax:value="42977"/>
  <ax:ocxPr ax:name="Font">
    <ax:font ax:persistence="persistPropertyBag">
      <ax:ocxPr ax:name="Name" ax:value="MS Sans Serif"/>
      <ax:ocxPr ax:name="Size" ax:value="8,25"/>
      <ax:ocxPr ax:name="Charset" ax:value="0"/>
      <ax:ocxPr ax:name="Weight" ax:value="400"/>
      <ax:ocxPr ax:name="Underline" ax:value="0"/>
      <ax:ocxPr ax:name="Italic" ax:value="0"/>
      <ax:ocxPr ax:name="Strikethrough" ax:value="0"/>
    </ax:font>
  </ax:ocxPr>
  <ax:ocxPr ax:name="Origin" ax:value="P2"/>
  <ax:ocxPr ax:name="TriggerAt" ax:value=""/>
  <ax:ocxPr ax:name="CodesSection" ax:value=""/>
  <ax:ocxPr ax:name="DataTypesSection" ax:value=""/>
  <ax:ocxPr ax:name="WriteILXSection" ax:value="0"/>
  <ax:ocxPr ax:name="AcceptILXSection" ax:value="0"/>
  <ax:ocxPr ax:name="CellReferenceForm" ax:value="1"/>
</ax:ocx>
</file>

<file path=xl/activeX/activeX3.xml><?xml version="1.0" encoding="utf-8"?>
<ax:ocx xmlns:ax="http://schemas.microsoft.com/office/2006/activeX" xmlns:r="http://schemas.openxmlformats.org/officeDocument/2006/relationships" ax:classid="{59DC45F5-F19A-11D2-A98A-0004AC83E4DD}" ax:persistence="persistPropertyBag">
  <ax:ocxPr ax:name="_ExtentX" ax:value="1720"/>
  <ax:ocxPr ax:name="_ExtentY" ax:value="450"/>
  <ax:ocxPr ax:name="RequestType" ax:value="0"/>
  <ax:ocxPr ax:name="Format" ax:value="RCHND"/>
  <ax:ocxPr ax:name="NumRows" ax:value="325"/>
  <ax:ocxPr ax:name="NumCols" ax:value="4"/>
  <ax:ocxPr ax:name="AutoRefresh" ax:value="-1"/>
  <ax:ocxPr ax:name="LastRefreshed" ax:value="27/09/2017 10:50:24"/>
  <ax:ocxPr ax:name="MSChart" ax:value="0"/>
  <ax:ocxPr ax:name="SeriesCode" ax:value="TOTMKES,TOTMKUS,TOTMKUK"/>
  <ax:ocxPr ax:name="DataTypes" ax:value="X(BP)"/>
  <ax:ocxPr ax:name="Frequency" ax:value="M"/>
  <ax:ocxPr ax:name="UseAbsolute1" ax:value="-1"/>
  <ax:ocxPr ax:name="DateAbsolute1" ax:value="33238"/>
  <ax:ocxPr ax:name="UseAbsolute2" ax:value="-1"/>
  <ax:ocxPr ax:name="DateAbsolute2" ax:value="42977"/>
  <ax:ocxPr ax:name="Font">
    <ax:font ax:persistence="persistPropertyBag">
      <ax:ocxPr ax:name="Name" ax:value="MS Sans Serif"/>
      <ax:ocxPr ax:name="Size" ax:value="8,25"/>
      <ax:ocxPr ax:name="Charset" ax:value="0"/>
      <ax:ocxPr ax:name="Weight" ax:value="400"/>
      <ax:ocxPr ax:name="Underline" ax:value="0"/>
      <ax:ocxPr ax:name="Italic" ax:value="0"/>
      <ax:ocxPr ax:name="Strikethrough" ax:value="0"/>
    </ax:font>
  </ax:ocxPr>
  <ax:ocxPr ax:name="Origin" ax:value="P1"/>
  <ax:ocxPr ax:name="TriggerAt" ax:value=""/>
  <ax:ocxPr ax:name="CodesSection" ax:value=""/>
  <ax:ocxPr ax:name="DataTypesSection" ax:value=""/>
  <ax:ocxPr ax:name="WriteILXSection" ax:value="0"/>
  <ax:ocxPr ax:name="AcceptILXSection" ax:value="0"/>
  <ax:ocxPr ax:name="CellReferenceForm" ax:value="1"/>
</ax:ocx>
</file>

<file path=xl/activeX/activeX4.xml><?xml version="1.0" encoding="utf-8"?>
<ax:ocx xmlns:ax="http://schemas.microsoft.com/office/2006/activeX" xmlns:r="http://schemas.openxmlformats.org/officeDocument/2006/relationships" ax:classid="{59DC45F5-F19A-11D2-A98A-0004AC83E4DD}" ax:persistence="persistPropertyBag">
  <ax:ocxPr ax:name="_ExtentX" ax:value="1720"/>
  <ax:ocxPr ax:name="_ExtentY" ax:value="450"/>
  <ax:ocxPr ax:name="RequestType" ax:value="0"/>
  <ax:ocxPr ax:name="Format" ax:value="RCHND"/>
  <ax:ocxPr ax:name="NumRows" ax:value="325"/>
  <ax:ocxPr ax:name="NumCols" ax:value="2"/>
  <ax:ocxPr ax:name="AutoRefresh" ax:value="-1"/>
  <ax:ocxPr ax:name="LastRefreshed" ax:value="27/09/2017 11:46:06"/>
  <ax:ocxPr ax:name="MSChart" ax:value="0"/>
  <ax:ocxPr ax:name="SeriesCode" ax:value="TOTMKUS(BP)"/>
  <ax:ocxPr ax:name="Frequency" ax:value="M"/>
  <ax:ocxPr ax:name="UseAbsolute1" ax:value="-1"/>
  <ax:ocxPr ax:name="DateAbsolute1" ax:value="33238"/>
  <ax:ocxPr ax:name="UseAbsolute2" ax:value="-1"/>
  <ax:ocxPr ax:name="DateAbsolute2" ax:value="42977"/>
  <ax:ocxPr ax:name="Font">
    <ax:font ax:persistence="persistPropertyBag">
      <ax:ocxPr ax:name="Name" ax:value="MS Sans Serif"/>
      <ax:ocxPr ax:name="Size" ax:value="8,25"/>
      <ax:ocxPr ax:name="Charset" ax:value="0"/>
      <ax:ocxPr ax:name="Weight" ax:value="400"/>
      <ax:ocxPr ax:name="Underline" ax:value="0"/>
      <ax:ocxPr ax:name="Italic" ax:value="0"/>
      <ax:ocxPr ax:name="Strikethrough" ax:value="0"/>
    </ax:font>
  </ax:ocxPr>
  <ax:ocxPr ax:name="Origin" ax:value="T1"/>
  <ax:ocxPr ax:name="TriggerAt" ax:value=""/>
  <ax:ocxPr ax:name="CodesSection" ax:value=""/>
  <ax:ocxPr ax:name="DataTypesSection" ax:value=""/>
  <ax:ocxPr ax:name="WriteILXSection" ax:value="0"/>
  <ax:ocxPr ax:name="AcceptILXSection" ax:value="0"/>
  <ax:ocxPr ax:name="CellReferenceForm" ax:value="1"/>
</ax:ocx>
</file>

<file path=xl/activeX/activeX5.xml><?xml version="1.0" encoding="utf-8"?>
<ax:ocx xmlns:ax="http://schemas.microsoft.com/office/2006/activeX" xmlns:r="http://schemas.openxmlformats.org/officeDocument/2006/relationships" ax:classid="{59DC45F5-F19A-11D2-A98A-0004AC83E4DD}" ax:persistence="persistPropertyBag">
  <ax:ocxPr ax:name="_ExtentX" ax:value="1720"/>
  <ax:ocxPr ax:name="_ExtentY" ax:value="450"/>
  <ax:ocxPr ax:name="RequestType" ax:value="0"/>
  <ax:ocxPr ax:name="Format" ax:value="RCHND"/>
  <ax:ocxPr ax:name="NumRows" ax:value="325"/>
  <ax:ocxPr ax:name="NumCols" ax:value="2"/>
  <ax:ocxPr ax:name="AutoRefresh" ax:value="-1"/>
  <ax:ocxPr ax:name="LastRefreshed" ax:value="27/09/2017 11:47:47"/>
  <ax:ocxPr ax:name="MSChart" ax:value="0"/>
  <ax:ocxPr ax:name="SeriesCode" ax:value="USBD30Y(RY)"/>
  <ax:ocxPr ax:name="Frequency" ax:value="M"/>
  <ax:ocxPr ax:name="UseAbsolute1" ax:value="-1"/>
  <ax:ocxPr ax:name="DateAbsolute1" ax:value="33238"/>
  <ax:ocxPr ax:name="UseAbsolute2" ax:value="-1"/>
  <ax:ocxPr ax:name="DateAbsolute2" ax:value="42977"/>
  <ax:ocxPr ax:name="Font">
    <ax:font ax:persistence="persistPropertyBag">
      <ax:ocxPr ax:name="Name" ax:value="MS Sans Serif"/>
      <ax:ocxPr ax:name="Size" ax:value="8,25"/>
      <ax:ocxPr ax:name="Charset" ax:value="0"/>
      <ax:ocxPr ax:name="Weight" ax:value="400"/>
      <ax:ocxPr ax:name="Underline" ax:value="0"/>
      <ax:ocxPr ax:name="Italic" ax:value="0"/>
      <ax:ocxPr ax:name="Strikethrough" ax:value="0"/>
    </ax:font>
  </ax:ocxPr>
  <ax:ocxPr ax:name="Origin" ax:value="X1"/>
  <ax:ocxPr ax:name="TriggerAt" ax:value=""/>
  <ax:ocxPr ax:name="CodesSection" ax:value=""/>
  <ax:ocxPr ax:name="DataTypesSection" ax:value=""/>
  <ax:ocxPr ax:name="WriteILXSection" ax:value="0"/>
  <ax:ocxPr ax:name="AcceptILXSection" ax:value="0"/>
  <ax:ocxPr ax:name="CellReferenceForm" ax:value="1"/>
</ax:ocx>
</file>

<file path=xl/activeX/activeX6.xml><?xml version="1.0" encoding="utf-8"?>
<ax:ocx xmlns:ax="http://schemas.microsoft.com/office/2006/activeX" xmlns:r="http://schemas.openxmlformats.org/officeDocument/2006/relationships" ax:classid="{59DC45F5-F19A-11D2-A98A-0004AC83E4DD}" ax:persistence="persistPropertyBag">
  <ax:ocxPr ax:name="_ExtentX" ax:value="1720"/>
  <ax:ocxPr ax:name="_ExtentY" ax:value="450"/>
  <ax:ocxPr ax:name="RequestType" ax:value="0"/>
  <ax:ocxPr ax:name="Format" ax:value="RCHND"/>
  <ax:ocxPr ax:name="NumRows" ax:value="325"/>
  <ax:ocxPr ax:name="NumCols" ax:value="4"/>
  <ax:ocxPr ax:name="AutoRefresh" ax:value="-1"/>
  <ax:ocxPr ax:name="LastRefreshed" ax:value="27/09/2017 11:50:10"/>
  <ax:ocxPr ax:name="MSChart" ax:value="0"/>
  <ax:ocxPr ax:name="SeriesCode" ax:value="TOTMKUS(DWRE),TOTMKUK(DWRE),TOTMKES(DWRE)"/>
  <ax:ocxPr ax:name="Frequency" ax:value="M"/>
  <ax:ocxPr ax:name="UseAbsolute1" ax:value="-1"/>
  <ax:ocxPr ax:name="DateAbsolute1" ax:value="33238"/>
  <ax:ocxPr ax:name="UseAbsolute2" ax:value="-1"/>
  <ax:ocxPr ax:name="DateAbsolute2" ax:value="42977"/>
  <ax:ocxPr ax:name="Font">
    <ax:font ax:persistence="persistPropertyBag">
      <ax:ocxPr ax:name="Name" ax:value="MS Sans Serif"/>
      <ax:ocxPr ax:name="Size" ax:value="8,25"/>
      <ax:ocxPr ax:name="Charset" ax:value="0"/>
      <ax:ocxPr ax:name="Weight" ax:value="400"/>
      <ax:ocxPr ax:name="Underline" ax:value="0"/>
      <ax:ocxPr ax:name="Italic" ax:value="0"/>
      <ax:ocxPr ax:name="Strikethrough" ax:value="0"/>
    </ax:font>
  </ax:ocxPr>
  <ax:ocxPr ax:name="Origin" ax:value="U1"/>
  <ax:ocxPr ax:name="TriggerAt" ax:value=""/>
  <ax:ocxPr ax:name="CodesSection" ax:value=""/>
  <ax:ocxPr ax:name="DataTypesSection" ax:value=""/>
  <ax:ocxPr ax:name="WriteILXSection" ax:value="0"/>
  <ax:ocxPr ax:name="AcceptILXSection" ax:value="0"/>
  <ax:ocxPr ax:name="CellReferenceForm" ax:value="1"/>
</ax:ocx>
</file>

<file path=xl/activeX/activeX7.xml><?xml version="1.0" encoding="utf-8"?>
<ax:ocx xmlns:ax="http://schemas.microsoft.com/office/2006/activeX" xmlns:r="http://schemas.openxmlformats.org/officeDocument/2006/relationships" ax:classid="{59DC45F5-F19A-11D2-A98A-0004AC83E4DD}" ax:persistence="persistPropertyBag">
  <ax:ocxPr ax:name="_ExtentX" ax:value="1720"/>
  <ax:ocxPr ax:name="_ExtentY" ax:value="450"/>
  <ax:ocxPr ax:name="RequestType" ax:value="0"/>
  <ax:ocxPr ax:name="Format" ax:value="RCHND"/>
  <ax:ocxPr ax:name="NumRows" ax:value="325"/>
  <ax:ocxPr ax:name="NumCols" ax:value="3"/>
  <ax:ocxPr ax:name="AutoRefresh" ax:value="-1"/>
  <ax:ocxPr ax:name="LastRefreshed" ax:value="27/09/2017 11:51:38"/>
  <ax:ocxPr ax:name="MSChart" ax:value="0"/>
  <ax:ocxPr ax:name="SeriesCode" ax:value="U:KO(DWRE),U:PEP(DWRE)"/>
  <ax:ocxPr ax:name="Frequency" ax:value="M"/>
  <ax:ocxPr ax:name="UseAbsolute1" ax:value="-1"/>
  <ax:ocxPr ax:name="DateAbsolute1" ax:value="33238"/>
  <ax:ocxPr ax:name="UseAbsolute2" ax:value="-1"/>
  <ax:ocxPr ax:name="DateAbsolute2" ax:value="42977"/>
  <ax:ocxPr ax:name="Font">
    <ax:font ax:persistence="persistPropertyBag">
      <ax:ocxPr ax:name="Name" ax:value="MS Sans Serif"/>
      <ax:ocxPr ax:name="Size" ax:value="8,25"/>
      <ax:ocxPr ax:name="Charset" ax:value="0"/>
      <ax:ocxPr ax:name="Weight" ax:value="400"/>
      <ax:ocxPr ax:name="Underline" ax:value="0"/>
      <ax:ocxPr ax:name="Italic" ax:value="0"/>
      <ax:ocxPr ax:name="Strikethrough" ax:value="0"/>
    </ax:font>
  </ax:ocxPr>
  <ax:ocxPr ax:name="Origin" ax:value="S1"/>
  <ax:ocxPr ax:name="TriggerAt" ax:value=""/>
  <ax:ocxPr ax:name="CodesSection" ax:value=""/>
  <ax:ocxPr ax:name="DataTypesSection" ax:value=""/>
  <ax:ocxPr ax:name="WriteILXSection" ax:value="0"/>
  <ax:ocxPr ax:name="AcceptILXSection" ax:value="0"/>
  <ax:ocxPr ax:name="CellReferenceForm" ax:value="1"/>
</ax:ocx>
</file>

<file path=xl/activeX/activeX8.xml><?xml version="1.0" encoding="utf-8"?>
<ax:ocx xmlns:ax="http://schemas.microsoft.com/office/2006/activeX" xmlns:r="http://schemas.openxmlformats.org/officeDocument/2006/relationships" ax:classid="{59DC45F5-F19A-11D2-A98A-0004AC83E4DD}" ax:persistence="persistPropertyBag">
  <ax:ocxPr ax:name="_ExtentX" ax:value="1720"/>
  <ax:ocxPr ax:name="_ExtentY" ax:value="450"/>
  <ax:ocxPr ax:name="RequestType" ax:value="0"/>
  <ax:ocxPr ax:name="Format" ax:value="RCHND"/>
  <ax:ocxPr ax:name="NumRows" ax:value="325"/>
  <ax:ocxPr ax:name="NumCols" ax:value="4"/>
  <ax:ocxPr ax:name="AutoRefresh" ax:value="-1"/>
  <ax:ocxPr ax:name="LastRefreshed" ax:value="27/09/2017 11:56:22"/>
  <ax:ocxPr ax:name="MSChart" ax:value="0"/>
  <ax:ocxPr ax:name="SeriesCode" ax:value="U:GE(DWRE),@MSFT(DWRE),@CSCO(DWRE)"/>
  <ax:ocxPr ax:name="Frequency" ax:value="M"/>
  <ax:ocxPr ax:name="UseAbsolute1" ax:value="-1"/>
  <ax:ocxPr ax:name="DateAbsolute1" ax:value="33238"/>
  <ax:ocxPr ax:name="UseAbsolute2" ax:value="-1"/>
  <ax:ocxPr ax:name="DateAbsolute2" ax:value="42977"/>
  <ax:ocxPr ax:name="Font">
    <ax:font ax:persistence="persistPropertyBag">
      <ax:ocxPr ax:name="Name" ax:value="MS Sans Serif"/>
      <ax:ocxPr ax:name="Size" ax:value="8,25"/>
      <ax:ocxPr ax:name="Charset" ax:value="0"/>
      <ax:ocxPr ax:name="Weight" ax:value="400"/>
      <ax:ocxPr ax:name="Underline" ax:value="0"/>
      <ax:ocxPr ax:name="Italic" ax:value="0"/>
      <ax:ocxPr ax:name="Strikethrough" ax:value="0"/>
    </ax:font>
  </ax:ocxPr>
  <ax:ocxPr ax:name="Origin" ax:value="U1"/>
  <ax:ocxPr ax:name="TriggerAt" ax:value=""/>
  <ax:ocxPr ax:name="CodesSection" ax:value=""/>
  <ax:ocxPr ax:name="DataTypesSection" ax:value=""/>
  <ax:ocxPr ax:name="WriteILXSection" ax:value="0"/>
  <ax:ocxPr ax:name="AcceptILXSection" ax:value="0"/>
  <ax:ocxPr ax:name="CellReferenceForm" ax:value="1"/>
</ax:ocx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901521800889599E-2"/>
          <c:y val="4.1944614724184731E-2"/>
          <c:w val="0.9344964817786402"/>
          <c:h val="0.81274879717048543"/>
        </c:manualLayout>
      </c:layout>
      <c:lineChart>
        <c:grouping val="standard"/>
        <c:varyColors val="0"/>
        <c:ser>
          <c:idx val="0"/>
          <c:order val="0"/>
          <c:tx>
            <c:strRef>
              <c:f>'Fig1'!$B$4</c:f>
              <c:strCache>
                <c:ptCount val="1"/>
                <c:pt idx="0">
                  <c:v>TELEFONICA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'Fig1'!$A$5:$A$357</c:f>
              <c:numCache>
                <c:formatCode>m/d/yyyy</c:formatCode>
                <c:ptCount val="353"/>
                <c:pt idx="0">
                  <c:v>32873</c:v>
                </c:pt>
                <c:pt idx="1">
                  <c:v>32904</c:v>
                </c:pt>
                <c:pt idx="2">
                  <c:v>32932</c:v>
                </c:pt>
                <c:pt idx="3">
                  <c:v>32962</c:v>
                </c:pt>
                <c:pt idx="4">
                  <c:v>32993</c:v>
                </c:pt>
                <c:pt idx="5">
                  <c:v>33024</c:v>
                </c:pt>
                <c:pt idx="6">
                  <c:v>33053</c:v>
                </c:pt>
                <c:pt idx="7">
                  <c:v>33085</c:v>
                </c:pt>
                <c:pt idx="8">
                  <c:v>33116</c:v>
                </c:pt>
                <c:pt idx="9">
                  <c:v>33144</c:v>
                </c:pt>
                <c:pt idx="10">
                  <c:v>33177</c:v>
                </c:pt>
                <c:pt idx="11">
                  <c:v>33207</c:v>
                </c:pt>
                <c:pt idx="12">
                  <c:v>33238</c:v>
                </c:pt>
                <c:pt idx="13">
                  <c:v>33269</c:v>
                </c:pt>
                <c:pt idx="14">
                  <c:v>33297</c:v>
                </c:pt>
                <c:pt idx="15">
                  <c:v>33326</c:v>
                </c:pt>
                <c:pt idx="16">
                  <c:v>33358</c:v>
                </c:pt>
                <c:pt idx="17">
                  <c:v>33389</c:v>
                </c:pt>
                <c:pt idx="18">
                  <c:v>33417</c:v>
                </c:pt>
                <c:pt idx="19">
                  <c:v>33450</c:v>
                </c:pt>
                <c:pt idx="20">
                  <c:v>33480</c:v>
                </c:pt>
                <c:pt idx="21">
                  <c:v>33511</c:v>
                </c:pt>
                <c:pt idx="22">
                  <c:v>33542</c:v>
                </c:pt>
                <c:pt idx="23">
                  <c:v>33571</c:v>
                </c:pt>
                <c:pt idx="24">
                  <c:v>33603</c:v>
                </c:pt>
                <c:pt idx="25">
                  <c:v>33634</c:v>
                </c:pt>
                <c:pt idx="26">
                  <c:v>33662</c:v>
                </c:pt>
                <c:pt idx="27">
                  <c:v>33694</c:v>
                </c:pt>
                <c:pt idx="28">
                  <c:v>33724</c:v>
                </c:pt>
                <c:pt idx="29">
                  <c:v>33753</c:v>
                </c:pt>
                <c:pt idx="30">
                  <c:v>33785</c:v>
                </c:pt>
                <c:pt idx="31">
                  <c:v>33816</c:v>
                </c:pt>
                <c:pt idx="32">
                  <c:v>33847</c:v>
                </c:pt>
                <c:pt idx="33">
                  <c:v>33877</c:v>
                </c:pt>
                <c:pt idx="34">
                  <c:v>33907</c:v>
                </c:pt>
                <c:pt idx="35">
                  <c:v>33938</c:v>
                </c:pt>
                <c:pt idx="36">
                  <c:v>33969</c:v>
                </c:pt>
                <c:pt idx="37">
                  <c:v>33998</c:v>
                </c:pt>
                <c:pt idx="38">
                  <c:v>34026</c:v>
                </c:pt>
                <c:pt idx="39">
                  <c:v>34059</c:v>
                </c:pt>
                <c:pt idx="40">
                  <c:v>34089</c:v>
                </c:pt>
                <c:pt idx="41">
                  <c:v>34120</c:v>
                </c:pt>
                <c:pt idx="42">
                  <c:v>34150</c:v>
                </c:pt>
                <c:pt idx="43">
                  <c:v>34180</c:v>
                </c:pt>
                <c:pt idx="44">
                  <c:v>34212</c:v>
                </c:pt>
                <c:pt idx="45">
                  <c:v>34242</c:v>
                </c:pt>
                <c:pt idx="46">
                  <c:v>34271</c:v>
                </c:pt>
                <c:pt idx="47">
                  <c:v>34303</c:v>
                </c:pt>
                <c:pt idx="48">
                  <c:v>34334</c:v>
                </c:pt>
                <c:pt idx="49">
                  <c:v>34365</c:v>
                </c:pt>
                <c:pt idx="50">
                  <c:v>34393</c:v>
                </c:pt>
                <c:pt idx="51">
                  <c:v>34424</c:v>
                </c:pt>
                <c:pt idx="52">
                  <c:v>34453</c:v>
                </c:pt>
                <c:pt idx="53">
                  <c:v>34485</c:v>
                </c:pt>
                <c:pt idx="54">
                  <c:v>34515</c:v>
                </c:pt>
                <c:pt idx="55">
                  <c:v>34544</c:v>
                </c:pt>
                <c:pt idx="56">
                  <c:v>34577</c:v>
                </c:pt>
                <c:pt idx="57">
                  <c:v>34607</c:v>
                </c:pt>
                <c:pt idx="58">
                  <c:v>34638</c:v>
                </c:pt>
                <c:pt idx="59">
                  <c:v>34668</c:v>
                </c:pt>
                <c:pt idx="60">
                  <c:v>34698</c:v>
                </c:pt>
                <c:pt idx="61">
                  <c:v>34730</c:v>
                </c:pt>
                <c:pt idx="62">
                  <c:v>34758</c:v>
                </c:pt>
                <c:pt idx="63">
                  <c:v>34789</c:v>
                </c:pt>
                <c:pt idx="64">
                  <c:v>34817</c:v>
                </c:pt>
                <c:pt idx="65">
                  <c:v>34850</c:v>
                </c:pt>
                <c:pt idx="66">
                  <c:v>34880</c:v>
                </c:pt>
                <c:pt idx="67">
                  <c:v>34911</c:v>
                </c:pt>
                <c:pt idx="68">
                  <c:v>34942</c:v>
                </c:pt>
                <c:pt idx="69">
                  <c:v>34971</c:v>
                </c:pt>
                <c:pt idx="70">
                  <c:v>35003</c:v>
                </c:pt>
                <c:pt idx="71">
                  <c:v>35033</c:v>
                </c:pt>
                <c:pt idx="72">
                  <c:v>35062</c:v>
                </c:pt>
                <c:pt idx="73">
                  <c:v>35095</c:v>
                </c:pt>
                <c:pt idx="74">
                  <c:v>35124</c:v>
                </c:pt>
                <c:pt idx="75">
                  <c:v>35153</c:v>
                </c:pt>
                <c:pt idx="76">
                  <c:v>35185</c:v>
                </c:pt>
                <c:pt idx="77">
                  <c:v>35216</c:v>
                </c:pt>
                <c:pt idx="78">
                  <c:v>35244</c:v>
                </c:pt>
                <c:pt idx="79">
                  <c:v>35277</c:v>
                </c:pt>
                <c:pt idx="80">
                  <c:v>35307</c:v>
                </c:pt>
                <c:pt idx="81">
                  <c:v>35338</c:v>
                </c:pt>
                <c:pt idx="82">
                  <c:v>35369</c:v>
                </c:pt>
                <c:pt idx="83">
                  <c:v>35398</c:v>
                </c:pt>
                <c:pt idx="84">
                  <c:v>35430</c:v>
                </c:pt>
                <c:pt idx="85">
                  <c:v>35461</c:v>
                </c:pt>
                <c:pt idx="86">
                  <c:v>35489</c:v>
                </c:pt>
                <c:pt idx="87">
                  <c:v>35520</c:v>
                </c:pt>
                <c:pt idx="88">
                  <c:v>35550</c:v>
                </c:pt>
                <c:pt idx="89">
                  <c:v>35580</c:v>
                </c:pt>
                <c:pt idx="90">
                  <c:v>35611</c:v>
                </c:pt>
                <c:pt idx="91">
                  <c:v>35642</c:v>
                </c:pt>
                <c:pt idx="92">
                  <c:v>35671</c:v>
                </c:pt>
                <c:pt idx="93">
                  <c:v>35703</c:v>
                </c:pt>
                <c:pt idx="94">
                  <c:v>35734</c:v>
                </c:pt>
                <c:pt idx="95">
                  <c:v>35762</c:v>
                </c:pt>
                <c:pt idx="96">
                  <c:v>35795</c:v>
                </c:pt>
                <c:pt idx="97">
                  <c:v>35825</c:v>
                </c:pt>
                <c:pt idx="98">
                  <c:v>35853</c:v>
                </c:pt>
                <c:pt idx="99">
                  <c:v>35885</c:v>
                </c:pt>
                <c:pt idx="100">
                  <c:v>35915</c:v>
                </c:pt>
                <c:pt idx="101">
                  <c:v>35944</c:v>
                </c:pt>
                <c:pt idx="102">
                  <c:v>35976</c:v>
                </c:pt>
                <c:pt idx="103">
                  <c:v>36007</c:v>
                </c:pt>
                <c:pt idx="104">
                  <c:v>36038</c:v>
                </c:pt>
                <c:pt idx="105">
                  <c:v>36068</c:v>
                </c:pt>
                <c:pt idx="106">
                  <c:v>36098</c:v>
                </c:pt>
                <c:pt idx="107">
                  <c:v>36129</c:v>
                </c:pt>
                <c:pt idx="108">
                  <c:v>36160</c:v>
                </c:pt>
                <c:pt idx="109">
                  <c:v>36189</c:v>
                </c:pt>
                <c:pt idx="110">
                  <c:v>36217</c:v>
                </c:pt>
                <c:pt idx="111">
                  <c:v>36250</c:v>
                </c:pt>
                <c:pt idx="112">
                  <c:v>36280</c:v>
                </c:pt>
                <c:pt idx="113">
                  <c:v>36311</c:v>
                </c:pt>
                <c:pt idx="114">
                  <c:v>36341</c:v>
                </c:pt>
                <c:pt idx="115">
                  <c:v>36371</c:v>
                </c:pt>
                <c:pt idx="116">
                  <c:v>36403</c:v>
                </c:pt>
                <c:pt idx="117">
                  <c:v>36433</c:v>
                </c:pt>
                <c:pt idx="118">
                  <c:v>36462</c:v>
                </c:pt>
                <c:pt idx="119">
                  <c:v>36494</c:v>
                </c:pt>
                <c:pt idx="120">
                  <c:v>36525</c:v>
                </c:pt>
                <c:pt idx="121">
                  <c:v>36556</c:v>
                </c:pt>
                <c:pt idx="122">
                  <c:v>36585</c:v>
                </c:pt>
                <c:pt idx="123">
                  <c:v>36616</c:v>
                </c:pt>
                <c:pt idx="124">
                  <c:v>36644</c:v>
                </c:pt>
                <c:pt idx="125">
                  <c:v>36677</c:v>
                </c:pt>
                <c:pt idx="126">
                  <c:v>36707</c:v>
                </c:pt>
                <c:pt idx="127">
                  <c:v>36738</c:v>
                </c:pt>
                <c:pt idx="128">
                  <c:v>36769</c:v>
                </c:pt>
                <c:pt idx="129">
                  <c:v>36798</c:v>
                </c:pt>
                <c:pt idx="130">
                  <c:v>36830</c:v>
                </c:pt>
                <c:pt idx="131">
                  <c:v>36860</c:v>
                </c:pt>
                <c:pt idx="132">
                  <c:v>36889</c:v>
                </c:pt>
                <c:pt idx="133">
                  <c:v>36922</c:v>
                </c:pt>
                <c:pt idx="134">
                  <c:v>36950</c:v>
                </c:pt>
                <c:pt idx="135">
                  <c:v>36980</c:v>
                </c:pt>
                <c:pt idx="136">
                  <c:v>37011</c:v>
                </c:pt>
                <c:pt idx="137">
                  <c:v>37042</c:v>
                </c:pt>
                <c:pt idx="138">
                  <c:v>37071</c:v>
                </c:pt>
                <c:pt idx="139">
                  <c:v>37103</c:v>
                </c:pt>
                <c:pt idx="140">
                  <c:v>37134</c:v>
                </c:pt>
                <c:pt idx="141">
                  <c:v>37162</c:v>
                </c:pt>
                <c:pt idx="142">
                  <c:v>37195</c:v>
                </c:pt>
                <c:pt idx="143">
                  <c:v>37225</c:v>
                </c:pt>
                <c:pt idx="144">
                  <c:v>37256</c:v>
                </c:pt>
                <c:pt idx="145">
                  <c:v>37287</c:v>
                </c:pt>
                <c:pt idx="146">
                  <c:v>37315</c:v>
                </c:pt>
                <c:pt idx="147">
                  <c:v>37344</c:v>
                </c:pt>
                <c:pt idx="148">
                  <c:v>37376</c:v>
                </c:pt>
                <c:pt idx="149">
                  <c:v>37407</c:v>
                </c:pt>
                <c:pt idx="150">
                  <c:v>37435</c:v>
                </c:pt>
                <c:pt idx="151">
                  <c:v>37468</c:v>
                </c:pt>
                <c:pt idx="152">
                  <c:v>37498</c:v>
                </c:pt>
                <c:pt idx="153">
                  <c:v>37529</c:v>
                </c:pt>
                <c:pt idx="154">
                  <c:v>37560</c:v>
                </c:pt>
                <c:pt idx="155">
                  <c:v>37589</c:v>
                </c:pt>
                <c:pt idx="156">
                  <c:v>37621</c:v>
                </c:pt>
                <c:pt idx="157">
                  <c:v>37652</c:v>
                </c:pt>
                <c:pt idx="158">
                  <c:v>37680</c:v>
                </c:pt>
                <c:pt idx="159">
                  <c:v>37711</c:v>
                </c:pt>
                <c:pt idx="160">
                  <c:v>37741</c:v>
                </c:pt>
                <c:pt idx="161">
                  <c:v>37771</c:v>
                </c:pt>
                <c:pt idx="162">
                  <c:v>37802</c:v>
                </c:pt>
                <c:pt idx="163">
                  <c:v>37833</c:v>
                </c:pt>
                <c:pt idx="164">
                  <c:v>37862</c:v>
                </c:pt>
                <c:pt idx="165">
                  <c:v>37894</c:v>
                </c:pt>
                <c:pt idx="166">
                  <c:v>37925</c:v>
                </c:pt>
                <c:pt idx="167">
                  <c:v>37953</c:v>
                </c:pt>
                <c:pt idx="168">
                  <c:v>37986</c:v>
                </c:pt>
                <c:pt idx="169">
                  <c:v>38016</c:v>
                </c:pt>
                <c:pt idx="170">
                  <c:v>38044</c:v>
                </c:pt>
                <c:pt idx="171">
                  <c:v>38077</c:v>
                </c:pt>
                <c:pt idx="172">
                  <c:v>38107</c:v>
                </c:pt>
                <c:pt idx="173">
                  <c:v>38138</c:v>
                </c:pt>
                <c:pt idx="174">
                  <c:v>38168</c:v>
                </c:pt>
                <c:pt idx="175">
                  <c:v>38198</c:v>
                </c:pt>
                <c:pt idx="176">
                  <c:v>38230</c:v>
                </c:pt>
                <c:pt idx="177">
                  <c:v>38260</c:v>
                </c:pt>
                <c:pt idx="178">
                  <c:v>38289</c:v>
                </c:pt>
                <c:pt idx="179">
                  <c:v>38321</c:v>
                </c:pt>
                <c:pt idx="180">
                  <c:v>38352</c:v>
                </c:pt>
                <c:pt idx="181">
                  <c:v>38383</c:v>
                </c:pt>
                <c:pt idx="182">
                  <c:v>38411</c:v>
                </c:pt>
                <c:pt idx="183">
                  <c:v>38442</c:v>
                </c:pt>
                <c:pt idx="184">
                  <c:v>38471</c:v>
                </c:pt>
                <c:pt idx="185">
                  <c:v>38503</c:v>
                </c:pt>
                <c:pt idx="186">
                  <c:v>38533</c:v>
                </c:pt>
                <c:pt idx="187">
                  <c:v>38562</c:v>
                </c:pt>
                <c:pt idx="188">
                  <c:v>38595</c:v>
                </c:pt>
                <c:pt idx="189">
                  <c:v>38625</c:v>
                </c:pt>
                <c:pt idx="190">
                  <c:v>38656</c:v>
                </c:pt>
                <c:pt idx="191">
                  <c:v>38686</c:v>
                </c:pt>
                <c:pt idx="192">
                  <c:v>38716</c:v>
                </c:pt>
                <c:pt idx="193">
                  <c:v>38748</c:v>
                </c:pt>
                <c:pt idx="194">
                  <c:v>38776</c:v>
                </c:pt>
                <c:pt idx="195">
                  <c:v>38807</c:v>
                </c:pt>
                <c:pt idx="196">
                  <c:v>38835</c:v>
                </c:pt>
                <c:pt idx="197">
                  <c:v>38868</c:v>
                </c:pt>
                <c:pt idx="198">
                  <c:v>38898</c:v>
                </c:pt>
                <c:pt idx="199">
                  <c:v>38929</c:v>
                </c:pt>
                <c:pt idx="200">
                  <c:v>38960</c:v>
                </c:pt>
                <c:pt idx="201">
                  <c:v>38989</c:v>
                </c:pt>
                <c:pt idx="202">
                  <c:v>39021</c:v>
                </c:pt>
                <c:pt idx="203">
                  <c:v>39051</c:v>
                </c:pt>
                <c:pt idx="204">
                  <c:v>39080</c:v>
                </c:pt>
                <c:pt idx="205">
                  <c:v>39113</c:v>
                </c:pt>
                <c:pt idx="206">
                  <c:v>39141</c:v>
                </c:pt>
                <c:pt idx="207">
                  <c:v>39171</c:v>
                </c:pt>
                <c:pt idx="208">
                  <c:v>39202</c:v>
                </c:pt>
                <c:pt idx="209">
                  <c:v>39233</c:v>
                </c:pt>
                <c:pt idx="210">
                  <c:v>39262</c:v>
                </c:pt>
                <c:pt idx="211">
                  <c:v>39294</c:v>
                </c:pt>
                <c:pt idx="212">
                  <c:v>39325</c:v>
                </c:pt>
                <c:pt idx="213">
                  <c:v>39353</c:v>
                </c:pt>
                <c:pt idx="214">
                  <c:v>39386</c:v>
                </c:pt>
                <c:pt idx="215">
                  <c:v>39416</c:v>
                </c:pt>
                <c:pt idx="216">
                  <c:v>39447</c:v>
                </c:pt>
                <c:pt idx="217">
                  <c:v>39478</c:v>
                </c:pt>
                <c:pt idx="218">
                  <c:v>39507</c:v>
                </c:pt>
                <c:pt idx="219">
                  <c:v>39538</c:v>
                </c:pt>
                <c:pt idx="220">
                  <c:v>39568</c:v>
                </c:pt>
                <c:pt idx="221">
                  <c:v>39598</c:v>
                </c:pt>
                <c:pt idx="222">
                  <c:v>39629</c:v>
                </c:pt>
                <c:pt idx="223">
                  <c:v>39660</c:v>
                </c:pt>
                <c:pt idx="224">
                  <c:v>39689</c:v>
                </c:pt>
                <c:pt idx="225">
                  <c:v>39721</c:v>
                </c:pt>
                <c:pt idx="226">
                  <c:v>39752</c:v>
                </c:pt>
                <c:pt idx="227">
                  <c:v>39780</c:v>
                </c:pt>
                <c:pt idx="228">
                  <c:v>39813</c:v>
                </c:pt>
                <c:pt idx="229">
                  <c:v>39843</c:v>
                </c:pt>
                <c:pt idx="230">
                  <c:v>39871</c:v>
                </c:pt>
                <c:pt idx="231">
                  <c:v>39903</c:v>
                </c:pt>
                <c:pt idx="232">
                  <c:v>39933</c:v>
                </c:pt>
                <c:pt idx="233">
                  <c:v>39962</c:v>
                </c:pt>
                <c:pt idx="234">
                  <c:v>39994</c:v>
                </c:pt>
                <c:pt idx="235">
                  <c:v>40025</c:v>
                </c:pt>
                <c:pt idx="236">
                  <c:v>40056</c:v>
                </c:pt>
                <c:pt idx="237">
                  <c:v>40086</c:v>
                </c:pt>
                <c:pt idx="238">
                  <c:v>40116</c:v>
                </c:pt>
                <c:pt idx="239">
                  <c:v>40147</c:v>
                </c:pt>
                <c:pt idx="240">
                  <c:v>40178</c:v>
                </c:pt>
                <c:pt idx="241">
                  <c:v>40207</c:v>
                </c:pt>
                <c:pt idx="242">
                  <c:v>40235</c:v>
                </c:pt>
                <c:pt idx="243">
                  <c:v>40268</c:v>
                </c:pt>
                <c:pt idx="244">
                  <c:v>40298</c:v>
                </c:pt>
                <c:pt idx="245">
                  <c:v>40329</c:v>
                </c:pt>
                <c:pt idx="246">
                  <c:v>40359</c:v>
                </c:pt>
                <c:pt idx="247">
                  <c:v>40389</c:v>
                </c:pt>
                <c:pt idx="248">
                  <c:v>40421</c:v>
                </c:pt>
                <c:pt idx="249">
                  <c:v>40451</c:v>
                </c:pt>
                <c:pt idx="250">
                  <c:v>40480</c:v>
                </c:pt>
                <c:pt idx="251">
                  <c:v>40512</c:v>
                </c:pt>
                <c:pt idx="252">
                  <c:v>40543</c:v>
                </c:pt>
                <c:pt idx="253">
                  <c:v>40574</c:v>
                </c:pt>
                <c:pt idx="254">
                  <c:v>40602</c:v>
                </c:pt>
                <c:pt idx="255">
                  <c:v>40633</c:v>
                </c:pt>
                <c:pt idx="256">
                  <c:v>40662</c:v>
                </c:pt>
                <c:pt idx="257">
                  <c:v>40694</c:v>
                </c:pt>
                <c:pt idx="258">
                  <c:v>40724</c:v>
                </c:pt>
                <c:pt idx="259">
                  <c:v>40753</c:v>
                </c:pt>
                <c:pt idx="260">
                  <c:v>40786</c:v>
                </c:pt>
                <c:pt idx="261">
                  <c:v>40816</c:v>
                </c:pt>
                <c:pt idx="262">
                  <c:v>40847</c:v>
                </c:pt>
                <c:pt idx="263">
                  <c:v>40877</c:v>
                </c:pt>
                <c:pt idx="264">
                  <c:v>40907</c:v>
                </c:pt>
                <c:pt idx="265">
                  <c:v>40939</c:v>
                </c:pt>
                <c:pt idx="266">
                  <c:v>40968</c:v>
                </c:pt>
                <c:pt idx="267">
                  <c:v>40998</c:v>
                </c:pt>
                <c:pt idx="268">
                  <c:v>41029</c:v>
                </c:pt>
                <c:pt idx="269">
                  <c:v>41060</c:v>
                </c:pt>
                <c:pt idx="270">
                  <c:v>41089</c:v>
                </c:pt>
                <c:pt idx="271">
                  <c:v>41121</c:v>
                </c:pt>
                <c:pt idx="272">
                  <c:v>41152</c:v>
                </c:pt>
                <c:pt idx="273">
                  <c:v>41180</c:v>
                </c:pt>
                <c:pt idx="274">
                  <c:v>41213</c:v>
                </c:pt>
                <c:pt idx="275">
                  <c:v>41243</c:v>
                </c:pt>
                <c:pt idx="276">
                  <c:v>41274</c:v>
                </c:pt>
                <c:pt idx="277">
                  <c:v>41305</c:v>
                </c:pt>
                <c:pt idx="278">
                  <c:v>41333</c:v>
                </c:pt>
                <c:pt idx="279">
                  <c:v>41364</c:v>
                </c:pt>
                <c:pt idx="280">
                  <c:v>41394</c:v>
                </c:pt>
                <c:pt idx="281">
                  <c:v>41425</c:v>
                </c:pt>
                <c:pt idx="282">
                  <c:v>41455</c:v>
                </c:pt>
                <c:pt idx="283">
                  <c:v>41486</c:v>
                </c:pt>
                <c:pt idx="284">
                  <c:v>41517</c:v>
                </c:pt>
                <c:pt idx="285">
                  <c:v>41547</c:v>
                </c:pt>
                <c:pt idx="286">
                  <c:v>41578</c:v>
                </c:pt>
                <c:pt idx="287">
                  <c:v>41608</c:v>
                </c:pt>
                <c:pt idx="288">
                  <c:v>41639</c:v>
                </c:pt>
                <c:pt idx="289">
                  <c:v>41670</c:v>
                </c:pt>
                <c:pt idx="290">
                  <c:v>41698</c:v>
                </c:pt>
                <c:pt idx="291">
                  <c:v>41729</c:v>
                </c:pt>
                <c:pt idx="292">
                  <c:v>41759</c:v>
                </c:pt>
                <c:pt idx="293">
                  <c:v>41790</c:v>
                </c:pt>
                <c:pt idx="294">
                  <c:v>41820</c:v>
                </c:pt>
                <c:pt idx="295">
                  <c:v>41851</c:v>
                </c:pt>
                <c:pt idx="296">
                  <c:v>41882</c:v>
                </c:pt>
                <c:pt idx="297">
                  <c:v>41912</c:v>
                </c:pt>
                <c:pt idx="298">
                  <c:v>41943</c:v>
                </c:pt>
                <c:pt idx="299">
                  <c:v>41973</c:v>
                </c:pt>
                <c:pt idx="300">
                  <c:v>42003</c:v>
                </c:pt>
                <c:pt idx="301">
                  <c:v>42034</c:v>
                </c:pt>
                <c:pt idx="302">
                  <c:v>42063</c:v>
                </c:pt>
                <c:pt idx="303">
                  <c:v>42093</c:v>
                </c:pt>
                <c:pt idx="304">
                  <c:v>42124</c:v>
                </c:pt>
                <c:pt idx="305">
                  <c:v>42154</c:v>
                </c:pt>
                <c:pt idx="306">
                  <c:v>42185</c:v>
                </c:pt>
                <c:pt idx="307">
                  <c:v>42215</c:v>
                </c:pt>
                <c:pt idx="308">
                  <c:v>42246</c:v>
                </c:pt>
                <c:pt idx="309">
                  <c:v>42277</c:v>
                </c:pt>
                <c:pt idx="310">
                  <c:v>42307</c:v>
                </c:pt>
                <c:pt idx="311">
                  <c:v>42338</c:v>
                </c:pt>
                <c:pt idx="312">
                  <c:v>42368</c:v>
                </c:pt>
                <c:pt idx="313">
                  <c:v>42399</c:v>
                </c:pt>
                <c:pt idx="314">
                  <c:v>42429</c:v>
                </c:pt>
                <c:pt idx="315">
                  <c:v>42459</c:v>
                </c:pt>
                <c:pt idx="316">
                  <c:v>42490</c:v>
                </c:pt>
                <c:pt idx="317">
                  <c:v>42520</c:v>
                </c:pt>
                <c:pt idx="318">
                  <c:v>42551</c:v>
                </c:pt>
                <c:pt idx="319">
                  <c:v>42581</c:v>
                </c:pt>
                <c:pt idx="320">
                  <c:v>42612</c:v>
                </c:pt>
                <c:pt idx="321">
                  <c:v>42643</c:v>
                </c:pt>
                <c:pt idx="322">
                  <c:v>42673</c:v>
                </c:pt>
                <c:pt idx="323">
                  <c:v>42704</c:v>
                </c:pt>
                <c:pt idx="324">
                  <c:v>42734</c:v>
                </c:pt>
                <c:pt idx="325">
                  <c:v>42765</c:v>
                </c:pt>
                <c:pt idx="326">
                  <c:v>42794</c:v>
                </c:pt>
                <c:pt idx="327">
                  <c:v>42824</c:v>
                </c:pt>
                <c:pt idx="328">
                  <c:v>42855</c:v>
                </c:pt>
                <c:pt idx="329">
                  <c:v>42885</c:v>
                </c:pt>
                <c:pt idx="330">
                  <c:v>42916</c:v>
                </c:pt>
                <c:pt idx="331">
                  <c:v>42946</c:v>
                </c:pt>
                <c:pt idx="332">
                  <c:v>42977</c:v>
                </c:pt>
                <c:pt idx="333">
                  <c:v>43007</c:v>
                </c:pt>
                <c:pt idx="334">
                  <c:v>43039</c:v>
                </c:pt>
                <c:pt idx="335">
                  <c:v>43069</c:v>
                </c:pt>
                <c:pt idx="336">
                  <c:v>43098</c:v>
                </c:pt>
                <c:pt idx="337">
                  <c:v>43131</c:v>
                </c:pt>
                <c:pt idx="338">
                  <c:v>43159</c:v>
                </c:pt>
                <c:pt idx="339">
                  <c:v>43189</c:v>
                </c:pt>
                <c:pt idx="340">
                  <c:v>43220</c:v>
                </c:pt>
                <c:pt idx="341">
                  <c:v>43251</c:v>
                </c:pt>
                <c:pt idx="342">
                  <c:v>43280</c:v>
                </c:pt>
                <c:pt idx="343">
                  <c:v>43312</c:v>
                </c:pt>
                <c:pt idx="344">
                  <c:v>43343</c:v>
                </c:pt>
                <c:pt idx="345">
                  <c:v>43371</c:v>
                </c:pt>
                <c:pt idx="346">
                  <c:v>43404</c:v>
                </c:pt>
                <c:pt idx="347">
                  <c:v>43434</c:v>
                </c:pt>
                <c:pt idx="348">
                  <c:v>43465</c:v>
                </c:pt>
                <c:pt idx="349">
                  <c:v>43496</c:v>
                </c:pt>
                <c:pt idx="350">
                  <c:v>43524</c:v>
                </c:pt>
                <c:pt idx="351">
                  <c:v>43553</c:v>
                </c:pt>
                <c:pt idx="352">
                  <c:v>43585</c:v>
                </c:pt>
              </c:numCache>
            </c:numRef>
          </c:cat>
          <c:val>
            <c:numRef>
              <c:f>'Fig1'!$B$5:$B$357</c:f>
              <c:numCache>
                <c:formatCode>General</c:formatCode>
                <c:ptCount val="353"/>
                <c:pt idx="0">
                  <c:v>12.600000000000001</c:v>
                </c:pt>
                <c:pt idx="1">
                  <c:v>12.100000000000001</c:v>
                </c:pt>
                <c:pt idx="2">
                  <c:v>11.9</c:v>
                </c:pt>
                <c:pt idx="3">
                  <c:v>11.100000000000001</c:v>
                </c:pt>
                <c:pt idx="4">
                  <c:v>11</c:v>
                </c:pt>
                <c:pt idx="5">
                  <c:v>11</c:v>
                </c:pt>
                <c:pt idx="6">
                  <c:v>11.700000000000001</c:v>
                </c:pt>
                <c:pt idx="7">
                  <c:v>12.200000000000001</c:v>
                </c:pt>
                <c:pt idx="8">
                  <c:v>11.100000000000001</c:v>
                </c:pt>
                <c:pt idx="9">
                  <c:v>10.4</c:v>
                </c:pt>
                <c:pt idx="10">
                  <c:v>10.700000000000001</c:v>
                </c:pt>
                <c:pt idx="11">
                  <c:v>11.100000000000001</c:v>
                </c:pt>
                <c:pt idx="12">
                  <c:v>11.3</c:v>
                </c:pt>
                <c:pt idx="13">
                  <c:v>11.9</c:v>
                </c:pt>
                <c:pt idx="14">
                  <c:v>12.5</c:v>
                </c:pt>
                <c:pt idx="15">
                  <c:v>12.3</c:v>
                </c:pt>
                <c:pt idx="16">
                  <c:v>12.100000000000001</c:v>
                </c:pt>
                <c:pt idx="17">
                  <c:v>12.4</c:v>
                </c:pt>
                <c:pt idx="18">
                  <c:v>12</c:v>
                </c:pt>
                <c:pt idx="19">
                  <c:v>11.5</c:v>
                </c:pt>
                <c:pt idx="20">
                  <c:v>12</c:v>
                </c:pt>
                <c:pt idx="21">
                  <c:v>13.9</c:v>
                </c:pt>
                <c:pt idx="22">
                  <c:v>15.4</c:v>
                </c:pt>
                <c:pt idx="23">
                  <c:v>14.700000000000001</c:v>
                </c:pt>
                <c:pt idx="24">
                  <c:v>15</c:v>
                </c:pt>
                <c:pt idx="25">
                  <c:v>14</c:v>
                </c:pt>
                <c:pt idx="26">
                  <c:v>14.700000000000001</c:v>
                </c:pt>
                <c:pt idx="27">
                  <c:v>10.100000000000001</c:v>
                </c:pt>
                <c:pt idx="28">
                  <c:v>9.3000000000000007</c:v>
                </c:pt>
                <c:pt idx="29">
                  <c:v>10.4</c:v>
                </c:pt>
                <c:pt idx="30">
                  <c:v>9.2000000000000011</c:v>
                </c:pt>
                <c:pt idx="31">
                  <c:v>9.1</c:v>
                </c:pt>
                <c:pt idx="32">
                  <c:v>8.8000000000000007</c:v>
                </c:pt>
                <c:pt idx="33">
                  <c:v>8.9</c:v>
                </c:pt>
                <c:pt idx="34">
                  <c:v>8.6</c:v>
                </c:pt>
                <c:pt idx="35">
                  <c:v>10</c:v>
                </c:pt>
                <c:pt idx="36">
                  <c:v>10.100000000000001</c:v>
                </c:pt>
                <c:pt idx="37">
                  <c:v>11.3</c:v>
                </c:pt>
                <c:pt idx="38">
                  <c:v>11.200000000000001</c:v>
                </c:pt>
                <c:pt idx="39">
                  <c:v>15.200000000000001</c:v>
                </c:pt>
                <c:pt idx="40">
                  <c:v>14.9</c:v>
                </c:pt>
                <c:pt idx="41">
                  <c:v>16</c:v>
                </c:pt>
                <c:pt idx="42">
                  <c:v>16</c:v>
                </c:pt>
                <c:pt idx="43">
                  <c:v>16.400000000000002</c:v>
                </c:pt>
                <c:pt idx="44">
                  <c:v>18.8</c:v>
                </c:pt>
                <c:pt idx="45">
                  <c:v>18</c:v>
                </c:pt>
                <c:pt idx="46">
                  <c:v>20.200000000000003</c:v>
                </c:pt>
                <c:pt idx="47">
                  <c:v>19.3</c:v>
                </c:pt>
                <c:pt idx="48">
                  <c:v>21.400000000000002</c:v>
                </c:pt>
                <c:pt idx="49">
                  <c:v>22</c:v>
                </c:pt>
                <c:pt idx="50">
                  <c:v>21.8</c:v>
                </c:pt>
                <c:pt idx="51">
                  <c:v>18.3</c:v>
                </c:pt>
                <c:pt idx="52">
                  <c:v>20.200000000000003</c:v>
                </c:pt>
                <c:pt idx="53">
                  <c:v>20.3</c:v>
                </c:pt>
                <c:pt idx="54">
                  <c:v>19.5</c:v>
                </c:pt>
                <c:pt idx="55">
                  <c:v>20.5</c:v>
                </c:pt>
                <c:pt idx="56">
                  <c:v>20</c:v>
                </c:pt>
                <c:pt idx="57">
                  <c:v>19.100000000000001</c:v>
                </c:pt>
                <c:pt idx="58">
                  <c:v>18.7</c:v>
                </c:pt>
                <c:pt idx="59">
                  <c:v>18.5</c:v>
                </c:pt>
                <c:pt idx="60">
                  <c:v>17.100000000000001</c:v>
                </c:pt>
                <c:pt idx="61">
                  <c:v>18</c:v>
                </c:pt>
                <c:pt idx="62">
                  <c:v>17.600000000000001</c:v>
                </c:pt>
                <c:pt idx="63">
                  <c:v>13.4</c:v>
                </c:pt>
                <c:pt idx="64">
                  <c:v>12.600000000000001</c:v>
                </c:pt>
                <c:pt idx="65">
                  <c:v>13.4</c:v>
                </c:pt>
                <c:pt idx="66">
                  <c:v>13</c:v>
                </c:pt>
                <c:pt idx="67">
                  <c:v>13.600000000000001</c:v>
                </c:pt>
                <c:pt idx="68">
                  <c:v>14.200000000000001</c:v>
                </c:pt>
                <c:pt idx="69">
                  <c:v>14.200000000000001</c:v>
                </c:pt>
                <c:pt idx="70">
                  <c:v>12.8</c:v>
                </c:pt>
                <c:pt idx="71">
                  <c:v>14.200000000000001</c:v>
                </c:pt>
                <c:pt idx="72">
                  <c:v>14</c:v>
                </c:pt>
                <c:pt idx="73">
                  <c:v>15.3</c:v>
                </c:pt>
                <c:pt idx="74">
                  <c:v>14.4</c:v>
                </c:pt>
                <c:pt idx="75">
                  <c:v>13.9</c:v>
                </c:pt>
                <c:pt idx="76">
                  <c:v>16</c:v>
                </c:pt>
                <c:pt idx="77">
                  <c:v>16.3</c:v>
                </c:pt>
                <c:pt idx="78">
                  <c:v>16.600000000000001</c:v>
                </c:pt>
                <c:pt idx="79">
                  <c:v>15.4</c:v>
                </c:pt>
                <c:pt idx="80">
                  <c:v>16.400000000000002</c:v>
                </c:pt>
                <c:pt idx="81">
                  <c:v>16.8</c:v>
                </c:pt>
                <c:pt idx="82">
                  <c:v>18.100000000000001</c:v>
                </c:pt>
                <c:pt idx="83">
                  <c:v>20</c:v>
                </c:pt>
                <c:pt idx="84">
                  <c:v>21.3</c:v>
                </c:pt>
                <c:pt idx="85">
                  <c:v>22.900000000000002</c:v>
                </c:pt>
                <c:pt idx="86">
                  <c:v>23.3</c:v>
                </c:pt>
                <c:pt idx="87">
                  <c:v>20</c:v>
                </c:pt>
                <c:pt idx="88">
                  <c:v>22</c:v>
                </c:pt>
                <c:pt idx="89">
                  <c:v>24.400000000000002</c:v>
                </c:pt>
                <c:pt idx="90">
                  <c:v>25</c:v>
                </c:pt>
                <c:pt idx="91">
                  <c:v>24.400000000000002</c:v>
                </c:pt>
                <c:pt idx="92">
                  <c:v>23.200000000000003</c:v>
                </c:pt>
                <c:pt idx="93">
                  <c:v>27.5</c:v>
                </c:pt>
                <c:pt idx="94">
                  <c:v>23.3</c:v>
                </c:pt>
                <c:pt idx="95">
                  <c:v>25.200000000000003</c:v>
                </c:pt>
                <c:pt idx="96">
                  <c:v>25.5</c:v>
                </c:pt>
                <c:pt idx="97">
                  <c:v>29.700000000000003</c:v>
                </c:pt>
                <c:pt idx="98">
                  <c:v>31</c:v>
                </c:pt>
                <c:pt idx="99">
                  <c:v>34.200000000000003</c:v>
                </c:pt>
                <c:pt idx="100">
                  <c:v>32.300000000000004</c:v>
                </c:pt>
                <c:pt idx="101">
                  <c:v>34.4</c:v>
                </c:pt>
                <c:pt idx="102">
                  <c:v>36</c:v>
                </c:pt>
                <c:pt idx="103">
                  <c:v>37.4</c:v>
                </c:pt>
                <c:pt idx="104">
                  <c:v>29.1</c:v>
                </c:pt>
                <c:pt idx="105">
                  <c:v>26.3</c:v>
                </c:pt>
                <c:pt idx="106">
                  <c:v>32.300000000000004</c:v>
                </c:pt>
                <c:pt idx="107">
                  <c:v>34.4</c:v>
                </c:pt>
                <c:pt idx="108">
                  <c:v>32.700000000000003</c:v>
                </c:pt>
                <c:pt idx="109">
                  <c:v>34.700000000000003</c:v>
                </c:pt>
                <c:pt idx="110">
                  <c:v>35.9</c:v>
                </c:pt>
                <c:pt idx="111">
                  <c:v>30.8</c:v>
                </c:pt>
                <c:pt idx="112">
                  <c:v>35.5</c:v>
                </c:pt>
                <c:pt idx="113">
                  <c:v>36.800000000000004</c:v>
                </c:pt>
                <c:pt idx="114">
                  <c:v>37.300000000000004</c:v>
                </c:pt>
                <c:pt idx="115">
                  <c:v>36</c:v>
                </c:pt>
                <c:pt idx="116">
                  <c:v>36.200000000000003</c:v>
                </c:pt>
                <c:pt idx="117">
                  <c:v>36.1</c:v>
                </c:pt>
                <c:pt idx="118">
                  <c:v>37.5</c:v>
                </c:pt>
                <c:pt idx="119">
                  <c:v>50.6</c:v>
                </c:pt>
                <c:pt idx="120">
                  <c:v>60.7</c:v>
                </c:pt>
                <c:pt idx="121">
                  <c:v>63.400000000000006</c:v>
                </c:pt>
                <c:pt idx="122">
                  <c:v>54.300000000000004</c:v>
                </c:pt>
                <c:pt idx="123">
                  <c:v>48</c:v>
                </c:pt>
                <c:pt idx="124">
                  <c:v>44.5</c:v>
                </c:pt>
                <c:pt idx="125">
                  <c:v>40</c:v>
                </c:pt>
                <c:pt idx="126">
                  <c:v>40.900000000000006</c:v>
                </c:pt>
                <c:pt idx="127">
                  <c:v>41.300000000000004</c:v>
                </c:pt>
                <c:pt idx="128">
                  <c:v>39.300000000000004</c:v>
                </c:pt>
                <c:pt idx="129">
                  <c:v>40.800000000000004</c:v>
                </c:pt>
                <c:pt idx="130">
                  <c:v>40.900000000000006</c:v>
                </c:pt>
                <c:pt idx="131">
                  <c:v>32.800000000000004</c:v>
                </c:pt>
                <c:pt idx="132">
                  <c:v>32</c:v>
                </c:pt>
                <c:pt idx="133">
                  <c:v>38.200000000000003</c:v>
                </c:pt>
                <c:pt idx="134">
                  <c:v>34.4</c:v>
                </c:pt>
                <c:pt idx="135">
                  <c:v>34.4</c:v>
                </c:pt>
                <c:pt idx="136">
                  <c:v>36.1</c:v>
                </c:pt>
                <c:pt idx="137">
                  <c:v>32.9</c:v>
                </c:pt>
                <c:pt idx="138">
                  <c:v>27.6</c:v>
                </c:pt>
                <c:pt idx="139">
                  <c:v>26.3</c:v>
                </c:pt>
                <c:pt idx="140">
                  <c:v>24.200000000000003</c:v>
                </c:pt>
                <c:pt idx="141">
                  <c:v>23</c:v>
                </c:pt>
                <c:pt idx="142">
                  <c:v>25.200000000000003</c:v>
                </c:pt>
                <c:pt idx="143">
                  <c:v>28.6</c:v>
                </c:pt>
                <c:pt idx="144">
                  <c:v>28.400000000000002</c:v>
                </c:pt>
                <c:pt idx="145">
                  <c:v>26.3</c:v>
                </c:pt>
                <c:pt idx="146">
                  <c:v>26</c:v>
                </c:pt>
                <c:pt idx="147">
                  <c:v>29.1</c:v>
                </c:pt>
                <c:pt idx="148">
                  <c:v>26.900000000000002</c:v>
                </c:pt>
                <c:pt idx="149">
                  <c:v>29.1</c:v>
                </c:pt>
                <c:pt idx="150">
                  <c:v>21.8</c:v>
                </c:pt>
                <c:pt idx="163">
                  <c:v>31.6</c:v>
                </c:pt>
                <c:pt idx="164">
                  <c:v>32.6</c:v>
                </c:pt>
                <c:pt idx="165">
                  <c:v>30.8</c:v>
                </c:pt>
                <c:pt idx="166">
                  <c:v>32.800000000000004</c:v>
                </c:pt>
                <c:pt idx="167">
                  <c:v>33.700000000000003</c:v>
                </c:pt>
                <c:pt idx="168">
                  <c:v>36.300000000000004</c:v>
                </c:pt>
                <c:pt idx="169">
                  <c:v>39.1</c:v>
                </c:pt>
                <c:pt idx="170">
                  <c:v>29.700000000000003</c:v>
                </c:pt>
                <c:pt idx="171">
                  <c:v>28</c:v>
                </c:pt>
                <c:pt idx="172">
                  <c:v>28.200000000000003</c:v>
                </c:pt>
                <c:pt idx="173">
                  <c:v>26.3</c:v>
                </c:pt>
                <c:pt idx="174">
                  <c:v>26.8</c:v>
                </c:pt>
                <c:pt idx="175">
                  <c:v>30.8</c:v>
                </c:pt>
                <c:pt idx="176">
                  <c:v>29.700000000000003</c:v>
                </c:pt>
                <c:pt idx="177">
                  <c:v>30.700000000000003</c:v>
                </c:pt>
                <c:pt idx="178">
                  <c:v>32.9</c:v>
                </c:pt>
                <c:pt idx="179">
                  <c:v>28.3</c:v>
                </c:pt>
                <c:pt idx="180">
                  <c:v>29.700000000000003</c:v>
                </c:pt>
                <c:pt idx="181">
                  <c:v>29.900000000000002</c:v>
                </c:pt>
                <c:pt idx="182">
                  <c:v>23.900000000000002</c:v>
                </c:pt>
                <c:pt idx="183">
                  <c:v>23.1</c:v>
                </c:pt>
                <c:pt idx="184">
                  <c:v>22.6</c:v>
                </c:pt>
                <c:pt idx="185">
                  <c:v>19.5</c:v>
                </c:pt>
                <c:pt idx="186">
                  <c:v>20.200000000000003</c:v>
                </c:pt>
                <c:pt idx="187">
                  <c:v>19.600000000000001</c:v>
                </c:pt>
                <c:pt idx="188">
                  <c:v>18.900000000000002</c:v>
                </c:pt>
                <c:pt idx="189">
                  <c:v>19.200000000000003</c:v>
                </c:pt>
                <c:pt idx="190">
                  <c:v>18.8</c:v>
                </c:pt>
                <c:pt idx="191">
                  <c:v>15.4</c:v>
                </c:pt>
                <c:pt idx="192">
                  <c:v>15.600000000000001</c:v>
                </c:pt>
                <c:pt idx="193">
                  <c:v>15.4</c:v>
                </c:pt>
                <c:pt idx="194">
                  <c:v>15.8</c:v>
                </c:pt>
                <c:pt idx="195">
                  <c:v>14.200000000000001</c:v>
                </c:pt>
                <c:pt idx="196">
                  <c:v>13.9</c:v>
                </c:pt>
                <c:pt idx="197">
                  <c:v>13</c:v>
                </c:pt>
                <c:pt idx="198">
                  <c:v>13.3</c:v>
                </c:pt>
                <c:pt idx="199">
                  <c:v>12.4</c:v>
                </c:pt>
                <c:pt idx="200">
                  <c:v>12.5</c:v>
                </c:pt>
                <c:pt idx="201">
                  <c:v>12.8</c:v>
                </c:pt>
                <c:pt idx="202">
                  <c:v>14.100000000000001</c:v>
                </c:pt>
                <c:pt idx="203">
                  <c:v>15.3</c:v>
                </c:pt>
                <c:pt idx="204">
                  <c:v>16.100000000000001</c:v>
                </c:pt>
                <c:pt idx="205">
                  <c:v>16.8</c:v>
                </c:pt>
                <c:pt idx="206">
                  <c:v>16.3</c:v>
                </c:pt>
                <c:pt idx="207">
                  <c:v>17</c:v>
                </c:pt>
                <c:pt idx="208">
                  <c:v>17</c:v>
                </c:pt>
                <c:pt idx="209">
                  <c:v>17.5</c:v>
                </c:pt>
                <c:pt idx="210">
                  <c:v>17.100000000000001</c:v>
                </c:pt>
                <c:pt idx="211">
                  <c:v>14.100000000000001</c:v>
                </c:pt>
                <c:pt idx="212">
                  <c:v>14.8</c:v>
                </c:pt>
                <c:pt idx="213">
                  <c:v>16</c:v>
                </c:pt>
                <c:pt idx="214">
                  <c:v>18.5</c:v>
                </c:pt>
                <c:pt idx="215">
                  <c:v>12.3</c:v>
                </c:pt>
                <c:pt idx="216">
                  <c:v>11.9</c:v>
                </c:pt>
                <c:pt idx="217">
                  <c:v>10.5</c:v>
                </c:pt>
                <c:pt idx="218">
                  <c:v>10.3</c:v>
                </c:pt>
                <c:pt idx="219">
                  <c:v>9.7000000000000011</c:v>
                </c:pt>
                <c:pt idx="220">
                  <c:v>9.9</c:v>
                </c:pt>
                <c:pt idx="221">
                  <c:v>9.5</c:v>
                </c:pt>
                <c:pt idx="222">
                  <c:v>8.7000000000000011</c:v>
                </c:pt>
                <c:pt idx="223">
                  <c:v>9.1</c:v>
                </c:pt>
                <c:pt idx="224">
                  <c:v>9.2000000000000011</c:v>
                </c:pt>
                <c:pt idx="225">
                  <c:v>9.1</c:v>
                </c:pt>
                <c:pt idx="226">
                  <c:v>7.8000000000000007</c:v>
                </c:pt>
                <c:pt idx="227">
                  <c:v>11.200000000000001</c:v>
                </c:pt>
                <c:pt idx="228">
                  <c:v>11.100000000000001</c:v>
                </c:pt>
                <c:pt idx="229">
                  <c:v>9.8000000000000007</c:v>
                </c:pt>
                <c:pt idx="230">
                  <c:v>9</c:v>
                </c:pt>
                <c:pt idx="231">
                  <c:v>9.2000000000000011</c:v>
                </c:pt>
                <c:pt idx="232">
                  <c:v>8.8000000000000007</c:v>
                </c:pt>
                <c:pt idx="233">
                  <c:v>9.1</c:v>
                </c:pt>
                <c:pt idx="234">
                  <c:v>9.6000000000000014</c:v>
                </c:pt>
                <c:pt idx="235">
                  <c:v>10.600000000000001</c:v>
                </c:pt>
                <c:pt idx="236">
                  <c:v>10.600000000000001</c:v>
                </c:pt>
                <c:pt idx="237">
                  <c:v>11.4</c:v>
                </c:pt>
                <c:pt idx="238">
                  <c:v>11.5</c:v>
                </c:pt>
                <c:pt idx="239">
                  <c:v>11.5</c:v>
                </c:pt>
                <c:pt idx="240">
                  <c:v>11.8</c:v>
                </c:pt>
                <c:pt idx="241">
                  <c:v>10.5</c:v>
                </c:pt>
                <c:pt idx="242">
                  <c:v>10.100000000000001</c:v>
                </c:pt>
                <c:pt idx="243">
                  <c:v>10.3</c:v>
                </c:pt>
                <c:pt idx="244">
                  <c:v>10</c:v>
                </c:pt>
                <c:pt idx="245">
                  <c:v>9.2000000000000011</c:v>
                </c:pt>
                <c:pt idx="246">
                  <c:v>9</c:v>
                </c:pt>
                <c:pt idx="247">
                  <c:v>10</c:v>
                </c:pt>
                <c:pt idx="248">
                  <c:v>10</c:v>
                </c:pt>
                <c:pt idx="249">
                  <c:v>10.4</c:v>
                </c:pt>
                <c:pt idx="250">
                  <c:v>11.100000000000001</c:v>
                </c:pt>
                <c:pt idx="251">
                  <c:v>6.7</c:v>
                </c:pt>
                <c:pt idx="252">
                  <c:v>7</c:v>
                </c:pt>
                <c:pt idx="253">
                  <c:v>7.5</c:v>
                </c:pt>
                <c:pt idx="254">
                  <c:v>8.2000000000000011</c:v>
                </c:pt>
                <c:pt idx="255">
                  <c:v>7.9</c:v>
                </c:pt>
                <c:pt idx="256">
                  <c:v>8.1</c:v>
                </c:pt>
                <c:pt idx="257">
                  <c:v>7.5</c:v>
                </c:pt>
                <c:pt idx="258">
                  <c:v>7.5</c:v>
                </c:pt>
                <c:pt idx="259">
                  <c:v>7.3000000000000007</c:v>
                </c:pt>
                <c:pt idx="260">
                  <c:v>6.8000000000000007</c:v>
                </c:pt>
                <c:pt idx="261">
                  <c:v>6.8000000000000007</c:v>
                </c:pt>
                <c:pt idx="262">
                  <c:v>7.3000000000000007</c:v>
                </c:pt>
                <c:pt idx="263">
                  <c:v>15.5</c:v>
                </c:pt>
                <c:pt idx="264">
                  <c:v>14.9</c:v>
                </c:pt>
                <c:pt idx="265">
                  <c:v>14.8</c:v>
                </c:pt>
                <c:pt idx="266">
                  <c:v>10.700000000000001</c:v>
                </c:pt>
                <c:pt idx="267">
                  <c:v>10.200000000000001</c:v>
                </c:pt>
                <c:pt idx="268">
                  <c:v>9.2000000000000011</c:v>
                </c:pt>
                <c:pt idx="269">
                  <c:v>9.2000000000000011</c:v>
                </c:pt>
                <c:pt idx="270">
                  <c:v>10.600000000000001</c:v>
                </c:pt>
                <c:pt idx="271">
                  <c:v>9.7000000000000011</c:v>
                </c:pt>
                <c:pt idx="272">
                  <c:v>10.5</c:v>
                </c:pt>
                <c:pt idx="273">
                  <c:v>10.9</c:v>
                </c:pt>
                <c:pt idx="274">
                  <c:v>10.700000000000001</c:v>
                </c:pt>
                <c:pt idx="275">
                  <c:v>7.5</c:v>
                </c:pt>
                <c:pt idx="276">
                  <c:v>7.5</c:v>
                </c:pt>
                <c:pt idx="277">
                  <c:v>7.9</c:v>
                </c:pt>
                <c:pt idx="278">
                  <c:v>11.5</c:v>
                </c:pt>
                <c:pt idx="279">
                  <c:v>12.100000000000001</c:v>
                </c:pt>
                <c:pt idx="280">
                  <c:v>12.8</c:v>
                </c:pt>
                <c:pt idx="281">
                  <c:v>11.600000000000001</c:v>
                </c:pt>
                <c:pt idx="282">
                  <c:v>10.8</c:v>
                </c:pt>
                <c:pt idx="283">
                  <c:v>12.3</c:v>
                </c:pt>
                <c:pt idx="284">
                  <c:v>11.8</c:v>
                </c:pt>
                <c:pt idx="285">
                  <c:v>13.200000000000001</c:v>
                </c:pt>
                <c:pt idx="286">
                  <c:v>14.9</c:v>
                </c:pt>
                <c:pt idx="287">
                  <c:v>15</c:v>
                </c:pt>
                <c:pt idx="288">
                  <c:v>14.700000000000001</c:v>
                </c:pt>
                <c:pt idx="289">
                  <c:v>14.200000000000001</c:v>
                </c:pt>
                <c:pt idx="290">
                  <c:v>10.9</c:v>
                </c:pt>
                <c:pt idx="291">
                  <c:v>11.3</c:v>
                </c:pt>
                <c:pt idx="292">
                  <c:v>11.9</c:v>
                </c:pt>
                <c:pt idx="293">
                  <c:v>12.8</c:v>
                </c:pt>
                <c:pt idx="294">
                  <c:v>13</c:v>
                </c:pt>
                <c:pt idx="295">
                  <c:v>12.600000000000001</c:v>
                </c:pt>
                <c:pt idx="296">
                  <c:v>12.5</c:v>
                </c:pt>
                <c:pt idx="297">
                  <c:v>12.700000000000001</c:v>
                </c:pt>
                <c:pt idx="298">
                  <c:v>12.4</c:v>
                </c:pt>
                <c:pt idx="299">
                  <c:v>13.200000000000001</c:v>
                </c:pt>
                <c:pt idx="300">
                  <c:v>12.200000000000001</c:v>
                </c:pt>
                <c:pt idx="301">
                  <c:v>13.700000000000001</c:v>
                </c:pt>
                <c:pt idx="302">
                  <c:v>22.5</c:v>
                </c:pt>
                <c:pt idx="303">
                  <c:v>21.8</c:v>
                </c:pt>
                <c:pt idx="304">
                  <c:v>22.3</c:v>
                </c:pt>
                <c:pt idx="305">
                  <c:v>15.3</c:v>
                </c:pt>
                <c:pt idx="306">
                  <c:v>15.200000000000001</c:v>
                </c:pt>
                <c:pt idx="307">
                  <c:v>14.5</c:v>
                </c:pt>
                <c:pt idx="308">
                  <c:v>13.4</c:v>
                </c:pt>
                <c:pt idx="309">
                  <c:v>11.4</c:v>
                </c:pt>
                <c:pt idx="310">
                  <c:v>12.600000000000001</c:v>
                </c:pt>
                <c:pt idx="311">
                  <c:v>12.700000000000001</c:v>
                </c:pt>
                <c:pt idx="312">
                  <c:v>11.4</c:v>
                </c:pt>
                <c:pt idx="313">
                  <c:v>10.5</c:v>
                </c:pt>
                <c:pt idx="314">
                  <c:v>16.600000000000001</c:v>
                </c:pt>
                <c:pt idx="315">
                  <c:v>18.100000000000001</c:v>
                </c:pt>
                <c:pt idx="316">
                  <c:v>28.5</c:v>
                </c:pt>
                <c:pt idx="317">
                  <c:v>28.5</c:v>
                </c:pt>
                <c:pt idx="318">
                  <c:v>25.3</c:v>
                </c:pt>
                <c:pt idx="319">
                  <c:v>110.7</c:v>
                </c:pt>
                <c:pt idx="320">
                  <c:v>113.2</c:v>
                </c:pt>
                <c:pt idx="321">
                  <c:v>113.80000000000001</c:v>
                </c:pt>
                <c:pt idx="322">
                  <c:v>108.9</c:v>
                </c:pt>
                <c:pt idx="323">
                  <c:v>96.300000000000011</c:v>
                </c:pt>
                <c:pt idx="324">
                  <c:v>108.2</c:v>
                </c:pt>
                <c:pt idx="325">
                  <c:v>109.80000000000001</c:v>
                </c:pt>
                <c:pt idx="326">
                  <c:v>23.1</c:v>
                </c:pt>
                <c:pt idx="327">
                  <c:v>25</c:v>
                </c:pt>
                <c:pt idx="328">
                  <c:v>24.3</c:v>
                </c:pt>
                <c:pt idx="329">
                  <c:v>25.1</c:v>
                </c:pt>
                <c:pt idx="330">
                  <c:v>22.8</c:v>
                </c:pt>
                <c:pt idx="331">
                  <c:v>20.8</c:v>
                </c:pt>
                <c:pt idx="332">
                  <c:v>19.5</c:v>
                </c:pt>
                <c:pt idx="333">
                  <c:v>19.899999999999999</c:v>
                </c:pt>
                <c:pt idx="334">
                  <c:v>21.7</c:v>
                </c:pt>
                <c:pt idx="335">
                  <c:v>20.7</c:v>
                </c:pt>
                <c:pt idx="336">
                  <c:v>19.600000000000001</c:v>
                </c:pt>
                <c:pt idx="337">
                  <c:v>19.899999999999999</c:v>
                </c:pt>
                <c:pt idx="338">
                  <c:v>14.3</c:v>
                </c:pt>
                <c:pt idx="339">
                  <c:v>14.4</c:v>
                </c:pt>
                <c:pt idx="340">
                  <c:v>14.7</c:v>
                </c:pt>
                <c:pt idx="341">
                  <c:v>13.2</c:v>
                </c:pt>
                <c:pt idx="342">
                  <c:v>12.7</c:v>
                </c:pt>
                <c:pt idx="343">
                  <c:v>13.8</c:v>
                </c:pt>
                <c:pt idx="344">
                  <c:v>12.5</c:v>
                </c:pt>
                <c:pt idx="345">
                  <c:v>12.2</c:v>
                </c:pt>
                <c:pt idx="346">
                  <c:v>12.4</c:v>
                </c:pt>
                <c:pt idx="347">
                  <c:v>13.5</c:v>
                </c:pt>
                <c:pt idx="348">
                  <c:v>12.5</c:v>
                </c:pt>
                <c:pt idx="349">
                  <c:v>12.8</c:v>
                </c:pt>
                <c:pt idx="350">
                  <c:v>13.3</c:v>
                </c:pt>
                <c:pt idx="351">
                  <c:v>13.1</c:v>
                </c:pt>
                <c:pt idx="352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AB-4BE7-956D-E5D8407B9D08}"/>
            </c:ext>
          </c:extLst>
        </c:ser>
        <c:ser>
          <c:idx val="1"/>
          <c:order val="1"/>
          <c:tx>
            <c:strRef>
              <c:f>'Fig1'!$C$4</c:f>
              <c:strCache>
                <c:ptCount val="1"/>
                <c:pt idx="0">
                  <c:v>BRITISH TELECOM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'Fig1'!$A$5:$A$357</c:f>
              <c:numCache>
                <c:formatCode>m/d/yyyy</c:formatCode>
                <c:ptCount val="353"/>
                <c:pt idx="0">
                  <c:v>32873</c:v>
                </c:pt>
                <c:pt idx="1">
                  <c:v>32904</c:v>
                </c:pt>
                <c:pt idx="2">
                  <c:v>32932</c:v>
                </c:pt>
                <c:pt idx="3">
                  <c:v>32962</c:v>
                </c:pt>
                <c:pt idx="4">
                  <c:v>32993</c:v>
                </c:pt>
                <c:pt idx="5">
                  <c:v>33024</c:v>
                </c:pt>
                <c:pt idx="6">
                  <c:v>33053</c:v>
                </c:pt>
                <c:pt idx="7">
                  <c:v>33085</c:v>
                </c:pt>
                <c:pt idx="8">
                  <c:v>33116</c:v>
                </c:pt>
                <c:pt idx="9">
                  <c:v>33144</c:v>
                </c:pt>
                <c:pt idx="10">
                  <c:v>33177</c:v>
                </c:pt>
                <c:pt idx="11">
                  <c:v>33207</c:v>
                </c:pt>
                <c:pt idx="12">
                  <c:v>33238</c:v>
                </c:pt>
                <c:pt idx="13">
                  <c:v>33269</c:v>
                </c:pt>
                <c:pt idx="14">
                  <c:v>33297</c:v>
                </c:pt>
                <c:pt idx="15">
                  <c:v>33326</c:v>
                </c:pt>
                <c:pt idx="16">
                  <c:v>33358</c:v>
                </c:pt>
                <c:pt idx="17">
                  <c:v>33389</c:v>
                </c:pt>
                <c:pt idx="18">
                  <c:v>33417</c:v>
                </c:pt>
                <c:pt idx="19">
                  <c:v>33450</c:v>
                </c:pt>
                <c:pt idx="20">
                  <c:v>33480</c:v>
                </c:pt>
                <c:pt idx="21">
                  <c:v>33511</c:v>
                </c:pt>
                <c:pt idx="22">
                  <c:v>33542</c:v>
                </c:pt>
                <c:pt idx="23">
                  <c:v>33571</c:v>
                </c:pt>
                <c:pt idx="24">
                  <c:v>33603</c:v>
                </c:pt>
                <c:pt idx="25">
                  <c:v>33634</c:v>
                </c:pt>
                <c:pt idx="26">
                  <c:v>33662</c:v>
                </c:pt>
                <c:pt idx="27">
                  <c:v>33694</c:v>
                </c:pt>
                <c:pt idx="28">
                  <c:v>33724</c:v>
                </c:pt>
                <c:pt idx="29">
                  <c:v>33753</c:v>
                </c:pt>
                <c:pt idx="30">
                  <c:v>33785</c:v>
                </c:pt>
                <c:pt idx="31">
                  <c:v>33816</c:v>
                </c:pt>
                <c:pt idx="32">
                  <c:v>33847</c:v>
                </c:pt>
                <c:pt idx="33">
                  <c:v>33877</c:v>
                </c:pt>
                <c:pt idx="34">
                  <c:v>33907</c:v>
                </c:pt>
                <c:pt idx="35">
                  <c:v>33938</c:v>
                </c:pt>
                <c:pt idx="36">
                  <c:v>33969</c:v>
                </c:pt>
                <c:pt idx="37">
                  <c:v>33998</c:v>
                </c:pt>
                <c:pt idx="38">
                  <c:v>34026</c:v>
                </c:pt>
                <c:pt idx="39">
                  <c:v>34059</c:v>
                </c:pt>
                <c:pt idx="40">
                  <c:v>34089</c:v>
                </c:pt>
                <c:pt idx="41">
                  <c:v>34120</c:v>
                </c:pt>
                <c:pt idx="42">
                  <c:v>34150</c:v>
                </c:pt>
                <c:pt idx="43">
                  <c:v>34180</c:v>
                </c:pt>
                <c:pt idx="44">
                  <c:v>34212</c:v>
                </c:pt>
                <c:pt idx="45">
                  <c:v>34242</c:v>
                </c:pt>
                <c:pt idx="46">
                  <c:v>34271</c:v>
                </c:pt>
                <c:pt idx="47">
                  <c:v>34303</c:v>
                </c:pt>
                <c:pt idx="48">
                  <c:v>34334</c:v>
                </c:pt>
                <c:pt idx="49">
                  <c:v>34365</c:v>
                </c:pt>
                <c:pt idx="50">
                  <c:v>34393</c:v>
                </c:pt>
                <c:pt idx="51">
                  <c:v>34424</c:v>
                </c:pt>
                <c:pt idx="52">
                  <c:v>34453</c:v>
                </c:pt>
                <c:pt idx="53">
                  <c:v>34485</c:v>
                </c:pt>
                <c:pt idx="54">
                  <c:v>34515</c:v>
                </c:pt>
                <c:pt idx="55">
                  <c:v>34544</c:v>
                </c:pt>
                <c:pt idx="56">
                  <c:v>34577</c:v>
                </c:pt>
                <c:pt idx="57">
                  <c:v>34607</c:v>
                </c:pt>
                <c:pt idx="58">
                  <c:v>34638</c:v>
                </c:pt>
                <c:pt idx="59">
                  <c:v>34668</c:v>
                </c:pt>
                <c:pt idx="60">
                  <c:v>34698</c:v>
                </c:pt>
                <c:pt idx="61">
                  <c:v>34730</c:v>
                </c:pt>
                <c:pt idx="62">
                  <c:v>34758</c:v>
                </c:pt>
                <c:pt idx="63">
                  <c:v>34789</c:v>
                </c:pt>
                <c:pt idx="64">
                  <c:v>34817</c:v>
                </c:pt>
                <c:pt idx="65">
                  <c:v>34850</c:v>
                </c:pt>
                <c:pt idx="66">
                  <c:v>34880</c:v>
                </c:pt>
                <c:pt idx="67">
                  <c:v>34911</c:v>
                </c:pt>
                <c:pt idx="68">
                  <c:v>34942</c:v>
                </c:pt>
                <c:pt idx="69">
                  <c:v>34971</c:v>
                </c:pt>
                <c:pt idx="70">
                  <c:v>35003</c:v>
                </c:pt>
                <c:pt idx="71">
                  <c:v>35033</c:v>
                </c:pt>
                <c:pt idx="72">
                  <c:v>35062</c:v>
                </c:pt>
                <c:pt idx="73">
                  <c:v>35095</c:v>
                </c:pt>
                <c:pt idx="74">
                  <c:v>35124</c:v>
                </c:pt>
                <c:pt idx="75">
                  <c:v>35153</c:v>
                </c:pt>
                <c:pt idx="76">
                  <c:v>35185</c:v>
                </c:pt>
                <c:pt idx="77">
                  <c:v>35216</c:v>
                </c:pt>
                <c:pt idx="78">
                  <c:v>35244</c:v>
                </c:pt>
                <c:pt idx="79">
                  <c:v>35277</c:v>
                </c:pt>
                <c:pt idx="80">
                  <c:v>35307</c:v>
                </c:pt>
                <c:pt idx="81">
                  <c:v>35338</c:v>
                </c:pt>
                <c:pt idx="82">
                  <c:v>35369</c:v>
                </c:pt>
                <c:pt idx="83">
                  <c:v>35398</c:v>
                </c:pt>
                <c:pt idx="84">
                  <c:v>35430</c:v>
                </c:pt>
                <c:pt idx="85">
                  <c:v>35461</c:v>
                </c:pt>
                <c:pt idx="86">
                  <c:v>35489</c:v>
                </c:pt>
                <c:pt idx="87">
                  <c:v>35520</c:v>
                </c:pt>
                <c:pt idx="88">
                  <c:v>35550</c:v>
                </c:pt>
                <c:pt idx="89">
                  <c:v>35580</c:v>
                </c:pt>
                <c:pt idx="90">
                  <c:v>35611</c:v>
                </c:pt>
                <c:pt idx="91">
                  <c:v>35642</c:v>
                </c:pt>
                <c:pt idx="92">
                  <c:v>35671</c:v>
                </c:pt>
                <c:pt idx="93">
                  <c:v>35703</c:v>
                </c:pt>
                <c:pt idx="94">
                  <c:v>35734</c:v>
                </c:pt>
                <c:pt idx="95">
                  <c:v>35762</c:v>
                </c:pt>
                <c:pt idx="96">
                  <c:v>35795</c:v>
                </c:pt>
                <c:pt idx="97">
                  <c:v>35825</c:v>
                </c:pt>
                <c:pt idx="98">
                  <c:v>35853</c:v>
                </c:pt>
                <c:pt idx="99">
                  <c:v>35885</c:v>
                </c:pt>
                <c:pt idx="100">
                  <c:v>35915</c:v>
                </c:pt>
                <c:pt idx="101">
                  <c:v>35944</c:v>
                </c:pt>
                <c:pt idx="102">
                  <c:v>35976</c:v>
                </c:pt>
                <c:pt idx="103">
                  <c:v>36007</c:v>
                </c:pt>
                <c:pt idx="104">
                  <c:v>36038</c:v>
                </c:pt>
                <c:pt idx="105">
                  <c:v>36068</c:v>
                </c:pt>
                <c:pt idx="106">
                  <c:v>36098</c:v>
                </c:pt>
                <c:pt idx="107">
                  <c:v>36129</c:v>
                </c:pt>
                <c:pt idx="108">
                  <c:v>36160</c:v>
                </c:pt>
                <c:pt idx="109">
                  <c:v>36189</c:v>
                </c:pt>
                <c:pt idx="110">
                  <c:v>36217</c:v>
                </c:pt>
                <c:pt idx="111">
                  <c:v>36250</c:v>
                </c:pt>
                <c:pt idx="112">
                  <c:v>36280</c:v>
                </c:pt>
                <c:pt idx="113">
                  <c:v>36311</c:v>
                </c:pt>
                <c:pt idx="114">
                  <c:v>36341</c:v>
                </c:pt>
                <c:pt idx="115">
                  <c:v>36371</c:v>
                </c:pt>
                <c:pt idx="116">
                  <c:v>36403</c:v>
                </c:pt>
                <c:pt idx="117">
                  <c:v>36433</c:v>
                </c:pt>
                <c:pt idx="118">
                  <c:v>36462</c:v>
                </c:pt>
                <c:pt idx="119">
                  <c:v>36494</c:v>
                </c:pt>
                <c:pt idx="120">
                  <c:v>36525</c:v>
                </c:pt>
                <c:pt idx="121">
                  <c:v>36556</c:v>
                </c:pt>
                <c:pt idx="122">
                  <c:v>36585</c:v>
                </c:pt>
                <c:pt idx="123">
                  <c:v>36616</c:v>
                </c:pt>
                <c:pt idx="124">
                  <c:v>36644</c:v>
                </c:pt>
                <c:pt idx="125">
                  <c:v>36677</c:v>
                </c:pt>
                <c:pt idx="126">
                  <c:v>36707</c:v>
                </c:pt>
                <c:pt idx="127">
                  <c:v>36738</c:v>
                </c:pt>
                <c:pt idx="128">
                  <c:v>36769</c:v>
                </c:pt>
                <c:pt idx="129">
                  <c:v>36798</c:v>
                </c:pt>
                <c:pt idx="130">
                  <c:v>36830</c:v>
                </c:pt>
                <c:pt idx="131">
                  <c:v>36860</c:v>
                </c:pt>
                <c:pt idx="132">
                  <c:v>36889</c:v>
                </c:pt>
                <c:pt idx="133">
                  <c:v>36922</c:v>
                </c:pt>
                <c:pt idx="134">
                  <c:v>36950</c:v>
                </c:pt>
                <c:pt idx="135">
                  <c:v>36980</c:v>
                </c:pt>
                <c:pt idx="136">
                  <c:v>37011</c:v>
                </c:pt>
                <c:pt idx="137">
                  <c:v>37042</c:v>
                </c:pt>
                <c:pt idx="138">
                  <c:v>37071</c:v>
                </c:pt>
                <c:pt idx="139">
                  <c:v>37103</c:v>
                </c:pt>
                <c:pt idx="140">
                  <c:v>37134</c:v>
                </c:pt>
                <c:pt idx="141">
                  <c:v>37162</c:v>
                </c:pt>
                <c:pt idx="142">
                  <c:v>37195</c:v>
                </c:pt>
                <c:pt idx="143">
                  <c:v>37225</c:v>
                </c:pt>
                <c:pt idx="144">
                  <c:v>37256</c:v>
                </c:pt>
                <c:pt idx="145">
                  <c:v>37287</c:v>
                </c:pt>
                <c:pt idx="146">
                  <c:v>37315</c:v>
                </c:pt>
                <c:pt idx="147">
                  <c:v>37344</c:v>
                </c:pt>
                <c:pt idx="148">
                  <c:v>37376</c:v>
                </c:pt>
                <c:pt idx="149">
                  <c:v>37407</c:v>
                </c:pt>
                <c:pt idx="150">
                  <c:v>37435</c:v>
                </c:pt>
                <c:pt idx="151">
                  <c:v>37468</c:v>
                </c:pt>
                <c:pt idx="152">
                  <c:v>37498</c:v>
                </c:pt>
                <c:pt idx="153">
                  <c:v>37529</c:v>
                </c:pt>
                <c:pt idx="154">
                  <c:v>37560</c:v>
                </c:pt>
                <c:pt idx="155">
                  <c:v>37589</c:v>
                </c:pt>
                <c:pt idx="156">
                  <c:v>37621</c:v>
                </c:pt>
                <c:pt idx="157">
                  <c:v>37652</c:v>
                </c:pt>
                <c:pt idx="158">
                  <c:v>37680</c:v>
                </c:pt>
                <c:pt idx="159">
                  <c:v>37711</c:v>
                </c:pt>
                <c:pt idx="160">
                  <c:v>37741</c:v>
                </c:pt>
                <c:pt idx="161">
                  <c:v>37771</c:v>
                </c:pt>
                <c:pt idx="162">
                  <c:v>37802</c:v>
                </c:pt>
                <c:pt idx="163">
                  <c:v>37833</c:v>
                </c:pt>
                <c:pt idx="164">
                  <c:v>37862</c:v>
                </c:pt>
                <c:pt idx="165">
                  <c:v>37894</c:v>
                </c:pt>
                <c:pt idx="166">
                  <c:v>37925</c:v>
                </c:pt>
                <c:pt idx="167">
                  <c:v>37953</c:v>
                </c:pt>
                <c:pt idx="168">
                  <c:v>37986</c:v>
                </c:pt>
                <c:pt idx="169">
                  <c:v>38016</c:v>
                </c:pt>
                <c:pt idx="170">
                  <c:v>38044</c:v>
                </c:pt>
                <c:pt idx="171">
                  <c:v>38077</c:v>
                </c:pt>
                <c:pt idx="172">
                  <c:v>38107</c:v>
                </c:pt>
                <c:pt idx="173">
                  <c:v>38138</c:v>
                </c:pt>
                <c:pt idx="174">
                  <c:v>38168</c:v>
                </c:pt>
                <c:pt idx="175">
                  <c:v>38198</c:v>
                </c:pt>
                <c:pt idx="176">
                  <c:v>38230</c:v>
                </c:pt>
                <c:pt idx="177">
                  <c:v>38260</c:v>
                </c:pt>
                <c:pt idx="178">
                  <c:v>38289</c:v>
                </c:pt>
                <c:pt idx="179">
                  <c:v>38321</c:v>
                </c:pt>
                <c:pt idx="180">
                  <c:v>38352</c:v>
                </c:pt>
                <c:pt idx="181">
                  <c:v>38383</c:v>
                </c:pt>
                <c:pt idx="182">
                  <c:v>38411</c:v>
                </c:pt>
                <c:pt idx="183">
                  <c:v>38442</c:v>
                </c:pt>
                <c:pt idx="184">
                  <c:v>38471</c:v>
                </c:pt>
                <c:pt idx="185">
                  <c:v>38503</c:v>
                </c:pt>
                <c:pt idx="186">
                  <c:v>38533</c:v>
                </c:pt>
                <c:pt idx="187">
                  <c:v>38562</c:v>
                </c:pt>
                <c:pt idx="188">
                  <c:v>38595</c:v>
                </c:pt>
                <c:pt idx="189">
                  <c:v>38625</c:v>
                </c:pt>
                <c:pt idx="190">
                  <c:v>38656</c:v>
                </c:pt>
                <c:pt idx="191">
                  <c:v>38686</c:v>
                </c:pt>
                <c:pt idx="192">
                  <c:v>38716</c:v>
                </c:pt>
                <c:pt idx="193">
                  <c:v>38748</c:v>
                </c:pt>
                <c:pt idx="194">
                  <c:v>38776</c:v>
                </c:pt>
                <c:pt idx="195">
                  <c:v>38807</c:v>
                </c:pt>
                <c:pt idx="196">
                  <c:v>38835</c:v>
                </c:pt>
                <c:pt idx="197">
                  <c:v>38868</c:v>
                </c:pt>
                <c:pt idx="198">
                  <c:v>38898</c:v>
                </c:pt>
                <c:pt idx="199">
                  <c:v>38929</c:v>
                </c:pt>
                <c:pt idx="200">
                  <c:v>38960</c:v>
                </c:pt>
                <c:pt idx="201">
                  <c:v>38989</c:v>
                </c:pt>
                <c:pt idx="202">
                  <c:v>39021</c:v>
                </c:pt>
                <c:pt idx="203">
                  <c:v>39051</c:v>
                </c:pt>
                <c:pt idx="204">
                  <c:v>39080</c:v>
                </c:pt>
                <c:pt idx="205">
                  <c:v>39113</c:v>
                </c:pt>
                <c:pt idx="206">
                  <c:v>39141</c:v>
                </c:pt>
                <c:pt idx="207">
                  <c:v>39171</c:v>
                </c:pt>
                <c:pt idx="208">
                  <c:v>39202</c:v>
                </c:pt>
                <c:pt idx="209">
                  <c:v>39233</c:v>
                </c:pt>
                <c:pt idx="210">
                  <c:v>39262</c:v>
                </c:pt>
                <c:pt idx="211">
                  <c:v>39294</c:v>
                </c:pt>
                <c:pt idx="212">
                  <c:v>39325</c:v>
                </c:pt>
                <c:pt idx="213">
                  <c:v>39353</c:v>
                </c:pt>
                <c:pt idx="214">
                  <c:v>39386</c:v>
                </c:pt>
                <c:pt idx="215">
                  <c:v>39416</c:v>
                </c:pt>
                <c:pt idx="216">
                  <c:v>39447</c:v>
                </c:pt>
                <c:pt idx="217">
                  <c:v>39478</c:v>
                </c:pt>
                <c:pt idx="218">
                  <c:v>39507</c:v>
                </c:pt>
                <c:pt idx="219">
                  <c:v>39538</c:v>
                </c:pt>
                <c:pt idx="220">
                  <c:v>39568</c:v>
                </c:pt>
                <c:pt idx="221">
                  <c:v>39598</c:v>
                </c:pt>
                <c:pt idx="222">
                  <c:v>39629</c:v>
                </c:pt>
                <c:pt idx="223">
                  <c:v>39660</c:v>
                </c:pt>
                <c:pt idx="224">
                  <c:v>39689</c:v>
                </c:pt>
                <c:pt idx="225">
                  <c:v>39721</c:v>
                </c:pt>
                <c:pt idx="226">
                  <c:v>39752</c:v>
                </c:pt>
                <c:pt idx="227">
                  <c:v>39780</c:v>
                </c:pt>
                <c:pt idx="228">
                  <c:v>39813</c:v>
                </c:pt>
                <c:pt idx="229">
                  <c:v>39843</c:v>
                </c:pt>
                <c:pt idx="230">
                  <c:v>39871</c:v>
                </c:pt>
                <c:pt idx="231">
                  <c:v>39903</c:v>
                </c:pt>
                <c:pt idx="232">
                  <c:v>39933</c:v>
                </c:pt>
                <c:pt idx="233">
                  <c:v>39962</c:v>
                </c:pt>
                <c:pt idx="234">
                  <c:v>39994</c:v>
                </c:pt>
                <c:pt idx="235">
                  <c:v>40025</c:v>
                </c:pt>
                <c:pt idx="236">
                  <c:v>40056</c:v>
                </c:pt>
                <c:pt idx="237">
                  <c:v>40086</c:v>
                </c:pt>
                <c:pt idx="238">
                  <c:v>40116</c:v>
                </c:pt>
                <c:pt idx="239">
                  <c:v>40147</c:v>
                </c:pt>
                <c:pt idx="240">
                  <c:v>40178</c:v>
                </c:pt>
                <c:pt idx="241">
                  <c:v>40207</c:v>
                </c:pt>
                <c:pt idx="242">
                  <c:v>40235</c:v>
                </c:pt>
                <c:pt idx="243">
                  <c:v>40268</c:v>
                </c:pt>
                <c:pt idx="244">
                  <c:v>40298</c:v>
                </c:pt>
                <c:pt idx="245">
                  <c:v>40329</c:v>
                </c:pt>
                <c:pt idx="246">
                  <c:v>40359</c:v>
                </c:pt>
                <c:pt idx="247">
                  <c:v>40389</c:v>
                </c:pt>
                <c:pt idx="248">
                  <c:v>40421</c:v>
                </c:pt>
                <c:pt idx="249">
                  <c:v>40451</c:v>
                </c:pt>
                <c:pt idx="250">
                  <c:v>40480</c:v>
                </c:pt>
                <c:pt idx="251">
                  <c:v>40512</c:v>
                </c:pt>
                <c:pt idx="252">
                  <c:v>40543</c:v>
                </c:pt>
                <c:pt idx="253">
                  <c:v>40574</c:v>
                </c:pt>
                <c:pt idx="254">
                  <c:v>40602</c:v>
                </c:pt>
                <c:pt idx="255">
                  <c:v>40633</c:v>
                </c:pt>
                <c:pt idx="256">
                  <c:v>40662</c:v>
                </c:pt>
                <c:pt idx="257">
                  <c:v>40694</c:v>
                </c:pt>
                <c:pt idx="258">
                  <c:v>40724</c:v>
                </c:pt>
                <c:pt idx="259">
                  <c:v>40753</c:v>
                </c:pt>
                <c:pt idx="260">
                  <c:v>40786</c:v>
                </c:pt>
                <c:pt idx="261">
                  <c:v>40816</c:v>
                </c:pt>
                <c:pt idx="262">
                  <c:v>40847</c:v>
                </c:pt>
                <c:pt idx="263">
                  <c:v>40877</c:v>
                </c:pt>
                <c:pt idx="264">
                  <c:v>40907</c:v>
                </c:pt>
                <c:pt idx="265">
                  <c:v>40939</c:v>
                </c:pt>
                <c:pt idx="266">
                  <c:v>40968</c:v>
                </c:pt>
                <c:pt idx="267">
                  <c:v>40998</c:v>
                </c:pt>
                <c:pt idx="268">
                  <c:v>41029</c:v>
                </c:pt>
                <c:pt idx="269">
                  <c:v>41060</c:v>
                </c:pt>
                <c:pt idx="270">
                  <c:v>41089</c:v>
                </c:pt>
                <c:pt idx="271">
                  <c:v>41121</c:v>
                </c:pt>
                <c:pt idx="272">
                  <c:v>41152</c:v>
                </c:pt>
                <c:pt idx="273">
                  <c:v>41180</c:v>
                </c:pt>
                <c:pt idx="274">
                  <c:v>41213</c:v>
                </c:pt>
                <c:pt idx="275">
                  <c:v>41243</c:v>
                </c:pt>
                <c:pt idx="276">
                  <c:v>41274</c:v>
                </c:pt>
                <c:pt idx="277">
                  <c:v>41305</c:v>
                </c:pt>
                <c:pt idx="278">
                  <c:v>41333</c:v>
                </c:pt>
                <c:pt idx="279">
                  <c:v>41364</c:v>
                </c:pt>
                <c:pt idx="280">
                  <c:v>41394</c:v>
                </c:pt>
                <c:pt idx="281">
                  <c:v>41425</c:v>
                </c:pt>
                <c:pt idx="282">
                  <c:v>41455</c:v>
                </c:pt>
                <c:pt idx="283">
                  <c:v>41486</c:v>
                </c:pt>
                <c:pt idx="284">
                  <c:v>41517</c:v>
                </c:pt>
                <c:pt idx="285">
                  <c:v>41547</c:v>
                </c:pt>
                <c:pt idx="286">
                  <c:v>41578</c:v>
                </c:pt>
                <c:pt idx="287">
                  <c:v>41608</c:v>
                </c:pt>
                <c:pt idx="288">
                  <c:v>41639</c:v>
                </c:pt>
                <c:pt idx="289">
                  <c:v>41670</c:v>
                </c:pt>
                <c:pt idx="290">
                  <c:v>41698</c:v>
                </c:pt>
                <c:pt idx="291">
                  <c:v>41729</c:v>
                </c:pt>
                <c:pt idx="292">
                  <c:v>41759</c:v>
                </c:pt>
                <c:pt idx="293">
                  <c:v>41790</c:v>
                </c:pt>
                <c:pt idx="294">
                  <c:v>41820</c:v>
                </c:pt>
                <c:pt idx="295">
                  <c:v>41851</c:v>
                </c:pt>
                <c:pt idx="296">
                  <c:v>41882</c:v>
                </c:pt>
                <c:pt idx="297">
                  <c:v>41912</c:v>
                </c:pt>
                <c:pt idx="298">
                  <c:v>41943</c:v>
                </c:pt>
                <c:pt idx="299">
                  <c:v>41973</c:v>
                </c:pt>
                <c:pt idx="300">
                  <c:v>42003</c:v>
                </c:pt>
                <c:pt idx="301">
                  <c:v>42034</c:v>
                </c:pt>
                <c:pt idx="302">
                  <c:v>42063</c:v>
                </c:pt>
                <c:pt idx="303">
                  <c:v>42093</c:v>
                </c:pt>
                <c:pt idx="304">
                  <c:v>42124</c:v>
                </c:pt>
                <c:pt idx="305">
                  <c:v>42154</c:v>
                </c:pt>
                <c:pt idx="306">
                  <c:v>42185</c:v>
                </c:pt>
                <c:pt idx="307">
                  <c:v>42215</c:v>
                </c:pt>
                <c:pt idx="308">
                  <c:v>42246</c:v>
                </c:pt>
                <c:pt idx="309">
                  <c:v>42277</c:v>
                </c:pt>
                <c:pt idx="310">
                  <c:v>42307</c:v>
                </c:pt>
                <c:pt idx="311">
                  <c:v>42338</c:v>
                </c:pt>
                <c:pt idx="312">
                  <c:v>42368</c:v>
                </c:pt>
                <c:pt idx="313">
                  <c:v>42399</c:v>
                </c:pt>
                <c:pt idx="314">
                  <c:v>42429</c:v>
                </c:pt>
                <c:pt idx="315">
                  <c:v>42459</c:v>
                </c:pt>
                <c:pt idx="316">
                  <c:v>42490</c:v>
                </c:pt>
                <c:pt idx="317">
                  <c:v>42520</c:v>
                </c:pt>
                <c:pt idx="318">
                  <c:v>42551</c:v>
                </c:pt>
                <c:pt idx="319">
                  <c:v>42581</c:v>
                </c:pt>
                <c:pt idx="320">
                  <c:v>42612</c:v>
                </c:pt>
                <c:pt idx="321">
                  <c:v>42643</c:v>
                </c:pt>
                <c:pt idx="322">
                  <c:v>42673</c:v>
                </c:pt>
                <c:pt idx="323">
                  <c:v>42704</c:v>
                </c:pt>
                <c:pt idx="324">
                  <c:v>42734</c:v>
                </c:pt>
                <c:pt idx="325">
                  <c:v>42765</c:v>
                </c:pt>
                <c:pt idx="326">
                  <c:v>42794</c:v>
                </c:pt>
                <c:pt idx="327">
                  <c:v>42824</c:v>
                </c:pt>
                <c:pt idx="328">
                  <c:v>42855</c:v>
                </c:pt>
                <c:pt idx="329">
                  <c:v>42885</c:v>
                </c:pt>
                <c:pt idx="330">
                  <c:v>42916</c:v>
                </c:pt>
                <c:pt idx="331">
                  <c:v>42946</c:v>
                </c:pt>
                <c:pt idx="332">
                  <c:v>42977</c:v>
                </c:pt>
                <c:pt idx="333">
                  <c:v>43007</c:v>
                </c:pt>
                <c:pt idx="334">
                  <c:v>43039</c:v>
                </c:pt>
                <c:pt idx="335">
                  <c:v>43069</c:v>
                </c:pt>
                <c:pt idx="336">
                  <c:v>43098</c:v>
                </c:pt>
                <c:pt idx="337">
                  <c:v>43131</c:v>
                </c:pt>
                <c:pt idx="338">
                  <c:v>43159</c:v>
                </c:pt>
                <c:pt idx="339">
                  <c:v>43189</c:v>
                </c:pt>
                <c:pt idx="340">
                  <c:v>43220</c:v>
                </c:pt>
                <c:pt idx="341">
                  <c:v>43251</c:v>
                </c:pt>
                <c:pt idx="342">
                  <c:v>43280</c:v>
                </c:pt>
                <c:pt idx="343">
                  <c:v>43312</c:v>
                </c:pt>
                <c:pt idx="344">
                  <c:v>43343</c:v>
                </c:pt>
                <c:pt idx="345">
                  <c:v>43371</c:v>
                </c:pt>
                <c:pt idx="346">
                  <c:v>43404</c:v>
                </c:pt>
                <c:pt idx="347">
                  <c:v>43434</c:v>
                </c:pt>
                <c:pt idx="348">
                  <c:v>43465</c:v>
                </c:pt>
                <c:pt idx="349">
                  <c:v>43496</c:v>
                </c:pt>
                <c:pt idx="350">
                  <c:v>43524</c:v>
                </c:pt>
                <c:pt idx="351">
                  <c:v>43553</c:v>
                </c:pt>
                <c:pt idx="352">
                  <c:v>43585</c:v>
                </c:pt>
              </c:numCache>
            </c:numRef>
          </c:cat>
          <c:val>
            <c:numRef>
              <c:f>'Fig1'!$C$5:$C$357</c:f>
              <c:numCache>
                <c:formatCode>General</c:formatCode>
                <c:ptCount val="353"/>
                <c:pt idx="0">
                  <c:v>11.4</c:v>
                </c:pt>
                <c:pt idx="1">
                  <c:v>11.100000000000001</c:v>
                </c:pt>
                <c:pt idx="2">
                  <c:v>10.8</c:v>
                </c:pt>
                <c:pt idx="3">
                  <c:v>10.100000000000001</c:v>
                </c:pt>
                <c:pt idx="4">
                  <c:v>8.9</c:v>
                </c:pt>
                <c:pt idx="5">
                  <c:v>10.4</c:v>
                </c:pt>
                <c:pt idx="6">
                  <c:v>11</c:v>
                </c:pt>
                <c:pt idx="7">
                  <c:v>10.4</c:v>
                </c:pt>
                <c:pt idx="8">
                  <c:v>10.200000000000001</c:v>
                </c:pt>
                <c:pt idx="9">
                  <c:v>9.5</c:v>
                </c:pt>
                <c:pt idx="10">
                  <c:v>9.5</c:v>
                </c:pt>
                <c:pt idx="11">
                  <c:v>10.5</c:v>
                </c:pt>
                <c:pt idx="12">
                  <c:v>10.3</c:v>
                </c:pt>
                <c:pt idx="13">
                  <c:v>10.600000000000001</c:v>
                </c:pt>
                <c:pt idx="14">
                  <c:v>11.3</c:v>
                </c:pt>
                <c:pt idx="15">
                  <c:v>12.200000000000001</c:v>
                </c:pt>
                <c:pt idx="16">
                  <c:v>12.9</c:v>
                </c:pt>
                <c:pt idx="17">
                  <c:v>12</c:v>
                </c:pt>
                <c:pt idx="18">
                  <c:v>10.8</c:v>
                </c:pt>
                <c:pt idx="19">
                  <c:v>12</c:v>
                </c:pt>
                <c:pt idx="20">
                  <c:v>11.9</c:v>
                </c:pt>
                <c:pt idx="21">
                  <c:v>12</c:v>
                </c:pt>
                <c:pt idx="22">
                  <c:v>11.5</c:v>
                </c:pt>
                <c:pt idx="23">
                  <c:v>11</c:v>
                </c:pt>
                <c:pt idx="24">
                  <c:v>10.3</c:v>
                </c:pt>
                <c:pt idx="25">
                  <c:v>10.4</c:v>
                </c:pt>
                <c:pt idx="26">
                  <c:v>10.5</c:v>
                </c:pt>
                <c:pt idx="27">
                  <c:v>9.9</c:v>
                </c:pt>
                <c:pt idx="28">
                  <c:v>10.8</c:v>
                </c:pt>
                <c:pt idx="29">
                  <c:v>11.200000000000001</c:v>
                </c:pt>
                <c:pt idx="30">
                  <c:v>10.100000000000001</c:v>
                </c:pt>
                <c:pt idx="31">
                  <c:v>10.200000000000001</c:v>
                </c:pt>
                <c:pt idx="32">
                  <c:v>10.4</c:v>
                </c:pt>
                <c:pt idx="33">
                  <c:v>10.600000000000001</c:v>
                </c:pt>
                <c:pt idx="34">
                  <c:v>11.200000000000001</c:v>
                </c:pt>
                <c:pt idx="35">
                  <c:v>12.100000000000001</c:v>
                </c:pt>
                <c:pt idx="36">
                  <c:v>11.9</c:v>
                </c:pt>
                <c:pt idx="37">
                  <c:v>12</c:v>
                </c:pt>
                <c:pt idx="38">
                  <c:v>12.4</c:v>
                </c:pt>
                <c:pt idx="39">
                  <c:v>13.100000000000001</c:v>
                </c:pt>
                <c:pt idx="40">
                  <c:v>12</c:v>
                </c:pt>
                <c:pt idx="41">
                  <c:v>12.5</c:v>
                </c:pt>
                <c:pt idx="42">
                  <c:v>12.700000000000001</c:v>
                </c:pt>
                <c:pt idx="43">
                  <c:v>12</c:v>
                </c:pt>
                <c:pt idx="44">
                  <c:v>12.4</c:v>
                </c:pt>
                <c:pt idx="45">
                  <c:v>12.5</c:v>
                </c:pt>
                <c:pt idx="46">
                  <c:v>13.4</c:v>
                </c:pt>
                <c:pt idx="47">
                  <c:v>12.4</c:v>
                </c:pt>
                <c:pt idx="48">
                  <c:v>12.4</c:v>
                </c:pt>
                <c:pt idx="49">
                  <c:v>12.5</c:v>
                </c:pt>
                <c:pt idx="50">
                  <c:v>11.3</c:v>
                </c:pt>
                <c:pt idx="51">
                  <c:v>10.200000000000001</c:v>
                </c:pt>
                <c:pt idx="52">
                  <c:v>9.5</c:v>
                </c:pt>
                <c:pt idx="53">
                  <c:v>10</c:v>
                </c:pt>
                <c:pt idx="54">
                  <c:v>10.100000000000001</c:v>
                </c:pt>
                <c:pt idx="55">
                  <c:v>9.9</c:v>
                </c:pt>
                <c:pt idx="56">
                  <c:v>10.5</c:v>
                </c:pt>
                <c:pt idx="57">
                  <c:v>9.8000000000000007</c:v>
                </c:pt>
                <c:pt idx="58">
                  <c:v>10.600000000000001</c:v>
                </c:pt>
                <c:pt idx="59">
                  <c:v>10.8</c:v>
                </c:pt>
                <c:pt idx="60">
                  <c:v>10.700000000000001</c:v>
                </c:pt>
                <c:pt idx="61">
                  <c:v>11.3</c:v>
                </c:pt>
                <c:pt idx="62">
                  <c:v>10.600000000000001</c:v>
                </c:pt>
                <c:pt idx="63">
                  <c:v>11</c:v>
                </c:pt>
                <c:pt idx="64">
                  <c:v>10.9</c:v>
                </c:pt>
                <c:pt idx="65">
                  <c:v>11.100000000000001</c:v>
                </c:pt>
                <c:pt idx="66">
                  <c:v>11</c:v>
                </c:pt>
                <c:pt idx="67">
                  <c:v>10.9</c:v>
                </c:pt>
                <c:pt idx="68">
                  <c:v>11</c:v>
                </c:pt>
                <c:pt idx="69">
                  <c:v>10.8</c:v>
                </c:pt>
                <c:pt idx="70">
                  <c:v>10.3</c:v>
                </c:pt>
                <c:pt idx="71">
                  <c:v>10.600000000000001</c:v>
                </c:pt>
                <c:pt idx="72">
                  <c:v>9.9</c:v>
                </c:pt>
                <c:pt idx="73">
                  <c:v>10</c:v>
                </c:pt>
                <c:pt idx="74">
                  <c:v>10</c:v>
                </c:pt>
                <c:pt idx="75">
                  <c:v>9.9</c:v>
                </c:pt>
                <c:pt idx="76">
                  <c:v>9.8000000000000007</c:v>
                </c:pt>
                <c:pt idx="77">
                  <c:v>9.8000000000000007</c:v>
                </c:pt>
                <c:pt idx="78">
                  <c:v>9.6000000000000014</c:v>
                </c:pt>
                <c:pt idx="79">
                  <c:v>10.4</c:v>
                </c:pt>
                <c:pt idx="80">
                  <c:v>10.700000000000001</c:v>
                </c:pt>
                <c:pt idx="81">
                  <c:v>10.200000000000001</c:v>
                </c:pt>
                <c:pt idx="82">
                  <c:v>10.100000000000001</c:v>
                </c:pt>
                <c:pt idx="83">
                  <c:v>10.4</c:v>
                </c:pt>
                <c:pt idx="84">
                  <c:v>10.8</c:v>
                </c:pt>
                <c:pt idx="85">
                  <c:v>11.8</c:v>
                </c:pt>
                <c:pt idx="86">
                  <c:v>11.700000000000001</c:v>
                </c:pt>
                <c:pt idx="87">
                  <c:v>12.3</c:v>
                </c:pt>
                <c:pt idx="88">
                  <c:v>12.5</c:v>
                </c:pt>
                <c:pt idx="89">
                  <c:v>11.9</c:v>
                </c:pt>
                <c:pt idx="90">
                  <c:v>12.200000000000001</c:v>
                </c:pt>
                <c:pt idx="91">
                  <c:v>11.700000000000001</c:v>
                </c:pt>
                <c:pt idx="92">
                  <c:v>10.9</c:v>
                </c:pt>
                <c:pt idx="93">
                  <c:v>11.200000000000001</c:v>
                </c:pt>
                <c:pt idx="94">
                  <c:v>13.5</c:v>
                </c:pt>
                <c:pt idx="95">
                  <c:v>13.600000000000001</c:v>
                </c:pt>
                <c:pt idx="96">
                  <c:v>14.200000000000001</c:v>
                </c:pt>
                <c:pt idx="97">
                  <c:v>17.400000000000002</c:v>
                </c:pt>
                <c:pt idx="98">
                  <c:v>15</c:v>
                </c:pt>
                <c:pt idx="99">
                  <c:v>15.9</c:v>
                </c:pt>
                <c:pt idx="100">
                  <c:v>15.9</c:v>
                </c:pt>
                <c:pt idx="101">
                  <c:v>18.100000000000001</c:v>
                </c:pt>
                <c:pt idx="102">
                  <c:v>22.900000000000002</c:v>
                </c:pt>
                <c:pt idx="103">
                  <c:v>27.1</c:v>
                </c:pt>
                <c:pt idx="104">
                  <c:v>24.8</c:v>
                </c:pt>
                <c:pt idx="105">
                  <c:v>24.5</c:v>
                </c:pt>
                <c:pt idx="106">
                  <c:v>23.900000000000002</c:v>
                </c:pt>
                <c:pt idx="107">
                  <c:v>24.5</c:v>
                </c:pt>
                <c:pt idx="108">
                  <c:v>26.700000000000003</c:v>
                </c:pt>
                <c:pt idx="109">
                  <c:v>27.400000000000002</c:v>
                </c:pt>
                <c:pt idx="110">
                  <c:v>35.800000000000004</c:v>
                </c:pt>
                <c:pt idx="111">
                  <c:v>33.5</c:v>
                </c:pt>
                <c:pt idx="112">
                  <c:v>34.6</c:v>
                </c:pt>
                <c:pt idx="113">
                  <c:v>27.700000000000003</c:v>
                </c:pt>
                <c:pt idx="114">
                  <c:v>28.3</c:v>
                </c:pt>
                <c:pt idx="115">
                  <c:v>28.1</c:v>
                </c:pt>
                <c:pt idx="116">
                  <c:v>24.900000000000002</c:v>
                </c:pt>
                <c:pt idx="117">
                  <c:v>24.1</c:v>
                </c:pt>
                <c:pt idx="118">
                  <c:v>28.900000000000002</c:v>
                </c:pt>
                <c:pt idx="119">
                  <c:v>34.300000000000004</c:v>
                </c:pt>
                <c:pt idx="120">
                  <c:v>41.300000000000004</c:v>
                </c:pt>
                <c:pt idx="121">
                  <c:v>32.200000000000003</c:v>
                </c:pt>
                <c:pt idx="122">
                  <c:v>31.6</c:v>
                </c:pt>
                <c:pt idx="123">
                  <c:v>33.6</c:v>
                </c:pt>
                <c:pt idx="124">
                  <c:v>32.9</c:v>
                </c:pt>
                <c:pt idx="125">
                  <c:v>30.6</c:v>
                </c:pt>
                <c:pt idx="126">
                  <c:v>28.200000000000003</c:v>
                </c:pt>
                <c:pt idx="127">
                  <c:v>29.1</c:v>
                </c:pt>
                <c:pt idx="128">
                  <c:v>28.900000000000002</c:v>
                </c:pt>
                <c:pt idx="129">
                  <c:v>23.400000000000002</c:v>
                </c:pt>
                <c:pt idx="130">
                  <c:v>26.6</c:v>
                </c:pt>
                <c:pt idx="131">
                  <c:v>22.400000000000002</c:v>
                </c:pt>
                <c:pt idx="132">
                  <c:v>21</c:v>
                </c:pt>
                <c:pt idx="133">
                  <c:v>26.200000000000003</c:v>
                </c:pt>
                <c:pt idx="134">
                  <c:v>23.1</c:v>
                </c:pt>
                <c:pt idx="135">
                  <c:v>20.6</c:v>
                </c:pt>
                <c:pt idx="136">
                  <c:v>22.6</c:v>
                </c:pt>
                <c:pt idx="137">
                  <c:v>23.6</c:v>
                </c:pt>
                <c:pt idx="138">
                  <c:v>57.400000000000006</c:v>
                </c:pt>
                <c:pt idx="139">
                  <c:v>204.20000000000002</c:v>
                </c:pt>
                <c:pt idx="140">
                  <c:v>176.60000000000002</c:v>
                </c:pt>
                <c:pt idx="141">
                  <c:v>142.30000000000001</c:v>
                </c:pt>
                <c:pt idx="142">
                  <c:v>145.6</c:v>
                </c:pt>
                <c:pt idx="146">
                  <c:v>78</c:v>
                </c:pt>
                <c:pt idx="147">
                  <c:v>85.4</c:v>
                </c:pt>
                <c:pt idx="148">
                  <c:v>78.7</c:v>
                </c:pt>
                <c:pt idx="149">
                  <c:v>31.8</c:v>
                </c:pt>
                <c:pt idx="150">
                  <c:v>28.6</c:v>
                </c:pt>
                <c:pt idx="151">
                  <c:v>9.3000000000000007</c:v>
                </c:pt>
                <c:pt idx="152">
                  <c:v>9.2000000000000011</c:v>
                </c:pt>
                <c:pt idx="153">
                  <c:v>7.6000000000000005</c:v>
                </c:pt>
                <c:pt idx="154">
                  <c:v>8.4</c:v>
                </c:pt>
                <c:pt idx="155">
                  <c:v>9.1</c:v>
                </c:pt>
                <c:pt idx="156">
                  <c:v>8.5</c:v>
                </c:pt>
                <c:pt idx="157">
                  <c:v>7.5</c:v>
                </c:pt>
                <c:pt idx="158">
                  <c:v>13.600000000000001</c:v>
                </c:pt>
                <c:pt idx="159">
                  <c:v>13.100000000000001</c:v>
                </c:pt>
                <c:pt idx="160">
                  <c:v>14.9</c:v>
                </c:pt>
                <c:pt idx="161">
                  <c:v>13.600000000000001</c:v>
                </c:pt>
                <c:pt idx="162">
                  <c:v>14.3</c:v>
                </c:pt>
                <c:pt idx="163">
                  <c:v>12.4</c:v>
                </c:pt>
                <c:pt idx="164">
                  <c:v>11.600000000000001</c:v>
                </c:pt>
                <c:pt idx="165">
                  <c:v>11.4</c:v>
                </c:pt>
                <c:pt idx="166">
                  <c:v>11.700000000000001</c:v>
                </c:pt>
                <c:pt idx="167">
                  <c:v>10.5</c:v>
                </c:pt>
                <c:pt idx="168">
                  <c:v>11.4</c:v>
                </c:pt>
                <c:pt idx="169">
                  <c:v>10.700000000000001</c:v>
                </c:pt>
                <c:pt idx="170">
                  <c:v>10.5</c:v>
                </c:pt>
                <c:pt idx="171">
                  <c:v>10.5</c:v>
                </c:pt>
                <c:pt idx="172">
                  <c:v>10.600000000000001</c:v>
                </c:pt>
                <c:pt idx="173">
                  <c:v>10.8</c:v>
                </c:pt>
                <c:pt idx="174">
                  <c:v>11.700000000000001</c:v>
                </c:pt>
                <c:pt idx="175">
                  <c:v>11.4</c:v>
                </c:pt>
                <c:pt idx="176">
                  <c:v>11.100000000000001</c:v>
                </c:pt>
                <c:pt idx="177">
                  <c:v>10.9</c:v>
                </c:pt>
                <c:pt idx="178">
                  <c:v>11.3</c:v>
                </c:pt>
                <c:pt idx="179">
                  <c:v>11.8</c:v>
                </c:pt>
                <c:pt idx="180">
                  <c:v>12.3</c:v>
                </c:pt>
                <c:pt idx="181">
                  <c:v>12.600000000000001</c:v>
                </c:pt>
                <c:pt idx="182">
                  <c:v>12.200000000000001</c:v>
                </c:pt>
                <c:pt idx="183">
                  <c:v>12</c:v>
                </c:pt>
                <c:pt idx="184">
                  <c:v>11.700000000000001</c:v>
                </c:pt>
                <c:pt idx="185">
                  <c:v>11.8</c:v>
                </c:pt>
                <c:pt idx="186">
                  <c:v>12.700000000000001</c:v>
                </c:pt>
                <c:pt idx="187">
                  <c:v>12</c:v>
                </c:pt>
                <c:pt idx="188">
                  <c:v>11.3</c:v>
                </c:pt>
                <c:pt idx="189">
                  <c:v>11.700000000000001</c:v>
                </c:pt>
                <c:pt idx="190">
                  <c:v>11.200000000000001</c:v>
                </c:pt>
                <c:pt idx="191">
                  <c:v>11.100000000000001</c:v>
                </c:pt>
                <c:pt idx="192">
                  <c:v>11.600000000000001</c:v>
                </c:pt>
                <c:pt idx="193">
                  <c:v>10.700000000000001</c:v>
                </c:pt>
                <c:pt idx="194">
                  <c:v>10.700000000000001</c:v>
                </c:pt>
                <c:pt idx="195">
                  <c:v>11.5</c:v>
                </c:pt>
                <c:pt idx="196">
                  <c:v>11.4</c:v>
                </c:pt>
                <c:pt idx="197">
                  <c:v>11.4</c:v>
                </c:pt>
                <c:pt idx="198">
                  <c:v>11.600000000000001</c:v>
                </c:pt>
                <c:pt idx="199">
                  <c:v>10.9</c:v>
                </c:pt>
                <c:pt idx="200">
                  <c:v>11.3</c:v>
                </c:pt>
                <c:pt idx="201">
                  <c:v>12.3</c:v>
                </c:pt>
                <c:pt idx="202">
                  <c:v>12.8</c:v>
                </c:pt>
                <c:pt idx="203">
                  <c:v>12.600000000000001</c:v>
                </c:pt>
                <c:pt idx="204">
                  <c:v>13.3</c:v>
                </c:pt>
                <c:pt idx="205">
                  <c:v>13.5</c:v>
                </c:pt>
                <c:pt idx="206">
                  <c:v>12.700000000000001</c:v>
                </c:pt>
                <c:pt idx="207">
                  <c:v>13</c:v>
                </c:pt>
                <c:pt idx="208">
                  <c:v>13.600000000000001</c:v>
                </c:pt>
                <c:pt idx="209">
                  <c:v>13.8</c:v>
                </c:pt>
                <c:pt idx="210">
                  <c:v>13.9</c:v>
                </c:pt>
                <c:pt idx="211">
                  <c:v>13.100000000000001</c:v>
                </c:pt>
                <c:pt idx="212">
                  <c:v>13.100000000000001</c:v>
                </c:pt>
                <c:pt idx="213">
                  <c:v>12.700000000000001</c:v>
                </c:pt>
                <c:pt idx="214">
                  <c:v>13.5</c:v>
                </c:pt>
                <c:pt idx="215">
                  <c:v>11.8</c:v>
                </c:pt>
                <c:pt idx="216">
                  <c:v>11.3</c:v>
                </c:pt>
                <c:pt idx="217">
                  <c:v>10.700000000000001</c:v>
                </c:pt>
                <c:pt idx="218">
                  <c:v>9.3000000000000007</c:v>
                </c:pt>
                <c:pt idx="219">
                  <c:v>8.9</c:v>
                </c:pt>
                <c:pt idx="220">
                  <c:v>9.2000000000000011</c:v>
                </c:pt>
                <c:pt idx="221">
                  <c:v>8.9</c:v>
                </c:pt>
                <c:pt idx="222">
                  <c:v>8</c:v>
                </c:pt>
                <c:pt idx="223">
                  <c:v>6.9</c:v>
                </c:pt>
                <c:pt idx="224">
                  <c:v>6.9</c:v>
                </c:pt>
                <c:pt idx="225">
                  <c:v>6.4</c:v>
                </c:pt>
                <c:pt idx="226">
                  <c:v>4.6000000000000005</c:v>
                </c:pt>
                <c:pt idx="227">
                  <c:v>5.4</c:v>
                </c:pt>
                <c:pt idx="228">
                  <c:v>5.4</c:v>
                </c:pt>
                <c:pt idx="229">
                  <c:v>4.2</c:v>
                </c:pt>
                <c:pt idx="230">
                  <c:v>5</c:v>
                </c:pt>
                <c:pt idx="231">
                  <c:v>4.3</c:v>
                </c:pt>
                <c:pt idx="232">
                  <c:v>5.2</c:v>
                </c:pt>
                <c:pt idx="233">
                  <c:v>4.3</c:v>
                </c:pt>
                <c:pt idx="234">
                  <c:v>5</c:v>
                </c:pt>
                <c:pt idx="235">
                  <c:v>6.5</c:v>
                </c:pt>
                <c:pt idx="236">
                  <c:v>7.1000000000000005</c:v>
                </c:pt>
                <c:pt idx="237">
                  <c:v>6.7</c:v>
                </c:pt>
                <c:pt idx="238">
                  <c:v>6.8000000000000007</c:v>
                </c:pt>
                <c:pt idx="239">
                  <c:v>7.3000000000000007</c:v>
                </c:pt>
                <c:pt idx="240">
                  <c:v>7.1000000000000005</c:v>
                </c:pt>
                <c:pt idx="241">
                  <c:v>7.2</c:v>
                </c:pt>
                <c:pt idx="242">
                  <c:v>5.6000000000000005</c:v>
                </c:pt>
                <c:pt idx="243">
                  <c:v>6</c:v>
                </c:pt>
                <c:pt idx="244">
                  <c:v>6.2</c:v>
                </c:pt>
                <c:pt idx="245">
                  <c:v>6.8000000000000007</c:v>
                </c:pt>
                <c:pt idx="246">
                  <c:v>7</c:v>
                </c:pt>
                <c:pt idx="247">
                  <c:v>7.4</c:v>
                </c:pt>
                <c:pt idx="248">
                  <c:v>6.9</c:v>
                </c:pt>
                <c:pt idx="249">
                  <c:v>7.3000000000000007</c:v>
                </c:pt>
                <c:pt idx="250">
                  <c:v>8</c:v>
                </c:pt>
                <c:pt idx="251">
                  <c:v>8.5</c:v>
                </c:pt>
                <c:pt idx="252">
                  <c:v>9.1</c:v>
                </c:pt>
                <c:pt idx="253">
                  <c:v>8.8000000000000007</c:v>
                </c:pt>
                <c:pt idx="254">
                  <c:v>8.6</c:v>
                </c:pt>
                <c:pt idx="255">
                  <c:v>8.7000000000000011</c:v>
                </c:pt>
                <c:pt idx="256">
                  <c:v>9.2000000000000011</c:v>
                </c:pt>
                <c:pt idx="257">
                  <c:v>9.6000000000000014</c:v>
                </c:pt>
                <c:pt idx="258">
                  <c:v>9.6000000000000014</c:v>
                </c:pt>
                <c:pt idx="259">
                  <c:v>9.2000000000000011</c:v>
                </c:pt>
                <c:pt idx="260">
                  <c:v>7.9</c:v>
                </c:pt>
                <c:pt idx="261">
                  <c:v>8</c:v>
                </c:pt>
                <c:pt idx="262">
                  <c:v>8.6</c:v>
                </c:pt>
                <c:pt idx="263">
                  <c:v>8.5</c:v>
                </c:pt>
                <c:pt idx="264">
                  <c:v>8.6</c:v>
                </c:pt>
                <c:pt idx="265">
                  <c:v>9.1</c:v>
                </c:pt>
                <c:pt idx="266">
                  <c:v>9.3000000000000007</c:v>
                </c:pt>
                <c:pt idx="267">
                  <c:v>9.8000000000000007</c:v>
                </c:pt>
                <c:pt idx="268">
                  <c:v>9.2000000000000011</c:v>
                </c:pt>
                <c:pt idx="269">
                  <c:v>8.7000000000000011</c:v>
                </c:pt>
                <c:pt idx="270">
                  <c:v>8.9</c:v>
                </c:pt>
                <c:pt idx="271">
                  <c:v>9</c:v>
                </c:pt>
                <c:pt idx="272">
                  <c:v>9</c:v>
                </c:pt>
                <c:pt idx="273">
                  <c:v>9.5</c:v>
                </c:pt>
                <c:pt idx="274">
                  <c:v>8.8000000000000007</c:v>
                </c:pt>
                <c:pt idx="275">
                  <c:v>9.5</c:v>
                </c:pt>
                <c:pt idx="276">
                  <c:v>9.4</c:v>
                </c:pt>
                <c:pt idx="277">
                  <c:v>10.100000000000001</c:v>
                </c:pt>
                <c:pt idx="278">
                  <c:v>10.600000000000001</c:v>
                </c:pt>
                <c:pt idx="279">
                  <c:v>11</c:v>
                </c:pt>
                <c:pt idx="280">
                  <c:v>11</c:v>
                </c:pt>
                <c:pt idx="281">
                  <c:v>11.4</c:v>
                </c:pt>
                <c:pt idx="282">
                  <c:v>11.600000000000001</c:v>
                </c:pt>
                <c:pt idx="283">
                  <c:v>12.700000000000001</c:v>
                </c:pt>
                <c:pt idx="284">
                  <c:v>12.100000000000001</c:v>
                </c:pt>
                <c:pt idx="285">
                  <c:v>12.700000000000001</c:v>
                </c:pt>
                <c:pt idx="286">
                  <c:v>14</c:v>
                </c:pt>
                <c:pt idx="287">
                  <c:v>13.8</c:v>
                </c:pt>
                <c:pt idx="288">
                  <c:v>14.100000000000001</c:v>
                </c:pt>
                <c:pt idx="289">
                  <c:v>13.9</c:v>
                </c:pt>
                <c:pt idx="290">
                  <c:v>14.8</c:v>
                </c:pt>
                <c:pt idx="291">
                  <c:v>13.8</c:v>
                </c:pt>
                <c:pt idx="292">
                  <c:v>13.4</c:v>
                </c:pt>
                <c:pt idx="293">
                  <c:v>14.100000000000001</c:v>
                </c:pt>
                <c:pt idx="294">
                  <c:v>13.600000000000001</c:v>
                </c:pt>
                <c:pt idx="295">
                  <c:v>13.5</c:v>
                </c:pt>
                <c:pt idx="296">
                  <c:v>13.4</c:v>
                </c:pt>
                <c:pt idx="297">
                  <c:v>13.200000000000001</c:v>
                </c:pt>
                <c:pt idx="298">
                  <c:v>12.4</c:v>
                </c:pt>
                <c:pt idx="299">
                  <c:v>13.8</c:v>
                </c:pt>
                <c:pt idx="300">
                  <c:v>13.5</c:v>
                </c:pt>
                <c:pt idx="301">
                  <c:v>13.700000000000001</c:v>
                </c:pt>
                <c:pt idx="302">
                  <c:v>14.9</c:v>
                </c:pt>
                <c:pt idx="303">
                  <c:v>14.700000000000001</c:v>
                </c:pt>
                <c:pt idx="304">
                  <c:v>14.9</c:v>
                </c:pt>
                <c:pt idx="305">
                  <c:v>14.200000000000001</c:v>
                </c:pt>
                <c:pt idx="306">
                  <c:v>14.3</c:v>
                </c:pt>
                <c:pt idx="307">
                  <c:v>14.8</c:v>
                </c:pt>
                <c:pt idx="308">
                  <c:v>13.8</c:v>
                </c:pt>
                <c:pt idx="309">
                  <c:v>13.200000000000001</c:v>
                </c:pt>
                <c:pt idx="310">
                  <c:v>14.8</c:v>
                </c:pt>
                <c:pt idx="311">
                  <c:v>15.8</c:v>
                </c:pt>
                <c:pt idx="312">
                  <c:v>14.9</c:v>
                </c:pt>
                <c:pt idx="313">
                  <c:v>15.4</c:v>
                </c:pt>
                <c:pt idx="314">
                  <c:v>15</c:v>
                </c:pt>
                <c:pt idx="315">
                  <c:v>13.700000000000001</c:v>
                </c:pt>
                <c:pt idx="316">
                  <c:v>13.600000000000001</c:v>
                </c:pt>
                <c:pt idx="317">
                  <c:v>13.600000000000001</c:v>
                </c:pt>
                <c:pt idx="318">
                  <c:v>12.3</c:v>
                </c:pt>
                <c:pt idx="319">
                  <c:v>12.5</c:v>
                </c:pt>
                <c:pt idx="320">
                  <c:v>11.8</c:v>
                </c:pt>
                <c:pt idx="321">
                  <c:v>11.8</c:v>
                </c:pt>
                <c:pt idx="322">
                  <c:v>11.700000000000001</c:v>
                </c:pt>
                <c:pt idx="323">
                  <c:v>11</c:v>
                </c:pt>
                <c:pt idx="324">
                  <c:v>11.3</c:v>
                </c:pt>
                <c:pt idx="325">
                  <c:v>9.4</c:v>
                </c:pt>
                <c:pt idx="326">
                  <c:v>10.100000000000001</c:v>
                </c:pt>
                <c:pt idx="327">
                  <c:v>9.8000000000000007</c:v>
                </c:pt>
                <c:pt idx="328">
                  <c:v>9.4</c:v>
                </c:pt>
                <c:pt idx="329">
                  <c:v>9.5</c:v>
                </c:pt>
                <c:pt idx="330">
                  <c:v>9.1</c:v>
                </c:pt>
                <c:pt idx="331">
                  <c:v>9.6000000000000014</c:v>
                </c:pt>
                <c:pt idx="332">
                  <c:v>9</c:v>
                </c:pt>
                <c:pt idx="333">
                  <c:v>9.9</c:v>
                </c:pt>
                <c:pt idx="334">
                  <c:v>9.1</c:v>
                </c:pt>
                <c:pt idx="335">
                  <c:v>9.4</c:v>
                </c:pt>
                <c:pt idx="336">
                  <c:v>9.8000000000000007</c:v>
                </c:pt>
                <c:pt idx="337">
                  <c:v>9.1999999999999993</c:v>
                </c:pt>
                <c:pt idx="338">
                  <c:v>14.5</c:v>
                </c:pt>
                <c:pt idx="339">
                  <c:v>13.8</c:v>
                </c:pt>
                <c:pt idx="340">
                  <c:v>15.1</c:v>
                </c:pt>
                <c:pt idx="341">
                  <c:v>7.3</c:v>
                </c:pt>
                <c:pt idx="342">
                  <c:v>7.8</c:v>
                </c:pt>
                <c:pt idx="343">
                  <c:v>8.4</c:v>
                </c:pt>
                <c:pt idx="344">
                  <c:v>7.8</c:v>
                </c:pt>
                <c:pt idx="345">
                  <c:v>8.1</c:v>
                </c:pt>
                <c:pt idx="346">
                  <c:v>8.6</c:v>
                </c:pt>
                <c:pt idx="347">
                  <c:v>9.1999999999999993</c:v>
                </c:pt>
                <c:pt idx="348">
                  <c:v>8.4</c:v>
                </c:pt>
                <c:pt idx="349">
                  <c:v>8.1999999999999993</c:v>
                </c:pt>
                <c:pt idx="350">
                  <c:v>7.6</c:v>
                </c:pt>
                <c:pt idx="351">
                  <c:v>7.9</c:v>
                </c:pt>
                <c:pt idx="352">
                  <c:v>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AB-4BE7-956D-E5D8407B9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7220176"/>
        <c:axId val="627220568"/>
      </c:lineChart>
      <c:dateAx>
        <c:axId val="627220176"/>
        <c:scaling>
          <c:orientation val="minMax"/>
        </c:scaling>
        <c:delete val="0"/>
        <c:axPos val="b"/>
        <c:majorGridlines>
          <c:spPr>
            <a:ln>
              <a:prstDash val="solid"/>
            </a:ln>
          </c:spPr>
        </c:majorGridlines>
        <c:numFmt formatCode="mm\-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ES"/>
          </a:p>
        </c:txPr>
        <c:crossAx val="627220568"/>
        <c:crosses val="autoZero"/>
        <c:auto val="1"/>
        <c:lblOffset val="100"/>
        <c:baseTimeUnit val="months"/>
        <c:majorUnit val="24"/>
        <c:majorTimeUnit val="months"/>
      </c:dateAx>
      <c:valAx>
        <c:axId val="627220568"/>
        <c:scaling>
          <c:orientation val="minMax"/>
          <c:max val="40"/>
          <c:min val="0"/>
        </c:scaling>
        <c:delete val="0"/>
        <c:axPos val="l"/>
        <c:majorGridlines>
          <c:spPr>
            <a:ln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62722017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0192741658504323"/>
          <c:y val="3.4866745329101966E-2"/>
          <c:w val="0.25152799028083572"/>
          <c:h val="0.21015235354467984"/>
        </c:manualLayout>
      </c:layout>
      <c:overlay val="0"/>
      <c:spPr>
        <a:solidFill>
          <a:schemeClr val="bg1"/>
        </a:solidFill>
        <a:ln w="12700"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35080991825761"/>
          <c:y val="1.5395822337192387E-2"/>
          <c:w val="0.8680775301700806"/>
          <c:h val="0.92112012463470416"/>
        </c:manualLayout>
      </c:layout>
      <c:lineChart>
        <c:grouping val="standard"/>
        <c:varyColors val="0"/>
        <c:ser>
          <c:idx val="0"/>
          <c:order val="0"/>
          <c:tx>
            <c:strRef>
              <c:f>'Fig10'!$M$6</c:f>
              <c:strCache>
                <c:ptCount val="1"/>
                <c:pt idx="0">
                  <c:v>SPAIN Market/Book</c:v>
                </c:pt>
              </c:strCache>
            </c:strRef>
          </c:tx>
          <c:spPr>
            <a:ln w="19050">
              <a:solidFill>
                <a:srgbClr val="0033CC"/>
              </a:solidFill>
            </a:ln>
          </c:spPr>
          <c:marker>
            <c:symbol val="none"/>
          </c:marker>
          <c:cat>
            <c:numRef>
              <c:f>'Fig10'!$L$7:$L$347</c:f>
              <c:numCache>
                <c:formatCode>m/d/yyyy</c:formatCode>
                <c:ptCount val="341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33326</c:v>
                </c:pt>
                <c:pt idx="4">
                  <c:v>33358</c:v>
                </c:pt>
                <c:pt idx="5">
                  <c:v>33389</c:v>
                </c:pt>
                <c:pt idx="6">
                  <c:v>33417</c:v>
                </c:pt>
                <c:pt idx="7">
                  <c:v>33450</c:v>
                </c:pt>
                <c:pt idx="8">
                  <c:v>33480</c:v>
                </c:pt>
                <c:pt idx="9">
                  <c:v>33511</c:v>
                </c:pt>
                <c:pt idx="10">
                  <c:v>33542</c:v>
                </c:pt>
                <c:pt idx="11">
                  <c:v>33571</c:v>
                </c:pt>
                <c:pt idx="12">
                  <c:v>33603</c:v>
                </c:pt>
                <c:pt idx="13">
                  <c:v>33634</c:v>
                </c:pt>
                <c:pt idx="14">
                  <c:v>33662</c:v>
                </c:pt>
                <c:pt idx="15">
                  <c:v>33694</c:v>
                </c:pt>
                <c:pt idx="16">
                  <c:v>33724</c:v>
                </c:pt>
                <c:pt idx="17">
                  <c:v>33753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33907</c:v>
                </c:pt>
                <c:pt idx="23">
                  <c:v>33938</c:v>
                </c:pt>
                <c:pt idx="24">
                  <c:v>33969</c:v>
                </c:pt>
                <c:pt idx="25">
                  <c:v>33998</c:v>
                </c:pt>
                <c:pt idx="26">
                  <c:v>34026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34180</c:v>
                </c:pt>
                <c:pt idx="32">
                  <c:v>34212</c:v>
                </c:pt>
                <c:pt idx="33">
                  <c:v>34242</c:v>
                </c:pt>
                <c:pt idx="34">
                  <c:v>34271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34453</c:v>
                </c:pt>
                <c:pt idx="41">
                  <c:v>34485</c:v>
                </c:pt>
                <c:pt idx="42">
                  <c:v>34515</c:v>
                </c:pt>
                <c:pt idx="43">
                  <c:v>34544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34698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34817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34971</c:v>
                </c:pt>
                <c:pt idx="58">
                  <c:v>35003</c:v>
                </c:pt>
                <c:pt idx="59">
                  <c:v>35033</c:v>
                </c:pt>
                <c:pt idx="60">
                  <c:v>35062</c:v>
                </c:pt>
                <c:pt idx="61">
                  <c:v>35095</c:v>
                </c:pt>
                <c:pt idx="62">
                  <c:v>35124</c:v>
                </c:pt>
                <c:pt idx="63">
                  <c:v>35153</c:v>
                </c:pt>
                <c:pt idx="64">
                  <c:v>35185</c:v>
                </c:pt>
                <c:pt idx="65">
                  <c:v>35216</c:v>
                </c:pt>
                <c:pt idx="66">
                  <c:v>35244</c:v>
                </c:pt>
                <c:pt idx="67">
                  <c:v>35277</c:v>
                </c:pt>
                <c:pt idx="68">
                  <c:v>35307</c:v>
                </c:pt>
                <c:pt idx="69">
                  <c:v>35338</c:v>
                </c:pt>
                <c:pt idx="70">
                  <c:v>35369</c:v>
                </c:pt>
                <c:pt idx="71">
                  <c:v>35398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35580</c:v>
                </c:pt>
                <c:pt idx="78">
                  <c:v>35611</c:v>
                </c:pt>
                <c:pt idx="79">
                  <c:v>35642</c:v>
                </c:pt>
                <c:pt idx="80">
                  <c:v>35671</c:v>
                </c:pt>
                <c:pt idx="81">
                  <c:v>35703</c:v>
                </c:pt>
                <c:pt idx="82">
                  <c:v>35734</c:v>
                </c:pt>
                <c:pt idx="83">
                  <c:v>35762</c:v>
                </c:pt>
                <c:pt idx="84">
                  <c:v>35795</c:v>
                </c:pt>
                <c:pt idx="85">
                  <c:v>35825</c:v>
                </c:pt>
                <c:pt idx="86">
                  <c:v>35853</c:v>
                </c:pt>
                <c:pt idx="87">
                  <c:v>35885</c:v>
                </c:pt>
                <c:pt idx="88">
                  <c:v>35915</c:v>
                </c:pt>
                <c:pt idx="89">
                  <c:v>35944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36098</c:v>
                </c:pt>
                <c:pt idx="95">
                  <c:v>36129</c:v>
                </c:pt>
                <c:pt idx="96">
                  <c:v>36160</c:v>
                </c:pt>
                <c:pt idx="97">
                  <c:v>36189</c:v>
                </c:pt>
                <c:pt idx="98">
                  <c:v>36217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36371</c:v>
                </c:pt>
                <c:pt idx="104">
                  <c:v>36403</c:v>
                </c:pt>
                <c:pt idx="105">
                  <c:v>36433</c:v>
                </c:pt>
                <c:pt idx="106">
                  <c:v>36462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36644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36798</c:v>
                </c:pt>
                <c:pt idx="118">
                  <c:v>36830</c:v>
                </c:pt>
                <c:pt idx="119">
                  <c:v>36860</c:v>
                </c:pt>
                <c:pt idx="120">
                  <c:v>36889</c:v>
                </c:pt>
                <c:pt idx="121">
                  <c:v>36922</c:v>
                </c:pt>
                <c:pt idx="122">
                  <c:v>36950</c:v>
                </c:pt>
                <c:pt idx="123">
                  <c:v>36980</c:v>
                </c:pt>
                <c:pt idx="124">
                  <c:v>37011</c:v>
                </c:pt>
                <c:pt idx="125">
                  <c:v>37042</c:v>
                </c:pt>
                <c:pt idx="126">
                  <c:v>37071</c:v>
                </c:pt>
                <c:pt idx="127">
                  <c:v>37103</c:v>
                </c:pt>
                <c:pt idx="128">
                  <c:v>37134</c:v>
                </c:pt>
                <c:pt idx="129">
                  <c:v>37162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37344</c:v>
                </c:pt>
                <c:pt idx="136">
                  <c:v>37376</c:v>
                </c:pt>
                <c:pt idx="137">
                  <c:v>37407</c:v>
                </c:pt>
                <c:pt idx="138">
                  <c:v>37435</c:v>
                </c:pt>
                <c:pt idx="139">
                  <c:v>37468</c:v>
                </c:pt>
                <c:pt idx="140">
                  <c:v>37498</c:v>
                </c:pt>
                <c:pt idx="141">
                  <c:v>37529</c:v>
                </c:pt>
                <c:pt idx="142">
                  <c:v>37560</c:v>
                </c:pt>
                <c:pt idx="143">
                  <c:v>37589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37771</c:v>
                </c:pt>
                <c:pt idx="150">
                  <c:v>37802</c:v>
                </c:pt>
                <c:pt idx="151">
                  <c:v>37833</c:v>
                </c:pt>
                <c:pt idx="152">
                  <c:v>37862</c:v>
                </c:pt>
                <c:pt idx="153">
                  <c:v>37894</c:v>
                </c:pt>
                <c:pt idx="154">
                  <c:v>37925</c:v>
                </c:pt>
                <c:pt idx="155">
                  <c:v>37953</c:v>
                </c:pt>
                <c:pt idx="156">
                  <c:v>37986</c:v>
                </c:pt>
                <c:pt idx="157">
                  <c:v>38016</c:v>
                </c:pt>
                <c:pt idx="158">
                  <c:v>38044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38198</c:v>
                </c:pt>
                <c:pt idx="164">
                  <c:v>38230</c:v>
                </c:pt>
                <c:pt idx="165">
                  <c:v>38260</c:v>
                </c:pt>
                <c:pt idx="166">
                  <c:v>38289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38471</c:v>
                </c:pt>
                <c:pt idx="173">
                  <c:v>38503</c:v>
                </c:pt>
                <c:pt idx="174">
                  <c:v>38533</c:v>
                </c:pt>
                <c:pt idx="175">
                  <c:v>38562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38716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38835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38989</c:v>
                </c:pt>
                <c:pt idx="190">
                  <c:v>39021</c:v>
                </c:pt>
                <c:pt idx="191">
                  <c:v>39051</c:v>
                </c:pt>
                <c:pt idx="192">
                  <c:v>39080</c:v>
                </c:pt>
                <c:pt idx="193">
                  <c:v>39113</c:v>
                </c:pt>
                <c:pt idx="194">
                  <c:v>39141</c:v>
                </c:pt>
                <c:pt idx="195">
                  <c:v>39171</c:v>
                </c:pt>
                <c:pt idx="196">
                  <c:v>39202</c:v>
                </c:pt>
                <c:pt idx="197">
                  <c:v>39233</c:v>
                </c:pt>
                <c:pt idx="198">
                  <c:v>39262</c:v>
                </c:pt>
                <c:pt idx="199">
                  <c:v>39294</c:v>
                </c:pt>
                <c:pt idx="200">
                  <c:v>39325</c:v>
                </c:pt>
                <c:pt idx="201">
                  <c:v>39353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39598</c:v>
                </c:pt>
                <c:pt idx="210">
                  <c:v>39629</c:v>
                </c:pt>
                <c:pt idx="211">
                  <c:v>39660</c:v>
                </c:pt>
                <c:pt idx="212">
                  <c:v>39689</c:v>
                </c:pt>
                <c:pt idx="213">
                  <c:v>39721</c:v>
                </c:pt>
                <c:pt idx="214">
                  <c:v>39752</c:v>
                </c:pt>
                <c:pt idx="215">
                  <c:v>39780</c:v>
                </c:pt>
                <c:pt idx="216">
                  <c:v>39813</c:v>
                </c:pt>
                <c:pt idx="217">
                  <c:v>39843</c:v>
                </c:pt>
                <c:pt idx="218">
                  <c:v>39871</c:v>
                </c:pt>
                <c:pt idx="219">
                  <c:v>39903</c:v>
                </c:pt>
                <c:pt idx="220">
                  <c:v>39933</c:v>
                </c:pt>
                <c:pt idx="221">
                  <c:v>39962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40116</c:v>
                </c:pt>
                <c:pt idx="227">
                  <c:v>40147</c:v>
                </c:pt>
                <c:pt idx="228">
                  <c:v>40178</c:v>
                </c:pt>
                <c:pt idx="229">
                  <c:v>40207</c:v>
                </c:pt>
                <c:pt idx="230">
                  <c:v>40235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40389</c:v>
                </c:pt>
                <c:pt idx="236">
                  <c:v>40421</c:v>
                </c:pt>
                <c:pt idx="237">
                  <c:v>40451</c:v>
                </c:pt>
                <c:pt idx="238">
                  <c:v>40480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40662</c:v>
                </c:pt>
                <c:pt idx="245">
                  <c:v>40694</c:v>
                </c:pt>
                <c:pt idx="246">
                  <c:v>40724</c:v>
                </c:pt>
                <c:pt idx="247">
                  <c:v>40753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40907</c:v>
                </c:pt>
                <c:pt idx="253">
                  <c:v>40939</c:v>
                </c:pt>
                <c:pt idx="254">
                  <c:v>40968</c:v>
                </c:pt>
                <c:pt idx="255">
                  <c:v>40998</c:v>
                </c:pt>
                <c:pt idx="256">
                  <c:v>41029</c:v>
                </c:pt>
                <c:pt idx="257">
                  <c:v>41060</c:v>
                </c:pt>
                <c:pt idx="258">
                  <c:v>41089</c:v>
                </c:pt>
                <c:pt idx="259">
                  <c:v>41121</c:v>
                </c:pt>
                <c:pt idx="260">
                  <c:v>41152</c:v>
                </c:pt>
                <c:pt idx="261">
                  <c:v>41180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  <c:pt idx="265">
                  <c:v>41305</c:v>
                </c:pt>
                <c:pt idx="266">
                  <c:v>41333</c:v>
                </c:pt>
                <c:pt idx="267">
                  <c:v>41362</c:v>
                </c:pt>
                <c:pt idx="268">
                  <c:v>41394</c:v>
                </c:pt>
                <c:pt idx="269">
                  <c:v>41425</c:v>
                </c:pt>
                <c:pt idx="270">
                  <c:v>41453</c:v>
                </c:pt>
                <c:pt idx="271">
                  <c:v>41486</c:v>
                </c:pt>
                <c:pt idx="272">
                  <c:v>41516</c:v>
                </c:pt>
                <c:pt idx="273">
                  <c:v>41547</c:v>
                </c:pt>
                <c:pt idx="274">
                  <c:v>41578</c:v>
                </c:pt>
                <c:pt idx="275">
                  <c:v>41607</c:v>
                </c:pt>
                <c:pt idx="276">
                  <c:v>41639</c:v>
                </c:pt>
                <c:pt idx="277">
                  <c:v>41670</c:v>
                </c:pt>
                <c:pt idx="278">
                  <c:v>41698</c:v>
                </c:pt>
                <c:pt idx="279">
                  <c:v>41729</c:v>
                </c:pt>
                <c:pt idx="280">
                  <c:v>41759</c:v>
                </c:pt>
                <c:pt idx="281">
                  <c:v>41789</c:v>
                </c:pt>
                <c:pt idx="282">
                  <c:v>41820</c:v>
                </c:pt>
                <c:pt idx="283">
                  <c:v>41851</c:v>
                </c:pt>
                <c:pt idx="284">
                  <c:v>41880</c:v>
                </c:pt>
                <c:pt idx="285">
                  <c:v>41912</c:v>
                </c:pt>
                <c:pt idx="286">
                  <c:v>41943</c:v>
                </c:pt>
                <c:pt idx="287">
                  <c:v>41971</c:v>
                </c:pt>
                <c:pt idx="288">
                  <c:v>42004</c:v>
                </c:pt>
                <c:pt idx="289">
                  <c:v>42034</c:v>
                </c:pt>
                <c:pt idx="290">
                  <c:v>42062</c:v>
                </c:pt>
                <c:pt idx="291">
                  <c:v>42094</c:v>
                </c:pt>
                <c:pt idx="292">
                  <c:v>42124</c:v>
                </c:pt>
                <c:pt idx="293">
                  <c:v>42153</c:v>
                </c:pt>
                <c:pt idx="294">
                  <c:v>42185</c:v>
                </c:pt>
                <c:pt idx="295">
                  <c:v>42216</c:v>
                </c:pt>
                <c:pt idx="296">
                  <c:v>42247</c:v>
                </c:pt>
                <c:pt idx="297">
                  <c:v>42277</c:v>
                </c:pt>
                <c:pt idx="298">
                  <c:v>42307</c:v>
                </c:pt>
                <c:pt idx="299">
                  <c:v>42338</c:v>
                </c:pt>
                <c:pt idx="300">
                  <c:v>42369</c:v>
                </c:pt>
                <c:pt idx="301">
                  <c:v>42398</c:v>
                </c:pt>
                <c:pt idx="302">
                  <c:v>42429</c:v>
                </c:pt>
                <c:pt idx="303">
                  <c:v>42460</c:v>
                </c:pt>
                <c:pt idx="304">
                  <c:v>42489</c:v>
                </c:pt>
                <c:pt idx="305">
                  <c:v>42521</c:v>
                </c:pt>
                <c:pt idx="306">
                  <c:v>42551</c:v>
                </c:pt>
                <c:pt idx="307">
                  <c:v>42580</c:v>
                </c:pt>
                <c:pt idx="308">
                  <c:v>42613</c:v>
                </c:pt>
                <c:pt idx="309">
                  <c:v>42643</c:v>
                </c:pt>
                <c:pt idx="310">
                  <c:v>42674</c:v>
                </c:pt>
                <c:pt idx="311">
                  <c:v>42704</c:v>
                </c:pt>
                <c:pt idx="312">
                  <c:v>42734</c:v>
                </c:pt>
                <c:pt idx="313">
                  <c:v>42766</c:v>
                </c:pt>
                <c:pt idx="314">
                  <c:v>42794</c:v>
                </c:pt>
                <c:pt idx="315">
                  <c:v>42825</c:v>
                </c:pt>
                <c:pt idx="316">
                  <c:v>42853</c:v>
                </c:pt>
                <c:pt idx="317">
                  <c:v>42886</c:v>
                </c:pt>
                <c:pt idx="318">
                  <c:v>42916</c:v>
                </c:pt>
                <c:pt idx="319">
                  <c:v>42947</c:v>
                </c:pt>
                <c:pt idx="320">
                  <c:v>42978</c:v>
                </c:pt>
                <c:pt idx="321">
                  <c:v>43007</c:v>
                </c:pt>
                <c:pt idx="322">
                  <c:v>43039</c:v>
                </c:pt>
                <c:pt idx="323">
                  <c:v>43069</c:v>
                </c:pt>
                <c:pt idx="324">
                  <c:v>43098</c:v>
                </c:pt>
                <c:pt idx="325">
                  <c:v>43131</c:v>
                </c:pt>
                <c:pt idx="326">
                  <c:v>43159</c:v>
                </c:pt>
                <c:pt idx="327">
                  <c:v>43189</c:v>
                </c:pt>
                <c:pt idx="328">
                  <c:v>43220</c:v>
                </c:pt>
                <c:pt idx="329">
                  <c:v>43251</c:v>
                </c:pt>
                <c:pt idx="330">
                  <c:v>43280</c:v>
                </c:pt>
                <c:pt idx="331">
                  <c:v>43312</c:v>
                </c:pt>
                <c:pt idx="332">
                  <c:v>43343</c:v>
                </c:pt>
                <c:pt idx="333">
                  <c:v>43371</c:v>
                </c:pt>
                <c:pt idx="334">
                  <c:v>43404</c:v>
                </c:pt>
                <c:pt idx="335">
                  <c:v>43434</c:v>
                </c:pt>
                <c:pt idx="336">
                  <c:v>43465</c:v>
                </c:pt>
                <c:pt idx="337">
                  <c:v>43496</c:v>
                </c:pt>
                <c:pt idx="338">
                  <c:v>43524</c:v>
                </c:pt>
                <c:pt idx="339">
                  <c:v>43553</c:v>
                </c:pt>
                <c:pt idx="340">
                  <c:v>43585</c:v>
                </c:pt>
              </c:numCache>
            </c:numRef>
          </c:cat>
          <c:val>
            <c:numRef>
              <c:f>'Fig10'!$M$7:$M$347</c:f>
              <c:numCache>
                <c:formatCode>General</c:formatCode>
                <c:ptCount val="341"/>
                <c:pt idx="0">
                  <c:v>0.92</c:v>
                </c:pt>
                <c:pt idx="1">
                  <c:v>0.97</c:v>
                </c:pt>
                <c:pt idx="2">
                  <c:v>1.08</c:v>
                </c:pt>
                <c:pt idx="3">
                  <c:v>1.1500000000000001</c:v>
                </c:pt>
                <c:pt idx="4">
                  <c:v>1.1200000000000001</c:v>
                </c:pt>
                <c:pt idx="5">
                  <c:v>1.18</c:v>
                </c:pt>
                <c:pt idx="6">
                  <c:v>1.1400000000000001</c:v>
                </c:pt>
                <c:pt idx="7">
                  <c:v>1.08</c:v>
                </c:pt>
                <c:pt idx="8">
                  <c:v>1.1100000000000001</c:v>
                </c:pt>
                <c:pt idx="9">
                  <c:v>1.1400000000000001</c:v>
                </c:pt>
                <c:pt idx="10">
                  <c:v>1.1200000000000001</c:v>
                </c:pt>
                <c:pt idx="11">
                  <c:v>1.05</c:v>
                </c:pt>
                <c:pt idx="12">
                  <c:v>1.04</c:v>
                </c:pt>
                <c:pt idx="13">
                  <c:v>1.1000000000000001</c:v>
                </c:pt>
                <c:pt idx="14">
                  <c:v>1.17</c:v>
                </c:pt>
                <c:pt idx="15">
                  <c:v>1.1300000000000001</c:v>
                </c:pt>
                <c:pt idx="16">
                  <c:v>1.1000000000000001</c:v>
                </c:pt>
                <c:pt idx="17">
                  <c:v>1.18</c:v>
                </c:pt>
                <c:pt idx="18">
                  <c:v>1.06</c:v>
                </c:pt>
                <c:pt idx="19">
                  <c:v>0.96</c:v>
                </c:pt>
                <c:pt idx="20">
                  <c:v>0.9</c:v>
                </c:pt>
                <c:pt idx="21">
                  <c:v>0.85</c:v>
                </c:pt>
                <c:pt idx="22">
                  <c:v>0.89</c:v>
                </c:pt>
                <c:pt idx="23">
                  <c:v>1</c:v>
                </c:pt>
                <c:pt idx="24">
                  <c:v>0.99</c:v>
                </c:pt>
                <c:pt idx="25">
                  <c:v>1.07</c:v>
                </c:pt>
                <c:pt idx="26">
                  <c:v>1.07</c:v>
                </c:pt>
                <c:pt idx="27">
                  <c:v>1.1000000000000001</c:v>
                </c:pt>
                <c:pt idx="28">
                  <c:v>1.1100000000000001</c:v>
                </c:pt>
                <c:pt idx="29">
                  <c:v>1.19</c:v>
                </c:pt>
                <c:pt idx="30">
                  <c:v>1.2</c:v>
                </c:pt>
                <c:pt idx="31">
                  <c:v>1.25</c:v>
                </c:pt>
                <c:pt idx="32">
                  <c:v>1.4000000000000001</c:v>
                </c:pt>
                <c:pt idx="33">
                  <c:v>1.35</c:v>
                </c:pt>
                <c:pt idx="34">
                  <c:v>1.47</c:v>
                </c:pt>
                <c:pt idx="35">
                  <c:v>1.41</c:v>
                </c:pt>
                <c:pt idx="36">
                  <c:v>1.56</c:v>
                </c:pt>
                <c:pt idx="37">
                  <c:v>1.6400000000000001</c:v>
                </c:pt>
                <c:pt idx="38">
                  <c:v>1.56</c:v>
                </c:pt>
                <c:pt idx="39">
                  <c:v>1.45</c:v>
                </c:pt>
                <c:pt idx="40">
                  <c:v>1.46</c:v>
                </c:pt>
                <c:pt idx="41">
                  <c:v>1.46</c:v>
                </c:pt>
                <c:pt idx="42">
                  <c:v>1.35</c:v>
                </c:pt>
                <c:pt idx="43">
                  <c:v>1.41</c:v>
                </c:pt>
                <c:pt idx="44">
                  <c:v>1.3900000000000001</c:v>
                </c:pt>
                <c:pt idx="45">
                  <c:v>1.32</c:v>
                </c:pt>
                <c:pt idx="46">
                  <c:v>1.33</c:v>
                </c:pt>
                <c:pt idx="47">
                  <c:v>1.36</c:v>
                </c:pt>
                <c:pt idx="48">
                  <c:v>1.27</c:v>
                </c:pt>
                <c:pt idx="49">
                  <c:v>1.2</c:v>
                </c:pt>
                <c:pt idx="50">
                  <c:v>1.2</c:v>
                </c:pt>
                <c:pt idx="51">
                  <c:v>1.1500000000000001</c:v>
                </c:pt>
                <c:pt idx="52">
                  <c:v>1.22</c:v>
                </c:pt>
                <c:pt idx="53">
                  <c:v>1.27</c:v>
                </c:pt>
                <c:pt idx="54">
                  <c:v>1.27</c:v>
                </c:pt>
                <c:pt idx="55">
                  <c:v>1.34</c:v>
                </c:pt>
                <c:pt idx="56">
                  <c:v>1.36</c:v>
                </c:pt>
                <c:pt idx="57">
                  <c:v>1.34</c:v>
                </c:pt>
                <c:pt idx="58">
                  <c:v>1.29</c:v>
                </c:pt>
                <c:pt idx="59">
                  <c:v>1.4000000000000001</c:v>
                </c:pt>
                <c:pt idx="60">
                  <c:v>1.43</c:v>
                </c:pt>
                <c:pt idx="61">
                  <c:v>1.22</c:v>
                </c:pt>
                <c:pt idx="62">
                  <c:v>1.28</c:v>
                </c:pt>
                <c:pt idx="63">
                  <c:v>1.27</c:v>
                </c:pt>
                <c:pt idx="64">
                  <c:v>1.35</c:v>
                </c:pt>
                <c:pt idx="65">
                  <c:v>1.35</c:v>
                </c:pt>
                <c:pt idx="66">
                  <c:v>1.4000000000000001</c:v>
                </c:pt>
                <c:pt idx="67">
                  <c:v>1.31</c:v>
                </c:pt>
                <c:pt idx="68">
                  <c:v>1.33</c:v>
                </c:pt>
                <c:pt idx="69">
                  <c:v>1.4000000000000001</c:v>
                </c:pt>
                <c:pt idx="70">
                  <c:v>1.44</c:v>
                </c:pt>
                <c:pt idx="71">
                  <c:v>1.6</c:v>
                </c:pt>
                <c:pt idx="72">
                  <c:v>1.76</c:v>
                </c:pt>
                <c:pt idx="73">
                  <c:v>1.76</c:v>
                </c:pt>
                <c:pt idx="74">
                  <c:v>1.75</c:v>
                </c:pt>
                <c:pt idx="75">
                  <c:v>1.8</c:v>
                </c:pt>
                <c:pt idx="76">
                  <c:v>1.96</c:v>
                </c:pt>
                <c:pt idx="77">
                  <c:v>2.08</c:v>
                </c:pt>
                <c:pt idx="78">
                  <c:v>2.27</c:v>
                </c:pt>
                <c:pt idx="79">
                  <c:v>2.36</c:v>
                </c:pt>
                <c:pt idx="80">
                  <c:v>2.2600000000000002</c:v>
                </c:pt>
                <c:pt idx="81">
                  <c:v>2.52</c:v>
                </c:pt>
                <c:pt idx="82">
                  <c:v>2.19</c:v>
                </c:pt>
                <c:pt idx="83">
                  <c:v>2.37</c:v>
                </c:pt>
                <c:pt idx="84">
                  <c:v>2.4300000000000002</c:v>
                </c:pt>
                <c:pt idx="85">
                  <c:v>2.54</c:v>
                </c:pt>
                <c:pt idx="86">
                  <c:v>2.86</c:v>
                </c:pt>
                <c:pt idx="87">
                  <c:v>3.31</c:v>
                </c:pt>
                <c:pt idx="88">
                  <c:v>3.34</c:v>
                </c:pt>
                <c:pt idx="89">
                  <c:v>3.37</c:v>
                </c:pt>
                <c:pt idx="90">
                  <c:v>3.39</c:v>
                </c:pt>
                <c:pt idx="91">
                  <c:v>3.52</c:v>
                </c:pt>
                <c:pt idx="92">
                  <c:v>2.73</c:v>
                </c:pt>
                <c:pt idx="93">
                  <c:v>2.5100000000000002</c:v>
                </c:pt>
                <c:pt idx="94">
                  <c:v>2.92</c:v>
                </c:pt>
                <c:pt idx="95">
                  <c:v>3.24</c:v>
                </c:pt>
                <c:pt idx="96">
                  <c:v>3.2800000000000002</c:v>
                </c:pt>
                <c:pt idx="97">
                  <c:v>2.95</c:v>
                </c:pt>
                <c:pt idx="98">
                  <c:v>2.99</c:v>
                </c:pt>
                <c:pt idx="99">
                  <c:v>2.9</c:v>
                </c:pt>
                <c:pt idx="100">
                  <c:v>3.0500000000000003</c:v>
                </c:pt>
                <c:pt idx="101">
                  <c:v>3.0700000000000003</c:v>
                </c:pt>
                <c:pt idx="102">
                  <c:v>3.1</c:v>
                </c:pt>
                <c:pt idx="103">
                  <c:v>2.8000000000000003</c:v>
                </c:pt>
                <c:pt idx="104">
                  <c:v>2.9</c:v>
                </c:pt>
                <c:pt idx="105">
                  <c:v>2.81</c:v>
                </c:pt>
                <c:pt idx="106">
                  <c:v>2.9</c:v>
                </c:pt>
                <c:pt idx="107">
                  <c:v>3.3000000000000003</c:v>
                </c:pt>
                <c:pt idx="108">
                  <c:v>3.5300000000000002</c:v>
                </c:pt>
                <c:pt idx="109">
                  <c:v>2.68</c:v>
                </c:pt>
                <c:pt idx="110">
                  <c:v>3.0100000000000002</c:v>
                </c:pt>
                <c:pt idx="111">
                  <c:v>3.0100000000000002</c:v>
                </c:pt>
                <c:pt idx="112">
                  <c:v>2.92</c:v>
                </c:pt>
                <c:pt idx="113">
                  <c:v>2.77</c:v>
                </c:pt>
                <c:pt idx="114">
                  <c:v>2.8000000000000003</c:v>
                </c:pt>
                <c:pt idx="115">
                  <c:v>2.86</c:v>
                </c:pt>
                <c:pt idx="116">
                  <c:v>2.94</c:v>
                </c:pt>
                <c:pt idx="117">
                  <c:v>2.98</c:v>
                </c:pt>
                <c:pt idx="118">
                  <c:v>2.85</c:v>
                </c:pt>
                <c:pt idx="119">
                  <c:v>2.58</c:v>
                </c:pt>
                <c:pt idx="120">
                  <c:v>2.6</c:v>
                </c:pt>
                <c:pt idx="121">
                  <c:v>2.71</c:v>
                </c:pt>
                <c:pt idx="122">
                  <c:v>2.57</c:v>
                </c:pt>
                <c:pt idx="123">
                  <c:v>2.52</c:v>
                </c:pt>
                <c:pt idx="124">
                  <c:v>2.63</c:v>
                </c:pt>
                <c:pt idx="125">
                  <c:v>2.63</c:v>
                </c:pt>
                <c:pt idx="126">
                  <c:v>2.4500000000000002</c:v>
                </c:pt>
                <c:pt idx="127">
                  <c:v>2.35</c:v>
                </c:pt>
                <c:pt idx="128">
                  <c:v>2.31</c:v>
                </c:pt>
                <c:pt idx="129">
                  <c:v>2.0300000000000002</c:v>
                </c:pt>
                <c:pt idx="130">
                  <c:v>2.15</c:v>
                </c:pt>
                <c:pt idx="131">
                  <c:v>2.3199999999999998</c:v>
                </c:pt>
                <c:pt idx="132">
                  <c:v>2.31</c:v>
                </c:pt>
                <c:pt idx="133">
                  <c:v>2.59</c:v>
                </c:pt>
                <c:pt idx="134">
                  <c:v>2.62</c:v>
                </c:pt>
                <c:pt idx="135">
                  <c:v>2.64</c:v>
                </c:pt>
                <c:pt idx="136">
                  <c:v>2.61</c:v>
                </c:pt>
                <c:pt idx="137">
                  <c:v>2.54</c:v>
                </c:pt>
                <c:pt idx="138">
                  <c:v>2.2000000000000002</c:v>
                </c:pt>
                <c:pt idx="139">
                  <c:v>1.98</c:v>
                </c:pt>
                <c:pt idx="140">
                  <c:v>2.04</c:v>
                </c:pt>
                <c:pt idx="141">
                  <c:v>1.71</c:v>
                </c:pt>
                <c:pt idx="142">
                  <c:v>1.95</c:v>
                </c:pt>
                <c:pt idx="143">
                  <c:v>2.15</c:v>
                </c:pt>
                <c:pt idx="144">
                  <c:v>1.93</c:v>
                </c:pt>
                <c:pt idx="145">
                  <c:v>1.79</c:v>
                </c:pt>
                <c:pt idx="146">
                  <c:v>1.79</c:v>
                </c:pt>
                <c:pt idx="147">
                  <c:v>1.74</c:v>
                </c:pt>
                <c:pt idx="148">
                  <c:v>1.94</c:v>
                </c:pt>
                <c:pt idx="149">
                  <c:v>1.93</c:v>
                </c:pt>
                <c:pt idx="150">
                  <c:v>2.06</c:v>
                </c:pt>
                <c:pt idx="151">
                  <c:v>2.12</c:v>
                </c:pt>
                <c:pt idx="152">
                  <c:v>2.15</c:v>
                </c:pt>
                <c:pt idx="153">
                  <c:v>2.02</c:v>
                </c:pt>
                <c:pt idx="154">
                  <c:v>2.15</c:v>
                </c:pt>
                <c:pt idx="155">
                  <c:v>2.2000000000000002</c:v>
                </c:pt>
                <c:pt idx="156">
                  <c:v>2.33</c:v>
                </c:pt>
                <c:pt idx="157">
                  <c:v>2.1</c:v>
                </c:pt>
                <c:pt idx="158">
                  <c:v>2.1800000000000002</c:v>
                </c:pt>
                <c:pt idx="159">
                  <c:v>2.12</c:v>
                </c:pt>
                <c:pt idx="160">
                  <c:v>2.15</c:v>
                </c:pt>
                <c:pt idx="161">
                  <c:v>2.11</c:v>
                </c:pt>
                <c:pt idx="162">
                  <c:v>2.17</c:v>
                </c:pt>
                <c:pt idx="163">
                  <c:v>2.13</c:v>
                </c:pt>
                <c:pt idx="164">
                  <c:v>2.12</c:v>
                </c:pt>
                <c:pt idx="165">
                  <c:v>2.16</c:v>
                </c:pt>
                <c:pt idx="166">
                  <c:v>2.27</c:v>
                </c:pt>
                <c:pt idx="167">
                  <c:v>2.31</c:v>
                </c:pt>
                <c:pt idx="168">
                  <c:v>2.41</c:v>
                </c:pt>
                <c:pt idx="169">
                  <c:v>2.2400000000000002</c:v>
                </c:pt>
                <c:pt idx="170">
                  <c:v>2.2800000000000002</c:v>
                </c:pt>
                <c:pt idx="171">
                  <c:v>2.25</c:v>
                </c:pt>
                <c:pt idx="172">
                  <c:v>2.19</c:v>
                </c:pt>
                <c:pt idx="173">
                  <c:v>2.31</c:v>
                </c:pt>
                <c:pt idx="174">
                  <c:v>2.4</c:v>
                </c:pt>
                <c:pt idx="175">
                  <c:v>2.4900000000000002</c:v>
                </c:pt>
                <c:pt idx="176">
                  <c:v>2.4500000000000002</c:v>
                </c:pt>
                <c:pt idx="177">
                  <c:v>2.65</c:v>
                </c:pt>
                <c:pt idx="178">
                  <c:v>2.57</c:v>
                </c:pt>
                <c:pt idx="179">
                  <c:v>2.59</c:v>
                </c:pt>
                <c:pt idx="180">
                  <c:v>2.64</c:v>
                </c:pt>
                <c:pt idx="181">
                  <c:v>2.35</c:v>
                </c:pt>
                <c:pt idx="182">
                  <c:v>2.48</c:v>
                </c:pt>
                <c:pt idx="183">
                  <c:v>2.5</c:v>
                </c:pt>
                <c:pt idx="184">
                  <c:v>2.52</c:v>
                </c:pt>
                <c:pt idx="185">
                  <c:v>2.41</c:v>
                </c:pt>
                <c:pt idx="186">
                  <c:v>2.4500000000000002</c:v>
                </c:pt>
                <c:pt idx="187">
                  <c:v>2.4900000000000002</c:v>
                </c:pt>
                <c:pt idx="188">
                  <c:v>2.56</c:v>
                </c:pt>
                <c:pt idx="189">
                  <c:v>2.74</c:v>
                </c:pt>
                <c:pt idx="190">
                  <c:v>2.92</c:v>
                </c:pt>
                <c:pt idx="191">
                  <c:v>2.98</c:v>
                </c:pt>
                <c:pt idx="192">
                  <c:v>3.0300000000000002</c:v>
                </c:pt>
                <c:pt idx="193">
                  <c:v>2.67</c:v>
                </c:pt>
                <c:pt idx="194">
                  <c:v>2.61</c:v>
                </c:pt>
                <c:pt idx="195">
                  <c:v>2.66</c:v>
                </c:pt>
                <c:pt idx="196">
                  <c:v>2.6</c:v>
                </c:pt>
                <c:pt idx="197">
                  <c:v>2.77</c:v>
                </c:pt>
                <c:pt idx="198">
                  <c:v>2.7</c:v>
                </c:pt>
                <c:pt idx="199">
                  <c:v>2.68</c:v>
                </c:pt>
                <c:pt idx="200">
                  <c:v>2.61</c:v>
                </c:pt>
                <c:pt idx="201">
                  <c:v>2.62</c:v>
                </c:pt>
                <c:pt idx="202">
                  <c:v>2.68</c:v>
                </c:pt>
                <c:pt idx="203">
                  <c:v>2.63</c:v>
                </c:pt>
                <c:pt idx="204">
                  <c:v>2.4900000000000002</c:v>
                </c:pt>
                <c:pt idx="205">
                  <c:v>2.3199999999999998</c:v>
                </c:pt>
                <c:pt idx="206">
                  <c:v>2.31</c:v>
                </c:pt>
                <c:pt idx="207">
                  <c:v>2.31</c:v>
                </c:pt>
                <c:pt idx="208">
                  <c:v>2.39</c:v>
                </c:pt>
                <c:pt idx="209">
                  <c:v>2.36</c:v>
                </c:pt>
                <c:pt idx="210">
                  <c:v>2.09</c:v>
                </c:pt>
                <c:pt idx="211">
                  <c:v>2.02</c:v>
                </c:pt>
                <c:pt idx="212">
                  <c:v>2</c:v>
                </c:pt>
                <c:pt idx="213">
                  <c:v>1.84</c:v>
                </c:pt>
                <c:pt idx="214">
                  <c:v>1.52</c:v>
                </c:pt>
                <c:pt idx="215">
                  <c:v>1.47</c:v>
                </c:pt>
                <c:pt idx="216">
                  <c:v>1.53</c:v>
                </c:pt>
                <c:pt idx="217">
                  <c:v>1.28</c:v>
                </c:pt>
                <c:pt idx="218">
                  <c:v>1.1400000000000001</c:v>
                </c:pt>
                <c:pt idx="219">
                  <c:v>1.1400000000000001</c:v>
                </c:pt>
                <c:pt idx="220">
                  <c:v>1.33</c:v>
                </c:pt>
                <c:pt idx="221">
                  <c:v>1.4000000000000001</c:v>
                </c:pt>
                <c:pt idx="222">
                  <c:v>1.44</c:v>
                </c:pt>
                <c:pt idx="223">
                  <c:v>1.58</c:v>
                </c:pt>
                <c:pt idx="224">
                  <c:v>1.6600000000000001</c:v>
                </c:pt>
                <c:pt idx="225">
                  <c:v>1.72</c:v>
                </c:pt>
                <c:pt idx="226">
                  <c:v>1.67</c:v>
                </c:pt>
                <c:pt idx="227">
                  <c:v>1.7</c:v>
                </c:pt>
                <c:pt idx="228">
                  <c:v>1.75</c:v>
                </c:pt>
                <c:pt idx="229">
                  <c:v>1.48</c:v>
                </c:pt>
                <c:pt idx="230">
                  <c:v>1.3900000000000001</c:v>
                </c:pt>
                <c:pt idx="231">
                  <c:v>1.45</c:v>
                </c:pt>
                <c:pt idx="232">
                  <c:v>1.42</c:v>
                </c:pt>
                <c:pt idx="233">
                  <c:v>1.28</c:v>
                </c:pt>
                <c:pt idx="234">
                  <c:v>1.27</c:v>
                </c:pt>
                <c:pt idx="235">
                  <c:v>1.42</c:v>
                </c:pt>
                <c:pt idx="236">
                  <c:v>1.3900000000000001</c:v>
                </c:pt>
                <c:pt idx="237">
                  <c:v>1.44</c:v>
                </c:pt>
                <c:pt idx="238">
                  <c:v>1.48</c:v>
                </c:pt>
                <c:pt idx="239">
                  <c:v>1.27</c:v>
                </c:pt>
                <c:pt idx="240">
                  <c:v>1.35</c:v>
                </c:pt>
                <c:pt idx="241">
                  <c:v>1.45</c:v>
                </c:pt>
                <c:pt idx="242">
                  <c:v>1.46</c:v>
                </c:pt>
                <c:pt idx="243">
                  <c:v>1.43</c:v>
                </c:pt>
                <c:pt idx="244">
                  <c:v>1.48</c:v>
                </c:pt>
                <c:pt idx="245">
                  <c:v>1.43</c:v>
                </c:pt>
                <c:pt idx="246">
                  <c:v>1.4000000000000001</c:v>
                </c:pt>
                <c:pt idx="247">
                  <c:v>1.3</c:v>
                </c:pt>
                <c:pt idx="248">
                  <c:v>1.19</c:v>
                </c:pt>
                <c:pt idx="249">
                  <c:v>1.1599999999999999</c:v>
                </c:pt>
                <c:pt idx="250">
                  <c:v>1.22</c:v>
                </c:pt>
                <c:pt idx="251">
                  <c:v>1.1599999999999999</c:v>
                </c:pt>
                <c:pt idx="252">
                  <c:v>1.17</c:v>
                </c:pt>
                <c:pt idx="253">
                  <c:v>1.1599999999999999</c:v>
                </c:pt>
                <c:pt idx="254">
                  <c:v>1.1500000000000001</c:v>
                </c:pt>
                <c:pt idx="255">
                  <c:v>1.1000000000000001</c:v>
                </c:pt>
                <c:pt idx="256">
                  <c:v>0.97</c:v>
                </c:pt>
                <c:pt idx="257">
                  <c:v>0.86</c:v>
                </c:pt>
                <c:pt idx="258">
                  <c:v>1.01</c:v>
                </c:pt>
                <c:pt idx="259">
                  <c:v>0.97</c:v>
                </c:pt>
                <c:pt idx="260">
                  <c:v>1.06</c:v>
                </c:pt>
                <c:pt idx="261">
                  <c:v>1.1100000000000001</c:v>
                </c:pt>
                <c:pt idx="262">
                  <c:v>1.1400000000000001</c:v>
                </c:pt>
                <c:pt idx="263">
                  <c:v>1.1500000000000001</c:v>
                </c:pt>
                <c:pt idx="264">
                  <c:v>1.19</c:v>
                </c:pt>
                <c:pt idx="265">
                  <c:v>1.25</c:v>
                </c:pt>
                <c:pt idx="266">
                  <c:v>1.23</c:v>
                </c:pt>
                <c:pt idx="267">
                  <c:v>1.19</c:v>
                </c:pt>
                <c:pt idx="268">
                  <c:v>1.2</c:v>
                </c:pt>
                <c:pt idx="269">
                  <c:v>1.23</c:v>
                </c:pt>
                <c:pt idx="270">
                  <c:v>1.17</c:v>
                </c:pt>
                <c:pt idx="271">
                  <c:v>1.27</c:v>
                </c:pt>
                <c:pt idx="272">
                  <c:v>1.25</c:v>
                </c:pt>
                <c:pt idx="273">
                  <c:v>1.3800000000000001</c:v>
                </c:pt>
                <c:pt idx="274">
                  <c:v>1.49</c:v>
                </c:pt>
                <c:pt idx="275">
                  <c:v>1.49</c:v>
                </c:pt>
                <c:pt idx="276">
                  <c:v>1.5</c:v>
                </c:pt>
                <c:pt idx="277">
                  <c:v>1.43</c:v>
                </c:pt>
                <c:pt idx="278">
                  <c:v>1.44</c:v>
                </c:pt>
                <c:pt idx="279">
                  <c:v>1.48</c:v>
                </c:pt>
                <c:pt idx="280">
                  <c:v>1.5</c:v>
                </c:pt>
                <c:pt idx="281">
                  <c:v>1.55</c:v>
                </c:pt>
                <c:pt idx="282">
                  <c:v>1.58</c:v>
                </c:pt>
                <c:pt idx="283">
                  <c:v>1.55</c:v>
                </c:pt>
                <c:pt idx="284">
                  <c:v>1.55</c:v>
                </c:pt>
                <c:pt idx="285">
                  <c:v>1.57</c:v>
                </c:pt>
                <c:pt idx="286">
                  <c:v>1.53</c:v>
                </c:pt>
                <c:pt idx="287">
                  <c:v>1.57</c:v>
                </c:pt>
                <c:pt idx="288">
                  <c:v>1.53</c:v>
                </c:pt>
                <c:pt idx="289">
                  <c:v>1.53</c:v>
                </c:pt>
                <c:pt idx="290">
                  <c:v>1.6500000000000001</c:v>
                </c:pt>
                <c:pt idx="291">
                  <c:v>1.72</c:v>
                </c:pt>
                <c:pt idx="292">
                  <c:v>1.7</c:v>
                </c:pt>
                <c:pt idx="293">
                  <c:v>1.7</c:v>
                </c:pt>
                <c:pt idx="294">
                  <c:v>1.6400000000000001</c:v>
                </c:pt>
                <c:pt idx="295">
                  <c:v>1.7</c:v>
                </c:pt>
                <c:pt idx="296">
                  <c:v>1.57</c:v>
                </c:pt>
                <c:pt idx="297">
                  <c:v>1.46</c:v>
                </c:pt>
                <c:pt idx="298">
                  <c:v>1.59</c:v>
                </c:pt>
                <c:pt idx="299">
                  <c:v>1.6</c:v>
                </c:pt>
                <c:pt idx="300">
                  <c:v>1.49</c:v>
                </c:pt>
                <c:pt idx="301">
                  <c:v>1.34</c:v>
                </c:pt>
                <c:pt idx="302">
                  <c:v>1.29</c:v>
                </c:pt>
                <c:pt idx="303">
                  <c:v>1.33</c:v>
                </c:pt>
                <c:pt idx="304">
                  <c:v>1.3800000000000001</c:v>
                </c:pt>
                <c:pt idx="305">
                  <c:v>1.4000000000000001</c:v>
                </c:pt>
                <c:pt idx="306">
                  <c:v>1.28</c:v>
                </c:pt>
                <c:pt idx="307">
                  <c:v>1.37</c:v>
                </c:pt>
                <c:pt idx="308">
                  <c:v>1.3900000000000001</c:v>
                </c:pt>
                <c:pt idx="309">
                  <c:v>1.4000000000000001</c:v>
                </c:pt>
                <c:pt idx="310">
                  <c:v>1.45</c:v>
                </c:pt>
                <c:pt idx="311">
                  <c:v>1.3900000000000001</c:v>
                </c:pt>
                <c:pt idx="312">
                  <c:v>1.48</c:v>
                </c:pt>
                <c:pt idx="313">
                  <c:v>1.48</c:v>
                </c:pt>
                <c:pt idx="314">
                  <c:v>1.51</c:v>
                </c:pt>
                <c:pt idx="315">
                  <c:v>1.6500000000000001</c:v>
                </c:pt>
                <c:pt idx="316">
                  <c:v>1.7</c:v>
                </c:pt>
                <c:pt idx="317">
                  <c:v>1.74</c:v>
                </c:pt>
                <c:pt idx="318">
                  <c:v>1.67</c:v>
                </c:pt>
                <c:pt idx="319">
                  <c:v>1.67</c:v>
                </c:pt>
                <c:pt idx="320">
                  <c:v>1.64</c:v>
                </c:pt>
                <c:pt idx="321">
                  <c:v>1.64</c:v>
                </c:pt>
                <c:pt idx="322">
                  <c:v>1.66</c:v>
                </c:pt>
                <c:pt idx="323">
                  <c:v>1.61</c:v>
                </c:pt>
                <c:pt idx="324">
                  <c:v>1.59</c:v>
                </c:pt>
                <c:pt idx="325">
                  <c:v>1.61</c:v>
                </c:pt>
                <c:pt idx="326">
                  <c:v>1.51</c:v>
                </c:pt>
                <c:pt idx="327">
                  <c:v>1.49</c:v>
                </c:pt>
                <c:pt idx="328">
                  <c:v>1.55</c:v>
                </c:pt>
                <c:pt idx="329">
                  <c:v>1.48</c:v>
                </c:pt>
                <c:pt idx="330">
                  <c:v>1.52</c:v>
                </c:pt>
                <c:pt idx="331">
                  <c:v>1.54</c:v>
                </c:pt>
                <c:pt idx="332">
                  <c:v>1.47</c:v>
                </c:pt>
                <c:pt idx="333">
                  <c:v>1.47</c:v>
                </c:pt>
                <c:pt idx="334">
                  <c:v>1.39</c:v>
                </c:pt>
                <c:pt idx="335">
                  <c:v>1.42</c:v>
                </c:pt>
                <c:pt idx="336">
                  <c:v>1.34</c:v>
                </c:pt>
                <c:pt idx="337">
                  <c:v>1.43</c:v>
                </c:pt>
                <c:pt idx="338">
                  <c:v>1.46</c:v>
                </c:pt>
                <c:pt idx="339">
                  <c:v>1.47</c:v>
                </c:pt>
                <c:pt idx="340">
                  <c:v>1.52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BA-442C-A17B-2F24C993DD7E}"/>
            </c:ext>
          </c:extLst>
        </c:ser>
        <c:ser>
          <c:idx val="1"/>
          <c:order val="1"/>
          <c:tx>
            <c:strRef>
              <c:f>'Fig10'!$N$6</c:f>
              <c:strCache>
                <c:ptCount val="1"/>
                <c:pt idx="0">
                  <c:v>US Market /Book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'Fig10'!$L$7:$L$347</c:f>
              <c:numCache>
                <c:formatCode>m/d/yyyy</c:formatCode>
                <c:ptCount val="341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33326</c:v>
                </c:pt>
                <c:pt idx="4">
                  <c:v>33358</c:v>
                </c:pt>
                <c:pt idx="5">
                  <c:v>33389</c:v>
                </c:pt>
                <c:pt idx="6">
                  <c:v>33417</c:v>
                </c:pt>
                <c:pt idx="7">
                  <c:v>33450</c:v>
                </c:pt>
                <c:pt idx="8">
                  <c:v>33480</c:v>
                </c:pt>
                <c:pt idx="9">
                  <c:v>33511</c:v>
                </c:pt>
                <c:pt idx="10">
                  <c:v>33542</c:v>
                </c:pt>
                <c:pt idx="11">
                  <c:v>33571</c:v>
                </c:pt>
                <c:pt idx="12">
                  <c:v>33603</c:v>
                </c:pt>
                <c:pt idx="13">
                  <c:v>33634</c:v>
                </c:pt>
                <c:pt idx="14">
                  <c:v>33662</c:v>
                </c:pt>
                <c:pt idx="15">
                  <c:v>33694</c:v>
                </c:pt>
                <c:pt idx="16">
                  <c:v>33724</c:v>
                </c:pt>
                <c:pt idx="17">
                  <c:v>33753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33907</c:v>
                </c:pt>
                <c:pt idx="23">
                  <c:v>33938</c:v>
                </c:pt>
                <c:pt idx="24">
                  <c:v>33969</c:v>
                </c:pt>
                <c:pt idx="25">
                  <c:v>33998</c:v>
                </c:pt>
                <c:pt idx="26">
                  <c:v>34026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34180</c:v>
                </c:pt>
                <c:pt idx="32">
                  <c:v>34212</c:v>
                </c:pt>
                <c:pt idx="33">
                  <c:v>34242</c:v>
                </c:pt>
                <c:pt idx="34">
                  <c:v>34271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34453</c:v>
                </c:pt>
                <c:pt idx="41">
                  <c:v>34485</c:v>
                </c:pt>
                <c:pt idx="42">
                  <c:v>34515</c:v>
                </c:pt>
                <c:pt idx="43">
                  <c:v>34544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34698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34817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34971</c:v>
                </c:pt>
                <c:pt idx="58">
                  <c:v>35003</c:v>
                </c:pt>
                <c:pt idx="59">
                  <c:v>35033</c:v>
                </c:pt>
                <c:pt idx="60">
                  <c:v>35062</c:v>
                </c:pt>
                <c:pt idx="61">
                  <c:v>35095</c:v>
                </c:pt>
                <c:pt idx="62">
                  <c:v>35124</c:v>
                </c:pt>
                <c:pt idx="63">
                  <c:v>35153</c:v>
                </c:pt>
                <c:pt idx="64">
                  <c:v>35185</c:v>
                </c:pt>
                <c:pt idx="65">
                  <c:v>35216</c:v>
                </c:pt>
                <c:pt idx="66">
                  <c:v>35244</c:v>
                </c:pt>
                <c:pt idx="67">
                  <c:v>35277</c:v>
                </c:pt>
                <c:pt idx="68">
                  <c:v>35307</c:v>
                </c:pt>
                <c:pt idx="69">
                  <c:v>35338</c:v>
                </c:pt>
                <c:pt idx="70">
                  <c:v>35369</c:v>
                </c:pt>
                <c:pt idx="71">
                  <c:v>35398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35580</c:v>
                </c:pt>
                <c:pt idx="78">
                  <c:v>35611</c:v>
                </c:pt>
                <c:pt idx="79">
                  <c:v>35642</c:v>
                </c:pt>
                <c:pt idx="80">
                  <c:v>35671</c:v>
                </c:pt>
                <c:pt idx="81">
                  <c:v>35703</c:v>
                </c:pt>
                <c:pt idx="82">
                  <c:v>35734</c:v>
                </c:pt>
                <c:pt idx="83">
                  <c:v>35762</c:v>
                </c:pt>
                <c:pt idx="84">
                  <c:v>35795</c:v>
                </c:pt>
                <c:pt idx="85">
                  <c:v>35825</c:v>
                </c:pt>
                <c:pt idx="86">
                  <c:v>35853</c:v>
                </c:pt>
                <c:pt idx="87">
                  <c:v>35885</c:v>
                </c:pt>
                <c:pt idx="88">
                  <c:v>35915</c:v>
                </c:pt>
                <c:pt idx="89">
                  <c:v>35944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36098</c:v>
                </c:pt>
                <c:pt idx="95">
                  <c:v>36129</c:v>
                </c:pt>
                <c:pt idx="96">
                  <c:v>36160</c:v>
                </c:pt>
                <c:pt idx="97">
                  <c:v>36189</c:v>
                </c:pt>
                <c:pt idx="98">
                  <c:v>36217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36371</c:v>
                </c:pt>
                <c:pt idx="104">
                  <c:v>36403</c:v>
                </c:pt>
                <c:pt idx="105">
                  <c:v>36433</c:v>
                </c:pt>
                <c:pt idx="106">
                  <c:v>36462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36644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36798</c:v>
                </c:pt>
                <c:pt idx="118">
                  <c:v>36830</c:v>
                </c:pt>
                <c:pt idx="119">
                  <c:v>36860</c:v>
                </c:pt>
                <c:pt idx="120">
                  <c:v>36889</c:v>
                </c:pt>
                <c:pt idx="121">
                  <c:v>36922</c:v>
                </c:pt>
                <c:pt idx="122">
                  <c:v>36950</c:v>
                </c:pt>
                <c:pt idx="123">
                  <c:v>36980</c:v>
                </c:pt>
                <c:pt idx="124">
                  <c:v>37011</c:v>
                </c:pt>
                <c:pt idx="125">
                  <c:v>37042</c:v>
                </c:pt>
                <c:pt idx="126">
                  <c:v>37071</c:v>
                </c:pt>
                <c:pt idx="127">
                  <c:v>37103</c:v>
                </c:pt>
                <c:pt idx="128">
                  <c:v>37134</c:v>
                </c:pt>
                <c:pt idx="129">
                  <c:v>37162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37344</c:v>
                </c:pt>
                <c:pt idx="136">
                  <c:v>37376</c:v>
                </c:pt>
                <c:pt idx="137">
                  <c:v>37407</c:v>
                </c:pt>
                <c:pt idx="138">
                  <c:v>37435</c:v>
                </c:pt>
                <c:pt idx="139">
                  <c:v>37468</c:v>
                </c:pt>
                <c:pt idx="140">
                  <c:v>37498</c:v>
                </c:pt>
                <c:pt idx="141">
                  <c:v>37529</c:v>
                </c:pt>
                <c:pt idx="142">
                  <c:v>37560</c:v>
                </c:pt>
                <c:pt idx="143">
                  <c:v>37589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37771</c:v>
                </c:pt>
                <c:pt idx="150">
                  <c:v>37802</c:v>
                </c:pt>
                <c:pt idx="151">
                  <c:v>37833</c:v>
                </c:pt>
                <c:pt idx="152">
                  <c:v>37862</c:v>
                </c:pt>
                <c:pt idx="153">
                  <c:v>37894</c:v>
                </c:pt>
                <c:pt idx="154">
                  <c:v>37925</c:v>
                </c:pt>
                <c:pt idx="155">
                  <c:v>37953</c:v>
                </c:pt>
                <c:pt idx="156">
                  <c:v>37986</c:v>
                </c:pt>
                <c:pt idx="157">
                  <c:v>38016</c:v>
                </c:pt>
                <c:pt idx="158">
                  <c:v>38044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38198</c:v>
                </c:pt>
                <c:pt idx="164">
                  <c:v>38230</c:v>
                </c:pt>
                <c:pt idx="165">
                  <c:v>38260</c:v>
                </c:pt>
                <c:pt idx="166">
                  <c:v>38289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38471</c:v>
                </c:pt>
                <c:pt idx="173">
                  <c:v>38503</c:v>
                </c:pt>
                <c:pt idx="174">
                  <c:v>38533</c:v>
                </c:pt>
                <c:pt idx="175">
                  <c:v>38562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38716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38835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38989</c:v>
                </c:pt>
                <c:pt idx="190">
                  <c:v>39021</c:v>
                </c:pt>
                <c:pt idx="191">
                  <c:v>39051</c:v>
                </c:pt>
                <c:pt idx="192">
                  <c:v>39080</c:v>
                </c:pt>
                <c:pt idx="193">
                  <c:v>39113</c:v>
                </c:pt>
                <c:pt idx="194">
                  <c:v>39141</c:v>
                </c:pt>
                <c:pt idx="195">
                  <c:v>39171</c:v>
                </c:pt>
                <c:pt idx="196">
                  <c:v>39202</c:v>
                </c:pt>
                <c:pt idx="197">
                  <c:v>39233</c:v>
                </c:pt>
                <c:pt idx="198">
                  <c:v>39262</c:v>
                </c:pt>
                <c:pt idx="199">
                  <c:v>39294</c:v>
                </c:pt>
                <c:pt idx="200">
                  <c:v>39325</c:v>
                </c:pt>
                <c:pt idx="201">
                  <c:v>39353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39598</c:v>
                </c:pt>
                <c:pt idx="210">
                  <c:v>39629</c:v>
                </c:pt>
                <c:pt idx="211">
                  <c:v>39660</c:v>
                </c:pt>
                <c:pt idx="212">
                  <c:v>39689</c:v>
                </c:pt>
                <c:pt idx="213">
                  <c:v>39721</c:v>
                </c:pt>
                <c:pt idx="214">
                  <c:v>39752</c:v>
                </c:pt>
                <c:pt idx="215">
                  <c:v>39780</c:v>
                </c:pt>
                <c:pt idx="216">
                  <c:v>39813</c:v>
                </c:pt>
                <c:pt idx="217">
                  <c:v>39843</c:v>
                </c:pt>
                <c:pt idx="218">
                  <c:v>39871</c:v>
                </c:pt>
                <c:pt idx="219">
                  <c:v>39903</c:v>
                </c:pt>
                <c:pt idx="220">
                  <c:v>39933</c:v>
                </c:pt>
                <c:pt idx="221">
                  <c:v>39962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40116</c:v>
                </c:pt>
                <c:pt idx="227">
                  <c:v>40147</c:v>
                </c:pt>
                <c:pt idx="228">
                  <c:v>40178</c:v>
                </c:pt>
                <c:pt idx="229">
                  <c:v>40207</c:v>
                </c:pt>
                <c:pt idx="230">
                  <c:v>40235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40389</c:v>
                </c:pt>
                <c:pt idx="236">
                  <c:v>40421</c:v>
                </c:pt>
                <c:pt idx="237">
                  <c:v>40451</c:v>
                </c:pt>
                <c:pt idx="238">
                  <c:v>40480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40662</c:v>
                </c:pt>
                <c:pt idx="245">
                  <c:v>40694</c:v>
                </c:pt>
                <c:pt idx="246">
                  <c:v>40724</c:v>
                </c:pt>
                <c:pt idx="247">
                  <c:v>40753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40907</c:v>
                </c:pt>
                <c:pt idx="253">
                  <c:v>40939</c:v>
                </c:pt>
                <c:pt idx="254">
                  <c:v>40968</c:v>
                </c:pt>
                <c:pt idx="255">
                  <c:v>40998</c:v>
                </c:pt>
                <c:pt idx="256">
                  <c:v>41029</c:v>
                </c:pt>
                <c:pt idx="257">
                  <c:v>41060</c:v>
                </c:pt>
                <c:pt idx="258">
                  <c:v>41089</c:v>
                </c:pt>
                <c:pt idx="259">
                  <c:v>41121</c:v>
                </c:pt>
                <c:pt idx="260">
                  <c:v>41152</c:v>
                </c:pt>
                <c:pt idx="261">
                  <c:v>41180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  <c:pt idx="265">
                  <c:v>41305</c:v>
                </c:pt>
                <c:pt idx="266">
                  <c:v>41333</c:v>
                </c:pt>
                <c:pt idx="267">
                  <c:v>41362</c:v>
                </c:pt>
                <c:pt idx="268">
                  <c:v>41394</c:v>
                </c:pt>
                <c:pt idx="269">
                  <c:v>41425</c:v>
                </c:pt>
                <c:pt idx="270">
                  <c:v>41453</c:v>
                </c:pt>
                <c:pt idx="271">
                  <c:v>41486</c:v>
                </c:pt>
                <c:pt idx="272">
                  <c:v>41516</c:v>
                </c:pt>
                <c:pt idx="273">
                  <c:v>41547</c:v>
                </c:pt>
                <c:pt idx="274">
                  <c:v>41578</c:v>
                </c:pt>
                <c:pt idx="275">
                  <c:v>41607</c:v>
                </c:pt>
                <c:pt idx="276">
                  <c:v>41639</c:v>
                </c:pt>
                <c:pt idx="277">
                  <c:v>41670</c:v>
                </c:pt>
                <c:pt idx="278">
                  <c:v>41698</c:v>
                </c:pt>
                <c:pt idx="279">
                  <c:v>41729</c:v>
                </c:pt>
                <c:pt idx="280">
                  <c:v>41759</c:v>
                </c:pt>
                <c:pt idx="281">
                  <c:v>41789</c:v>
                </c:pt>
                <c:pt idx="282">
                  <c:v>41820</c:v>
                </c:pt>
                <c:pt idx="283">
                  <c:v>41851</c:v>
                </c:pt>
                <c:pt idx="284">
                  <c:v>41880</c:v>
                </c:pt>
                <c:pt idx="285">
                  <c:v>41912</c:v>
                </c:pt>
                <c:pt idx="286">
                  <c:v>41943</c:v>
                </c:pt>
                <c:pt idx="287">
                  <c:v>41971</c:v>
                </c:pt>
                <c:pt idx="288">
                  <c:v>42004</c:v>
                </c:pt>
                <c:pt idx="289">
                  <c:v>42034</c:v>
                </c:pt>
                <c:pt idx="290">
                  <c:v>42062</c:v>
                </c:pt>
                <c:pt idx="291">
                  <c:v>42094</c:v>
                </c:pt>
                <c:pt idx="292">
                  <c:v>42124</c:v>
                </c:pt>
                <c:pt idx="293">
                  <c:v>42153</c:v>
                </c:pt>
                <c:pt idx="294">
                  <c:v>42185</c:v>
                </c:pt>
                <c:pt idx="295">
                  <c:v>42216</c:v>
                </c:pt>
                <c:pt idx="296">
                  <c:v>42247</c:v>
                </c:pt>
                <c:pt idx="297">
                  <c:v>42277</c:v>
                </c:pt>
                <c:pt idx="298">
                  <c:v>42307</c:v>
                </c:pt>
                <c:pt idx="299">
                  <c:v>42338</c:v>
                </c:pt>
                <c:pt idx="300">
                  <c:v>42369</c:v>
                </c:pt>
                <c:pt idx="301">
                  <c:v>42398</c:v>
                </c:pt>
                <c:pt idx="302">
                  <c:v>42429</c:v>
                </c:pt>
                <c:pt idx="303">
                  <c:v>42460</c:v>
                </c:pt>
                <c:pt idx="304">
                  <c:v>42489</c:v>
                </c:pt>
                <c:pt idx="305">
                  <c:v>42521</c:v>
                </c:pt>
                <c:pt idx="306">
                  <c:v>42551</c:v>
                </c:pt>
                <c:pt idx="307">
                  <c:v>42580</c:v>
                </c:pt>
                <c:pt idx="308">
                  <c:v>42613</c:v>
                </c:pt>
                <c:pt idx="309">
                  <c:v>42643</c:v>
                </c:pt>
                <c:pt idx="310">
                  <c:v>42674</c:v>
                </c:pt>
                <c:pt idx="311">
                  <c:v>42704</c:v>
                </c:pt>
                <c:pt idx="312">
                  <c:v>42734</c:v>
                </c:pt>
                <c:pt idx="313">
                  <c:v>42766</c:v>
                </c:pt>
                <c:pt idx="314">
                  <c:v>42794</c:v>
                </c:pt>
                <c:pt idx="315">
                  <c:v>42825</c:v>
                </c:pt>
                <c:pt idx="316">
                  <c:v>42853</c:v>
                </c:pt>
                <c:pt idx="317">
                  <c:v>42886</c:v>
                </c:pt>
                <c:pt idx="318">
                  <c:v>42916</c:v>
                </c:pt>
                <c:pt idx="319">
                  <c:v>42947</c:v>
                </c:pt>
                <c:pt idx="320">
                  <c:v>42978</c:v>
                </c:pt>
                <c:pt idx="321">
                  <c:v>43007</c:v>
                </c:pt>
                <c:pt idx="322">
                  <c:v>43039</c:v>
                </c:pt>
                <c:pt idx="323">
                  <c:v>43069</c:v>
                </c:pt>
                <c:pt idx="324">
                  <c:v>43098</c:v>
                </c:pt>
                <c:pt idx="325">
                  <c:v>43131</c:v>
                </c:pt>
                <c:pt idx="326">
                  <c:v>43159</c:v>
                </c:pt>
                <c:pt idx="327">
                  <c:v>43189</c:v>
                </c:pt>
                <c:pt idx="328">
                  <c:v>43220</c:v>
                </c:pt>
                <c:pt idx="329">
                  <c:v>43251</c:v>
                </c:pt>
                <c:pt idx="330">
                  <c:v>43280</c:v>
                </c:pt>
                <c:pt idx="331">
                  <c:v>43312</c:v>
                </c:pt>
                <c:pt idx="332">
                  <c:v>43343</c:v>
                </c:pt>
                <c:pt idx="333">
                  <c:v>43371</c:v>
                </c:pt>
                <c:pt idx="334">
                  <c:v>43404</c:v>
                </c:pt>
                <c:pt idx="335">
                  <c:v>43434</c:v>
                </c:pt>
                <c:pt idx="336">
                  <c:v>43465</c:v>
                </c:pt>
                <c:pt idx="337">
                  <c:v>43496</c:v>
                </c:pt>
                <c:pt idx="338">
                  <c:v>43524</c:v>
                </c:pt>
                <c:pt idx="339">
                  <c:v>43553</c:v>
                </c:pt>
                <c:pt idx="340">
                  <c:v>43585</c:v>
                </c:pt>
              </c:numCache>
            </c:numRef>
          </c:cat>
          <c:val>
            <c:numRef>
              <c:f>'Fig10'!$N$7:$N$347</c:f>
              <c:numCache>
                <c:formatCode>General</c:formatCode>
                <c:ptCount val="341"/>
                <c:pt idx="0">
                  <c:v>2</c:v>
                </c:pt>
                <c:pt idx="1">
                  <c:v>2.0499999999999998</c:v>
                </c:pt>
                <c:pt idx="2">
                  <c:v>2.19</c:v>
                </c:pt>
                <c:pt idx="3">
                  <c:v>2.2600000000000002</c:v>
                </c:pt>
                <c:pt idx="4">
                  <c:v>2.2400000000000002</c:v>
                </c:pt>
                <c:pt idx="5">
                  <c:v>2.33</c:v>
                </c:pt>
                <c:pt idx="6">
                  <c:v>2.2200000000000002</c:v>
                </c:pt>
                <c:pt idx="7">
                  <c:v>2.3199999999999998</c:v>
                </c:pt>
                <c:pt idx="8">
                  <c:v>2.37</c:v>
                </c:pt>
                <c:pt idx="9">
                  <c:v>2.33</c:v>
                </c:pt>
                <c:pt idx="10">
                  <c:v>2.38</c:v>
                </c:pt>
                <c:pt idx="11">
                  <c:v>2.3000000000000003</c:v>
                </c:pt>
                <c:pt idx="12">
                  <c:v>2.57</c:v>
                </c:pt>
                <c:pt idx="13">
                  <c:v>2.58</c:v>
                </c:pt>
                <c:pt idx="14">
                  <c:v>2.58</c:v>
                </c:pt>
                <c:pt idx="15">
                  <c:v>2.5300000000000002</c:v>
                </c:pt>
                <c:pt idx="16">
                  <c:v>2.58</c:v>
                </c:pt>
                <c:pt idx="17">
                  <c:v>2.64</c:v>
                </c:pt>
                <c:pt idx="18">
                  <c:v>2.56</c:v>
                </c:pt>
                <c:pt idx="19">
                  <c:v>2.67</c:v>
                </c:pt>
                <c:pt idx="20">
                  <c:v>2.62</c:v>
                </c:pt>
                <c:pt idx="21">
                  <c:v>2.63</c:v>
                </c:pt>
                <c:pt idx="22">
                  <c:v>2.65</c:v>
                </c:pt>
                <c:pt idx="23">
                  <c:v>2.74</c:v>
                </c:pt>
                <c:pt idx="24">
                  <c:v>2.75</c:v>
                </c:pt>
                <c:pt idx="25">
                  <c:v>2.59</c:v>
                </c:pt>
                <c:pt idx="26">
                  <c:v>2.6</c:v>
                </c:pt>
                <c:pt idx="27">
                  <c:v>2.65</c:v>
                </c:pt>
                <c:pt idx="28">
                  <c:v>2.57</c:v>
                </c:pt>
                <c:pt idx="29">
                  <c:v>2.64</c:v>
                </c:pt>
                <c:pt idx="30">
                  <c:v>2.62</c:v>
                </c:pt>
                <c:pt idx="31">
                  <c:v>2.57</c:v>
                </c:pt>
                <c:pt idx="32">
                  <c:v>2.68</c:v>
                </c:pt>
                <c:pt idx="33">
                  <c:v>2.65</c:v>
                </c:pt>
                <c:pt idx="34">
                  <c:v>2.68</c:v>
                </c:pt>
                <c:pt idx="35">
                  <c:v>2.65</c:v>
                </c:pt>
                <c:pt idx="36">
                  <c:v>2.67</c:v>
                </c:pt>
                <c:pt idx="37">
                  <c:v>2.54</c:v>
                </c:pt>
                <c:pt idx="38">
                  <c:v>2.46</c:v>
                </c:pt>
                <c:pt idx="39">
                  <c:v>2.34</c:v>
                </c:pt>
                <c:pt idx="40">
                  <c:v>2.35</c:v>
                </c:pt>
                <c:pt idx="41">
                  <c:v>2.37</c:v>
                </c:pt>
                <c:pt idx="42">
                  <c:v>2.3000000000000003</c:v>
                </c:pt>
                <c:pt idx="43">
                  <c:v>2.36</c:v>
                </c:pt>
                <c:pt idx="44">
                  <c:v>2.4500000000000002</c:v>
                </c:pt>
                <c:pt idx="45">
                  <c:v>2.4</c:v>
                </c:pt>
                <c:pt idx="46">
                  <c:v>2.44</c:v>
                </c:pt>
                <c:pt idx="47">
                  <c:v>2.36</c:v>
                </c:pt>
                <c:pt idx="48">
                  <c:v>2.38</c:v>
                </c:pt>
                <c:pt idx="49">
                  <c:v>2.2600000000000002</c:v>
                </c:pt>
                <c:pt idx="50">
                  <c:v>2.34</c:v>
                </c:pt>
                <c:pt idx="51">
                  <c:v>2.4</c:v>
                </c:pt>
                <c:pt idx="52">
                  <c:v>2.48</c:v>
                </c:pt>
                <c:pt idx="53">
                  <c:v>2.57</c:v>
                </c:pt>
                <c:pt idx="54">
                  <c:v>2.63</c:v>
                </c:pt>
                <c:pt idx="55">
                  <c:v>2.72</c:v>
                </c:pt>
                <c:pt idx="56">
                  <c:v>2.71</c:v>
                </c:pt>
                <c:pt idx="57">
                  <c:v>2.82</c:v>
                </c:pt>
                <c:pt idx="58">
                  <c:v>2.77</c:v>
                </c:pt>
                <c:pt idx="59">
                  <c:v>2.87</c:v>
                </c:pt>
                <c:pt idx="60">
                  <c:v>2.91</c:v>
                </c:pt>
                <c:pt idx="61">
                  <c:v>2.81</c:v>
                </c:pt>
                <c:pt idx="62">
                  <c:v>2.84</c:v>
                </c:pt>
                <c:pt idx="63">
                  <c:v>2.86</c:v>
                </c:pt>
                <c:pt idx="64">
                  <c:v>2.89</c:v>
                </c:pt>
                <c:pt idx="65">
                  <c:v>2.97</c:v>
                </c:pt>
                <c:pt idx="66">
                  <c:v>2.98</c:v>
                </c:pt>
                <c:pt idx="67">
                  <c:v>2.83</c:v>
                </c:pt>
                <c:pt idx="68">
                  <c:v>2.9</c:v>
                </c:pt>
                <c:pt idx="69">
                  <c:v>3.06</c:v>
                </c:pt>
                <c:pt idx="70">
                  <c:v>3.1</c:v>
                </c:pt>
                <c:pt idx="71">
                  <c:v>3.33</c:v>
                </c:pt>
                <c:pt idx="72">
                  <c:v>3.27</c:v>
                </c:pt>
                <c:pt idx="73">
                  <c:v>3.3000000000000003</c:v>
                </c:pt>
                <c:pt idx="74">
                  <c:v>3.29</c:v>
                </c:pt>
                <c:pt idx="75">
                  <c:v>3.16</c:v>
                </c:pt>
                <c:pt idx="76">
                  <c:v>3.38</c:v>
                </c:pt>
                <c:pt idx="77">
                  <c:v>3.5700000000000003</c:v>
                </c:pt>
                <c:pt idx="78">
                  <c:v>3.75</c:v>
                </c:pt>
                <c:pt idx="79">
                  <c:v>4.03</c:v>
                </c:pt>
                <c:pt idx="80">
                  <c:v>3.81</c:v>
                </c:pt>
                <c:pt idx="81">
                  <c:v>4</c:v>
                </c:pt>
                <c:pt idx="82">
                  <c:v>3.84</c:v>
                </c:pt>
                <c:pt idx="83">
                  <c:v>4</c:v>
                </c:pt>
                <c:pt idx="84">
                  <c:v>4.04</c:v>
                </c:pt>
                <c:pt idx="85">
                  <c:v>3.84</c:v>
                </c:pt>
                <c:pt idx="86">
                  <c:v>4.09</c:v>
                </c:pt>
                <c:pt idx="87">
                  <c:v>4.3</c:v>
                </c:pt>
                <c:pt idx="88">
                  <c:v>4.3600000000000003</c:v>
                </c:pt>
                <c:pt idx="89">
                  <c:v>4.2300000000000004</c:v>
                </c:pt>
                <c:pt idx="90">
                  <c:v>4.42</c:v>
                </c:pt>
                <c:pt idx="91">
                  <c:v>4.3</c:v>
                </c:pt>
                <c:pt idx="92">
                  <c:v>3.63</c:v>
                </c:pt>
                <c:pt idx="93">
                  <c:v>3.79</c:v>
                </c:pt>
                <c:pt idx="94">
                  <c:v>4.07</c:v>
                </c:pt>
                <c:pt idx="95">
                  <c:v>4.33</c:v>
                </c:pt>
                <c:pt idx="96">
                  <c:v>4.5200000000000005</c:v>
                </c:pt>
                <c:pt idx="97">
                  <c:v>4.37</c:v>
                </c:pt>
                <c:pt idx="98">
                  <c:v>4.26</c:v>
                </c:pt>
                <c:pt idx="99">
                  <c:v>4.47</c:v>
                </c:pt>
                <c:pt idx="100">
                  <c:v>4.68</c:v>
                </c:pt>
                <c:pt idx="101">
                  <c:v>4.5200000000000005</c:v>
                </c:pt>
                <c:pt idx="102">
                  <c:v>4.79</c:v>
                </c:pt>
                <c:pt idx="103">
                  <c:v>4.54</c:v>
                </c:pt>
                <c:pt idx="104">
                  <c:v>4.55</c:v>
                </c:pt>
                <c:pt idx="105">
                  <c:v>4.37</c:v>
                </c:pt>
                <c:pt idx="106">
                  <c:v>4.6399999999999997</c:v>
                </c:pt>
                <c:pt idx="107">
                  <c:v>4.7700000000000005</c:v>
                </c:pt>
                <c:pt idx="108">
                  <c:v>5.18</c:v>
                </c:pt>
                <c:pt idx="109">
                  <c:v>4.63</c:v>
                </c:pt>
                <c:pt idx="110">
                  <c:v>4.6000000000000005</c:v>
                </c:pt>
                <c:pt idx="111">
                  <c:v>5.03</c:v>
                </c:pt>
                <c:pt idx="112">
                  <c:v>4.83</c:v>
                </c:pt>
                <c:pt idx="113">
                  <c:v>4.7</c:v>
                </c:pt>
                <c:pt idx="114">
                  <c:v>4.82</c:v>
                </c:pt>
                <c:pt idx="115">
                  <c:v>4.78</c:v>
                </c:pt>
                <c:pt idx="116">
                  <c:v>5.09</c:v>
                </c:pt>
                <c:pt idx="117">
                  <c:v>4.79</c:v>
                </c:pt>
                <c:pt idx="118">
                  <c:v>4.72</c:v>
                </c:pt>
                <c:pt idx="119">
                  <c:v>4.37</c:v>
                </c:pt>
                <c:pt idx="120">
                  <c:v>4.41</c:v>
                </c:pt>
                <c:pt idx="121">
                  <c:v>4.17</c:v>
                </c:pt>
                <c:pt idx="122">
                  <c:v>3.7600000000000002</c:v>
                </c:pt>
                <c:pt idx="123">
                  <c:v>3.48</c:v>
                </c:pt>
                <c:pt idx="124">
                  <c:v>3.8000000000000003</c:v>
                </c:pt>
                <c:pt idx="125">
                  <c:v>3.8200000000000003</c:v>
                </c:pt>
                <c:pt idx="126">
                  <c:v>3.75</c:v>
                </c:pt>
                <c:pt idx="127">
                  <c:v>3.69</c:v>
                </c:pt>
                <c:pt idx="128">
                  <c:v>3.46</c:v>
                </c:pt>
                <c:pt idx="129">
                  <c:v>3.18</c:v>
                </c:pt>
                <c:pt idx="130">
                  <c:v>3.2600000000000002</c:v>
                </c:pt>
                <c:pt idx="131">
                  <c:v>3.49</c:v>
                </c:pt>
                <c:pt idx="132">
                  <c:v>3.5</c:v>
                </c:pt>
                <c:pt idx="133">
                  <c:v>3.66</c:v>
                </c:pt>
                <c:pt idx="134">
                  <c:v>3.5700000000000003</c:v>
                </c:pt>
                <c:pt idx="135">
                  <c:v>3.68</c:v>
                </c:pt>
                <c:pt idx="136">
                  <c:v>3.41</c:v>
                </c:pt>
                <c:pt idx="137">
                  <c:v>3.35</c:v>
                </c:pt>
                <c:pt idx="138">
                  <c:v>3.09</c:v>
                </c:pt>
                <c:pt idx="139">
                  <c:v>2.83</c:v>
                </c:pt>
                <c:pt idx="140">
                  <c:v>2.84</c:v>
                </c:pt>
                <c:pt idx="141">
                  <c:v>2.5500000000000003</c:v>
                </c:pt>
                <c:pt idx="142">
                  <c:v>2.8000000000000003</c:v>
                </c:pt>
                <c:pt idx="143">
                  <c:v>2.95</c:v>
                </c:pt>
                <c:pt idx="144">
                  <c:v>2.71</c:v>
                </c:pt>
                <c:pt idx="145">
                  <c:v>2.36</c:v>
                </c:pt>
                <c:pt idx="146">
                  <c:v>2.3000000000000003</c:v>
                </c:pt>
                <c:pt idx="147">
                  <c:v>2.33</c:v>
                </c:pt>
                <c:pt idx="148">
                  <c:v>2.5300000000000002</c:v>
                </c:pt>
                <c:pt idx="149">
                  <c:v>2.66</c:v>
                </c:pt>
                <c:pt idx="150">
                  <c:v>2.71</c:v>
                </c:pt>
                <c:pt idx="151">
                  <c:v>2.73</c:v>
                </c:pt>
                <c:pt idx="152">
                  <c:v>2.79</c:v>
                </c:pt>
                <c:pt idx="153">
                  <c:v>2.77</c:v>
                </c:pt>
                <c:pt idx="154">
                  <c:v>2.89</c:v>
                </c:pt>
                <c:pt idx="155">
                  <c:v>2.92</c:v>
                </c:pt>
                <c:pt idx="156">
                  <c:v>3.04</c:v>
                </c:pt>
                <c:pt idx="157">
                  <c:v>2.85</c:v>
                </c:pt>
                <c:pt idx="158">
                  <c:v>2.87</c:v>
                </c:pt>
                <c:pt idx="159">
                  <c:v>2.83</c:v>
                </c:pt>
                <c:pt idx="160">
                  <c:v>2.7600000000000002</c:v>
                </c:pt>
                <c:pt idx="161">
                  <c:v>2.7800000000000002</c:v>
                </c:pt>
                <c:pt idx="162">
                  <c:v>2.82</c:v>
                </c:pt>
                <c:pt idx="163">
                  <c:v>2.73</c:v>
                </c:pt>
                <c:pt idx="164">
                  <c:v>2.73</c:v>
                </c:pt>
                <c:pt idx="165">
                  <c:v>2.74</c:v>
                </c:pt>
                <c:pt idx="166">
                  <c:v>2.7800000000000002</c:v>
                </c:pt>
                <c:pt idx="167">
                  <c:v>2.85</c:v>
                </c:pt>
                <c:pt idx="168">
                  <c:v>2.95</c:v>
                </c:pt>
                <c:pt idx="169">
                  <c:v>2.7</c:v>
                </c:pt>
                <c:pt idx="170">
                  <c:v>2.75</c:v>
                </c:pt>
                <c:pt idx="171">
                  <c:v>2.68</c:v>
                </c:pt>
                <c:pt idx="172">
                  <c:v>2.62</c:v>
                </c:pt>
                <c:pt idx="173">
                  <c:v>2.71</c:v>
                </c:pt>
                <c:pt idx="174">
                  <c:v>2.69</c:v>
                </c:pt>
                <c:pt idx="175">
                  <c:v>2.75</c:v>
                </c:pt>
                <c:pt idx="176">
                  <c:v>2.73</c:v>
                </c:pt>
                <c:pt idx="177">
                  <c:v>2.7600000000000002</c:v>
                </c:pt>
                <c:pt idx="178">
                  <c:v>2.7</c:v>
                </c:pt>
                <c:pt idx="179">
                  <c:v>2.81</c:v>
                </c:pt>
                <c:pt idx="180">
                  <c:v>2.79</c:v>
                </c:pt>
                <c:pt idx="181">
                  <c:v>2.65</c:v>
                </c:pt>
                <c:pt idx="182">
                  <c:v>2.63</c:v>
                </c:pt>
                <c:pt idx="183">
                  <c:v>2.67</c:v>
                </c:pt>
                <c:pt idx="184">
                  <c:v>2.69</c:v>
                </c:pt>
                <c:pt idx="185">
                  <c:v>2.6</c:v>
                </c:pt>
                <c:pt idx="186">
                  <c:v>2.6</c:v>
                </c:pt>
                <c:pt idx="187">
                  <c:v>2.59</c:v>
                </c:pt>
                <c:pt idx="188">
                  <c:v>2.66</c:v>
                </c:pt>
                <c:pt idx="189">
                  <c:v>2.72</c:v>
                </c:pt>
                <c:pt idx="190">
                  <c:v>2.79</c:v>
                </c:pt>
                <c:pt idx="191">
                  <c:v>2.83</c:v>
                </c:pt>
                <c:pt idx="192">
                  <c:v>2.86</c:v>
                </c:pt>
                <c:pt idx="193">
                  <c:v>2.75</c:v>
                </c:pt>
                <c:pt idx="194">
                  <c:v>2.67</c:v>
                </c:pt>
                <c:pt idx="195">
                  <c:v>2.69</c:v>
                </c:pt>
                <c:pt idx="196">
                  <c:v>2.7800000000000002</c:v>
                </c:pt>
                <c:pt idx="197">
                  <c:v>2.87</c:v>
                </c:pt>
                <c:pt idx="198">
                  <c:v>2.81</c:v>
                </c:pt>
                <c:pt idx="199">
                  <c:v>2.71</c:v>
                </c:pt>
                <c:pt idx="200">
                  <c:v>2.75</c:v>
                </c:pt>
                <c:pt idx="201">
                  <c:v>2.85</c:v>
                </c:pt>
                <c:pt idx="202">
                  <c:v>2.88</c:v>
                </c:pt>
                <c:pt idx="203">
                  <c:v>2.72</c:v>
                </c:pt>
                <c:pt idx="204">
                  <c:v>2.71</c:v>
                </c:pt>
                <c:pt idx="205">
                  <c:v>2.89</c:v>
                </c:pt>
                <c:pt idx="206">
                  <c:v>2.79</c:v>
                </c:pt>
                <c:pt idx="207">
                  <c:v>2.77</c:v>
                </c:pt>
                <c:pt idx="208">
                  <c:v>2.92</c:v>
                </c:pt>
                <c:pt idx="209">
                  <c:v>2.94</c:v>
                </c:pt>
                <c:pt idx="210">
                  <c:v>2.69</c:v>
                </c:pt>
                <c:pt idx="211">
                  <c:v>2.66</c:v>
                </c:pt>
                <c:pt idx="212">
                  <c:v>2.71</c:v>
                </c:pt>
                <c:pt idx="213">
                  <c:v>2.46</c:v>
                </c:pt>
                <c:pt idx="214">
                  <c:v>2</c:v>
                </c:pt>
                <c:pt idx="215">
                  <c:v>1.81</c:v>
                </c:pt>
                <c:pt idx="216">
                  <c:v>1.8</c:v>
                </c:pt>
                <c:pt idx="217">
                  <c:v>1.61</c:v>
                </c:pt>
                <c:pt idx="218">
                  <c:v>1.3900000000000001</c:v>
                </c:pt>
                <c:pt idx="219">
                  <c:v>1.53</c:v>
                </c:pt>
                <c:pt idx="220">
                  <c:v>1.68</c:v>
                </c:pt>
                <c:pt idx="221">
                  <c:v>1.76</c:v>
                </c:pt>
                <c:pt idx="222">
                  <c:v>1.75</c:v>
                </c:pt>
                <c:pt idx="223">
                  <c:v>1.84</c:v>
                </c:pt>
                <c:pt idx="224">
                  <c:v>1.9100000000000001</c:v>
                </c:pt>
                <c:pt idx="225">
                  <c:v>1.95</c:v>
                </c:pt>
                <c:pt idx="226">
                  <c:v>1.8800000000000001</c:v>
                </c:pt>
                <c:pt idx="227">
                  <c:v>1.98</c:v>
                </c:pt>
                <c:pt idx="228">
                  <c:v>1.96</c:v>
                </c:pt>
                <c:pt idx="229">
                  <c:v>1.78</c:v>
                </c:pt>
                <c:pt idx="230">
                  <c:v>1.82</c:v>
                </c:pt>
                <c:pt idx="231">
                  <c:v>1.94</c:v>
                </c:pt>
                <c:pt idx="232">
                  <c:v>1.97</c:v>
                </c:pt>
                <c:pt idx="233">
                  <c:v>1.81</c:v>
                </c:pt>
                <c:pt idx="234">
                  <c:v>1.72</c:v>
                </c:pt>
                <c:pt idx="235">
                  <c:v>1.83</c:v>
                </c:pt>
                <c:pt idx="236">
                  <c:v>1.75</c:v>
                </c:pt>
                <c:pt idx="237">
                  <c:v>1.8900000000000001</c:v>
                </c:pt>
                <c:pt idx="238">
                  <c:v>1.97</c:v>
                </c:pt>
                <c:pt idx="239">
                  <c:v>1.97</c:v>
                </c:pt>
                <c:pt idx="240">
                  <c:v>2.09</c:v>
                </c:pt>
                <c:pt idx="241">
                  <c:v>2.0300000000000002</c:v>
                </c:pt>
                <c:pt idx="242">
                  <c:v>2.09</c:v>
                </c:pt>
                <c:pt idx="243">
                  <c:v>2.0699999999999998</c:v>
                </c:pt>
                <c:pt idx="244">
                  <c:v>2.15</c:v>
                </c:pt>
                <c:pt idx="245">
                  <c:v>2.15</c:v>
                </c:pt>
                <c:pt idx="246">
                  <c:v>2.11</c:v>
                </c:pt>
                <c:pt idx="247">
                  <c:v>2.0499999999999998</c:v>
                </c:pt>
                <c:pt idx="248">
                  <c:v>1.92</c:v>
                </c:pt>
                <c:pt idx="249">
                  <c:v>1.77</c:v>
                </c:pt>
                <c:pt idx="250">
                  <c:v>1.96</c:v>
                </c:pt>
                <c:pt idx="251">
                  <c:v>1.96</c:v>
                </c:pt>
                <c:pt idx="252">
                  <c:v>1.97</c:v>
                </c:pt>
                <c:pt idx="253">
                  <c:v>1.96</c:v>
                </c:pt>
                <c:pt idx="254">
                  <c:v>2.0300000000000002</c:v>
                </c:pt>
                <c:pt idx="255">
                  <c:v>2.09</c:v>
                </c:pt>
                <c:pt idx="256">
                  <c:v>2.0699999999999998</c:v>
                </c:pt>
                <c:pt idx="257">
                  <c:v>1.95</c:v>
                </c:pt>
                <c:pt idx="258">
                  <c:v>2.02</c:v>
                </c:pt>
                <c:pt idx="259">
                  <c:v>2.04</c:v>
                </c:pt>
                <c:pt idx="260">
                  <c:v>2.08</c:v>
                </c:pt>
                <c:pt idx="261">
                  <c:v>2.13</c:v>
                </c:pt>
                <c:pt idx="262">
                  <c:v>2.09</c:v>
                </c:pt>
                <c:pt idx="263">
                  <c:v>2.09</c:v>
                </c:pt>
                <c:pt idx="264">
                  <c:v>2.1</c:v>
                </c:pt>
                <c:pt idx="265">
                  <c:v>2.08</c:v>
                </c:pt>
                <c:pt idx="266">
                  <c:v>2.11</c:v>
                </c:pt>
                <c:pt idx="267">
                  <c:v>2.1800000000000002</c:v>
                </c:pt>
                <c:pt idx="268">
                  <c:v>2.23</c:v>
                </c:pt>
                <c:pt idx="269">
                  <c:v>2.27</c:v>
                </c:pt>
                <c:pt idx="270">
                  <c:v>2.2400000000000002</c:v>
                </c:pt>
                <c:pt idx="271">
                  <c:v>2.34</c:v>
                </c:pt>
                <c:pt idx="272">
                  <c:v>2.27</c:v>
                </c:pt>
                <c:pt idx="273">
                  <c:v>2.35</c:v>
                </c:pt>
                <c:pt idx="274">
                  <c:v>2.4500000000000002</c:v>
                </c:pt>
                <c:pt idx="275">
                  <c:v>2.5100000000000002</c:v>
                </c:pt>
                <c:pt idx="276">
                  <c:v>2.59</c:v>
                </c:pt>
                <c:pt idx="277">
                  <c:v>2.4700000000000002</c:v>
                </c:pt>
                <c:pt idx="278">
                  <c:v>2.58</c:v>
                </c:pt>
                <c:pt idx="279">
                  <c:v>2.59</c:v>
                </c:pt>
                <c:pt idx="280">
                  <c:v>2.58</c:v>
                </c:pt>
                <c:pt idx="281">
                  <c:v>2.63</c:v>
                </c:pt>
                <c:pt idx="282">
                  <c:v>2.71</c:v>
                </c:pt>
                <c:pt idx="283">
                  <c:v>2.66</c:v>
                </c:pt>
                <c:pt idx="284">
                  <c:v>2.77</c:v>
                </c:pt>
                <c:pt idx="285">
                  <c:v>2.7</c:v>
                </c:pt>
                <c:pt idx="286">
                  <c:v>2.77</c:v>
                </c:pt>
                <c:pt idx="287">
                  <c:v>2.84</c:v>
                </c:pt>
                <c:pt idx="288">
                  <c:v>2.83</c:v>
                </c:pt>
                <c:pt idx="289">
                  <c:v>2.72</c:v>
                </c:pt>
                <c:pt idx="290">
                  <c:v>2.87</c:v>
                </c:pt>
                <c:pt idx="291">
                  <c:v>2.83</c:v>
                </c:pt>
                <c:pt idx="292">
                  <c:v>2.85</c:v>
                </c:pt>
                <c:pt idx="293">
                  <c:v>2.88</c:v>
                </c:pt>
                <c:pt idx="294">
                  <c:v>2.82</c:v>
                </c:pt>
                <c:pt idx="295">
                  <c:v>2.87</c:v>
                </c:pt>
                <c:pt idx="296">
                  <c:v>2.69</c:v>
                </c:pt>
                <c:pt idx="297">
                  <c:v>2.6</c:v>
                </c:pt>
                <c:pt idx="298">
                  <c:v>2.79</c:v>
                </c:pt>
                <c:pt idx="299">
                  <c:v>2.8000000000000003</c:v>
                </c:pt>
                <c:pt idx="300">
                  <c:v>2.74</c:v>
                </c:pt>
                <c:pt idx="301">
                  <c:v>2.5</c:v>
                </c:pt>
                <c:pt idx="302">
                  <c:v>2.4900000000000002</c:v>
                </c:pt>
                <c:pt idx="303">
                  <c:v>2.66</c:v>
                </c:pt>
                <c:pt idx="304">
                  <c:v>2.67</c:v>
                </c:pt>
                <c:pt idx="305">
                  <c:v>2.7</c:v>
                </c:pt>
                <c:pt idx="306">
                  <c:v>2.7</c:v>
                </c:pt>
                <c:pt idx="307">
                  <c:v>2.8000000000000003</c:v>
                </c:pt>
                <c:pt idx="308">
                  <c:v>2.8000000000000003</c:v>
                </c:pt>
                <c:pt idx="309">
                  <c:v>2.8000000000000003</c:v>
                </c:pt>
                <c:pt idx="310">
                  <c:v>2.74</c:v>
                </c:pt>
                <c:pt idx="311">
                  <c:v>2.85</c:v>
                </c:pt>
                <c:pt idx="312">
                  <c:v>2.89</c:v>
                </c:pt>
                <c:pt idx="313">
                  <c:v>2.96</c:v>
                </c:pt>
                <c:pt idx="314">
                  <c:v>3.06</c:v>
                </c:pt>
                <c:pt idx="315">
                  <c:v>3.06</c:v>
                </c:pt>
                <c:pt idx="316">
                  <c:v>3.09</c:v>
                </c:pt>
                <c:pt idx="317">
                  <c:v>3.12</c:v>
                </c:pt>
                <c:pt idx="318">
                  <c:v>3.14</c:v>
                </c:pt>
                <c:pt idx="319">
                  <c:v>3.21</c:v>
                </c:pt>
                <c:pt idx="320">
                  <c:v>3</c:v>
                </c:pt>
                <c:pt idx="321">
                  <c:v>3.05</c:v>
                </c:pt>
                <c:pt idx="322">
                  <c:v>3.12</c:v>
                </c:pt>
                <c:pt idx="323">
                  <c:v>3.2</c:v>
                </c:pt>
                <c:pt idx="324">
                  <c:v>3.23</c:v>
                </c:pt>
                <c:pt idx="325">
                  <c:v>3.3</c:v>
                </c:pt>
                <c:pt idx="326">
                  <c:v>3.17</c:v>
                </c:pt>
                <c:pt idx="327">
                  <c:v>3.09</c:v>
                </c:pt>
                <c:pt idx="328">
                  <c:v>3.1</c:v>
                </c:pt>
                <c:pt idx="329">
                  <c:v>3.17</c:v>
                </c:pt>
                <c:pt idx="330">
                  <c:v>3.17</c:v>
                </c:pt>
                <c:pt idx="331">
                  <c:v>3.27</c:v>
                </c:pt>
                <c:pt idx="332">
                  <c:v>3.38</c:v>
                </c:pt>
                <c:pt idx="333">
                  <c:v>3.38</c:v>
                </c:pt>
                <c:pt idx="334">
                  <c:v>3.14</c:v>
                </c:pt>
                <c:pt idx="335">
                  <c:v>3.19</c:v>
                </c:pt>
                <c:pt idx="336">
                  <c:v>2.89</c:v>
                </c:pt>
                <c:pt idx="337">
                  <c:v>3.14</c:v>
                </c:pt>
                <c:pt idx="338">
                  <c:v>3.24</c:v>
                </c:pt>
                <c:pt idx="339">
                  <c:v>3.29</c:v>
                </c:pt>
                <c:pt idx="340">
                  <c:v>3.42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BA-442C-A17B-2F24C993DD7E}"/>
            </c:ext>
          </c:extLst>
        </c:ser>
        <c:ser>
          <c:idx val="2"/>
          <c:order val="2"/>
          <c:tx>
            <c:strRef>
              <c:f>'Fig10'!$O$6</c:f>
              <c:strCache>
                <c:ptCount val="1"/>
                <c:pt idx="0">
                  <c:v>UK Market/Book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'Fig10'!$L$7:$L$347</c:f>
              <c:numCache>
                <c:formatCode>m/d/yyyy</c:formatCode>
                <c:ptCount val="341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33326</c:v>
                </c:pt>
                <c:pt idx="4">
                  <c:v>33358</c:v>
                </c:pt>
                <c:pt idx="5">
                  <c:v>33389</c:v>
                </c:pt>
                <c:pt idx="6">
                  <c:v>33417</c:v>
                </c:pt>
                <c:pt idx="7">
                  <c:v>33450</c:v>
                </c:pt>
                <c:pt idx="8">
                  <c:v>33480</c:v>
                </c:pt>
                <c:pt idx="9">
                  <c:v>33511</c:v>
                </c:pt>
                <c:pt idx="10">
                  <c:v>33542</c:v>
                </c:pt>
                <c:pt idx="11">
                  <c:v>33571</c:v>
                </c:pt>
                <c:pt idx="12">
                  <c:v>33603</c:v>
                </c:pt>
                <c:pt idx="13">
                  <c:v>33634</c:v>
                </c:pt>
                <c:pt idx="14">
                  <c:v>33662</c:v>
                </c:pt>
                <c:pt idx="15">
                  <c:v>33694</c:v>
                </c:pt>
                <c:pt idx="16">
                  <c:v>33724</c:v>
                </c:pt>
                <c:pt idx="17">
                  <c:v>33753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33907</c:v>
                </c:pt>
                <c:pt idx="23">
                  <c:v>33938</c:v>
                </c:pt>
                <c:pt idx="24">
                  <c:v>33969</c:v>
                </c:pt>
                <c:pt idx="25">
                  <c:v>33998</c:v>
                </c:pt>
                <c:pt idx="26">
                  <c:v>34026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34180</c:v>
                </c:pt>
                <c:pt idx="32">
                  <c:v>34212</c:v>
                </c:pt>
                <c:pt idx="33">
                  <c:v>34242</c:v>
                </c:pt>
                <c:pt idx="34">
                  <c:v>34271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34453</c:v>
                </c:pt>
                <c:pt idx="41">
                  <c:v>34485</c:v>
                </c:pt>
                <c:pt idx="42">
                  <c:v>34515</c:v>
                </c:pt>
                <c:pt idx="43">
                  <c:v>34544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34698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34817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34971</c:v>
                </c:pt>
                <c:pt idx="58">
                  <c:v>35003</c:v>
                </c:pt>
                <c:pt idx="59">
                  <c:v>35033</c:v>
                </c:pt>
                <c:pt idx="60">
                  <c:v>35062</c:v>
                </c:pt>
                <c:pt idx="61">
                  <c:v>35095</c:v>
                </c:pt>
                <c:pt idx="62">
                  <c:v>35124</c:v>
                </c:pt>
                <c:pt idx="63">
                  <c:v>35153</c:v>
                </c:pt>
                <c:pt idx="64">
                  <c:v>35185</c:v>
                </c:pt>
                <c:pt idx="65">
                  <c:v>35216</c:v>
                </c:pt>
                <c:pt idx="66">
                  <c:v>35244</c:v>
                </c:pt>
                <c:pt idx="67">
                  <c:v>35277</c:v>
                </c:pt>
                <c:pt idx="68">
                  <c:v>35307</c:v>
                </c:pt>
                <c:pt idx="69">
                  <c:v>35338</c:v>
                </c:pt>
                <c:pt idx="70">
                  <c:v>35369</c:v>
                </c:pt>
                <c:pt idx="71">
                  <c:v>35398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35580</c:v>
                </c:pt>
                <c:pt idx="78">
                  <c:v>35611</c:v>
                </c:pt>
                <c:pt idx="79">
                  <c:v>35642</c:v>
                </c:pt>
                <c:pt idx="80">
                  <c:v>35671</c:v>
                </c:pt>
                <c:pt idx="81">
                  <c:v>35703</c:v>
                </c:pt>
                <c:pt idx="82">
                  <c:v>35734</c:v>
                </c:pt>
                <c:pt idx="83">
                  <c:v>35762</c:v>
                </c:pt>
                <c:pt idx="84">
                  <c:v>35795</c:v>
                </c:pt>
                <c:pt idx="85">
                  <c:v>35825</c:v>
                </c:pt>
                <c:pt idx="86">
                  <c:v>35853</c:v>
                </c:pt>
                <c:pt idx="87">
                  <c:v>35885</c:v>
                </c:pt>
                <c:pt idx="88">
                  <c:v>35915</c:v>
                </c:pt>
                <c:pt idx="89">
                  <c:v>35944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36098</c:v>
                </c:pt>
                <c:pt idx="95">
                  <c:v>36129</c:v>
                </c:pt>
                <c:pt idx="96">
                  <c:v>36160</c:v>
                </c:pt>
                <c:pt idx="97">
                  <c:v>36189</c:v>
                </c:pt>
                <c:pt idx="98">
                  <c:v>36217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36371</c:v>
                </c:pt>
                <c:pt idx="104">
                  <c:v>36403</c:v>
                </c:pt>
                <c:pt idx="105">
                  <c:v>36433</c:v>
                </c:pt>
                <c:pt idx="106">
                  <c:v>36462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36644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36798</c:v>
                </c:pt>
                <c:pt idx="118">
                  <c:v>36830</c:v>
                </c:pt>
                <c:pt idx="119">
                  <c:v>36860</c:v>
                </c:pt>
                <c:pt idx="120">
                  <c:v>36889</c:v>
                </c:pt>
                <c:pt idx="121">
                  <c:v>36922</c:v>
                </c:pt>
                <c:pt idx="122">
                  <c:v>36950</c:v>
                </c:pt>
                <c:pt idx="123">
                  <c:v>36980</c:v>
                </c:pt>
                <c:pt idx="124">
                  <c:v>37011</c:v>
                </c:pt>
                <c:pt idx="125">
                  <c:v>37042</c:v>
                </c:pt>
                <c:pt idx="126">
                  <c:v>37071</c:v>
                </c:pt>
                <c:pt idx="127">
                  <c:v>37103</c:v>
                </c:pt>
                <c:pt idx="128">
                  <c:v>37134</c:v>
                </c:pt>
                <c:pt idx="129">
                  <c:v>37162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37344</c:v>
                </c:pt>
                <c:pt idx="136">
                  <c:v>37376</c:v>
                </c:pt>
                <c:pt idx="137">
                  <c:v>37407</c:v>
                </c:pt>
                <c:pt idx="138">
                  <c:v>37435</c:v>
                </c:pt>
                <c:pt idx="139">
                  <c:v>37468</c:v>
                </c:pt>
                <c:pt idx="140">
                  <c:v>37498</c:v>
                </c:pt>
                <c:pt idx="141">
                  <c:v>37529</c:v>
                </c:pt>
                <c:pt idx="142">
                  <c:v>37560</c:v>
                </c:pt>
                <c:pt idx="143">
                  <c:v>37589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37771</c:v>
                </c:pt>
                <c:pt idx="150">
                  <c:v>37802</c:v>
                </c:pt>
                <c:pt idx="151">
                  <c:v>37833</c:v>
                </c:pt>
                <c:pt idx="152">
                  <c:v>37862</c:v>
                </c:pt>
                <c:pt idx="153">
                  <c:v>37894</c:v>
                </c:pt>
                <c:pt idx="154">
                  <c:v>37925</c:v>
                </c:pt>
                <c:pt idx="155">
                  <c:v>37953</c:v>
                </c:pt>
                <c:pt idx="156">
                  <c:v>37986</c:v>
                </c:pt>
                <c:pt idx="157">
                  <c:v>38016</c:v>
                </c:pt>
                <c:pt idx="158">
                  <c:v>38044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38198</c:v>
                </c:pt>
                <c:pt idx="164">
                  <c:v>38230</c:v>
                </c:pt>
                <c:pt idx="165">
                  <c:v>38260</c:v>
                </c:pt>
                <c:pt idx="166">
                  <c:v>38289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38471</c:v>
                </c:pt>
                <c:pt idx="173">
                  <c:v>38503</c:v>
                </c:pt>
                <c:pt idx="174">
                  <c:v>38533</c:v>
                </c:pt>
                <c:pt idx="175">
                  <c:v>38562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38716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38835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38989</c:v>
                </c:pt>
                <c:pt idx="190">
                  <c:v>39021</c:v>
                </c:pt>
                <c:pt idx="191">
                  <c:v>39051</c:v>
                </c:pt>
                <c:pt idx="192">
                  <c:v>39080</c:v>
                </c:pt>
                <c:pt idx="193">
                  <c:v>39113</c:v>
                </c:pt>
                <c:pt idx="194">
                  <c:v>39141</c:v>
                </c:pt>
                <c:pt idx="195">
                  <c:v>39171</c:v>
                </c:pt>
                <c:pt idx="196">
                  <c:v>39202</c:v>
                </c:pt>
                <c:pt idx="197">
                  <c:v>39233</c:v>
                </c:pt>
                <c:pt idx="198">
                  <c:v>39262</c:v>
                </c:pt>
                <c:pt idx="199">
                  <c:v>39294</c:v>
                </c:pt>
                <c:pt idx="200">
                  <c:v>39325</c:v>
                </c:pt>
                <c:pt idx="201">
                  <c:v>39353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39598</c:v>
                </c:pt>
                <c:pt idx="210">
                  <c:v>39629</c:v>
                </c:pt>
                <c:pt idx="211">
                  <c:v>39660</c:v>
                </c:pt>
                <c:pt idx="212">
                  <c:v>39689</c:v>
                </c:pt>
                <c:pt idx="213">
                  <c:v>39721</c:v>
                </c:pt>
                <c:pt idx="214">
                  <c:v>39752</c:v>
                </c:pt>
                <c:pt idx="215">
                  <c:v>39780</c:v>
                </c:pt>
                <c:pt idx="216">
                  <c:v>39813</c:v>
                </c:pt>
                <c:pt idx="217">
                  <c:v>39843</c:v>
                </c:pt>
                <c:pt idx="218">
                  <c:v>39871</c:v>
                </c:pt>
                <c:pt idx="219">
                  <c:v>39903</c:v>
                </c:pt>
                <c:pt idx="220">
                  <c:v>39933</c:v>
                </c:pt>
                <c:pt idx="221">
                  <c:v>39962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40116</c:v>
                </c:pt>
                <c:pt idx="227">
                  <c:v>40147</c:v>
                </c:pt>
                <c:pt idx="228">
                  <c:v>40178</c:v>
                </c:pt>
                <c:pt idx="229">
                  <c:v>40207</c:v>
                </c:pt>
                <c:pt idx="230">
                  <c:v>40235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40389</c:v>
                </c:pt>
                <c:pt idx="236">
                  <c:v>40421</c:v>
                </c:pt>
                <c:pt idx="237">
                  <c:v>40451</c:v>
                </c:pt>
                <c:pt idx="238">
                  <c:v>40480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40662</c:v>
                </c:pt>
                <c:pt idx="245">
                  <c:v>40694</c:v>
                </c:pt>
                <c:pt idx="246">
                  <c:v>40724</c:v>
                </c:pt>
                <c:pt idx="247">
                  <c:v>40753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40907</c:v>
                </c:pt>
                <c:pt idx="253">
                  <c:v>40939</c:v>
                </c:pt>
                <c:pt idx="254">
                  <c:v>40968</c:v>
                </c:pt>
                <c:pt idx="255">
                  <c:v>40998</c:v>
                </c:pt>
                <c:pt idx="256">
                  <c:v>41029</c:v>
                </c:pt>
                <c:pt idx="257">
                  <c:v>41060</c:v>
                </c:pt>
                <c:pt idx="258">
                  <c:v>41089</c:v>
                </c:pt>
                <c:pt idx="259">
                  <c:v>41121</c:v>
                </c:pt>
                <c:pt idx="260">
                  <c:v>41152</c:v>
                </c:pt>
                <c:pt idx="261">
                  <c:v>41180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  <c:pt idx="265">
                  <c:v>41305</c:v>
                </c:pt>
                <c:pt idx="266">
                  <c:v>41333</c:v>
                </c:pt>
                <c:pt idx="267">
                  <c:v>41362</c:v>
                </c:pt>
                <c:pt idx="268">
                  <c:v>41394</c:v>
                </c:pt>
                <c:pt idx="269">
                  <c:v>41425</c:v>
                </c:pt>
                <c:pt idx="270">
                  <c:v>41453</c:v>
                </c:pt>
                <c:pt idx="271">
                  <c:v>41486</c:v>
                </c:pt>
                <c:pt idx="272">
                  <c:v>41516</c:v>
                </c:pt>
                <c:pt idx="273">
                  <c:v>41547</c:v>
                </c:pt>
                <c:pt idx="274">
                  <c:v>41578</c:v>
                </c:pt>
                <c:pt idx="275">
                  <c:v>41607</c:v>
                </c:pt>
                <c:pt idx="276">
                  <c:v>41639</c:v>
                </c:pt>
                <c:pt idx="277">
                  <c:v>41670</c:v>
                </c:pt>
                <c:pt idx="278">
                  <c:v>41698</c:v>
                </c:pt>
                <c:pt idx="279">
                  <c:v>41729</c:v>
                </c:pt>
                <c:pt idx="280">
                  <c:v>41759</c:v>
                </c:pt>
                <c:pt idx="281">
                  <c:v>41789</c:v>
                </c:pt>
                <c:pt idx="282">
                  <c:v>41820</c:v>
                </c:pt>
                <c:pt idx="283">
                  <c:v>41851</c:v>
                </c:pt>
                <c:pt idx="284">
                  <c:v>41880</c:v>
                </c:pt>
                <c:pt idx="285">
                  <c:v>41912</c:v>
                </c:pt>
                <c:pt idx="286">
                  <c:v>41943</c:v>
                </c:pt>
                <c:pt idx="287">
                  <c:v>41971</c:v>
                </c:pt>
                <c:pt idx="288">
                  <c:v>42004</c:v>
                </c:pt>
                <c:pt idx="289">
                  <c:v>42034</c:v>
                </c:pt>
                <c:pt idx="290">
                  <c:v>42062</c:v>
                </c:pt>
                <c:pt idx="291">
                  <c:v>42094</c:v>
                </c:pt>
                <c:pt idx="292">
                  <c:v>42124</c:v>
                </c:pt>
                <c:pt idx="293">
                  <c:v>42153</c:v>
                </c:pt>
                <c:pt idx="294">
                  <c:v>42185</c:v>
                </c:pt>
                <c:pt idx="295">
                  <c:v>42216</c:v>
                </c:pt>
                <c:pt idx="296">
                  <c:v>42247</c:v>
                </c:pt>
                <c:pt idx="297">
                  <c:v>42277</c:v>
                </c:pt>
                <c:pt idx="298">
                  <c:v>42307</c:v>
                </c:pt>
                <c:pt idx="299">
                  <c:v>42338</c:v>
                </c:pt>
                <c:pt idx="300">
                  <c:v>42369</c:v>
                </c:pt>
                <c:pt idx="301">
                  <c:v>42398</c:v>
                </c:pt>
                <c:pt idx="302">
                  <c:v>42429</c:v>
                </c:pt>
                <c:pt idx="303">
                  <c:v>42460</c:v>
                </c:pt>
                <c:pt idx="304">
                  <c:v>42489</c:v>
                </c:pt>
                <c:pt idx="305">
                  <c:v>42521</c:v>
                </c:pt>
                <c:pt idx="306">
                  <c:v>42551</c:v>
                </c:pt>
                <c:pt idx="307">
                  <c:v>42580</c:v>
                </c:pt>
                <c:pt idx="308">
                  <c:v>42613</c:v>
                </c:pt>
                <c:pt idx="309">
                  <c:v>42643</c:v>
                </c:pt>
                <c:pt idx="310">
                  <c:v>42674</c:v>
                </c:pt>
                <c:pt idx="311">
                  <c:v>42704</c:v>
                </c:pt>
                <c:pt idx="312">
                  <c:v>42734</c:v>
                </c:pt>
                <c:pt idx="313">
                  <c:v>42766</c:v>
                </c:pt>
                <c:pt idx="314">
                  <c:v>42794</c:v>
                </c:pt>
                <c:pt idx="315">
                  <c:v>42825</c:v>
                </c:pt>
                <c:pt idx="316">
                  <c:v>42853</c:v>
                </c:pt>
                <c:pt idx="317">
                  <c:v>42886</c:v>
                </c:pt>
                <c:pt idx="318">
                  <c:v>42916</c:v>
                </c:pt>
                <c:pt idx="319">
                  <c:v>42947</c:v>
                </c:pt>
                <c:pt idx="320">
                  <c:v>42978</c:v>
                </c:pt>
                <c:pt idx="321">
                  <c:v>43007</c:v>
                </c:pt>
                <c:pt idx="322">
                  <c:v>43039</c:v>
                </c:pt>
                <c:pt idx="323">
                  <c:v>43069</c:v>
                </c:pt>
                <c:pt idx="324">
                  <c:v>43098</c:v>
                </c:pt>
                <c:pt idx="325">
                  <c:v>43131</c:v>
                </c:pt>
                <c:pt idx="326">
                  <c:v>43159</c:v>
                </c:pt>
                <c:pt idx="327">
                  <c:v>43189</c:v>
                </c:pt>
                <c:pt idx="328">
                  <c:v>43220</c:v>
                </c:pt>
                <c:pt idx="329">
                  <c:v>43251</c:v>
                </c:pt>
                <c:pt idx="330">
                  <c:v>43280</c:v>
                </c:pt>
                <c:pt idx="331">
                  <c:v>43312</c:v>
                </c:pt>
                <c:pt idx="332">
                  <c:v>43343</c:v>
                </c:pt>
                <c:pt idx="333">
                  <c:v>43371</c:v>
                </c:pt>
                <c:pt idx="334">
                  <c:v>43404</c:v>
                </c:pt>
                <c:pt idx="335">
                  <c:v>43434</c:v>
                </c:pt>
                <c:pt idx="336">
                  <c:v>43465</c:v>
                </c:pt>
                <c:pt idx="337">
                  <c:v>43496</c:v>
                </c:pt>
                <c:pt idx="338">
                  <c:v>43524</c:v>
                </c:pt>
                <c:pt idx="339">
                  <c:v>43553</c:v>
                </c:pt>
                <c:pt idx="340">
                  <c:v>43585</c:v>
                </c:pt>
              </c:numCache>
            </c:numRef>
          </c:cat>
          <c:val>
            <c:numRef>
              <c:f>'Fig10'!$O$7:$O$347</c:f>
              <c:numCache>
                <c:formatCode>General</c:formatCode>
                <c:ptCount val="341"/>
                <c:pt idx="0">
                  <c:v>1.53</c:v>
                </c:pt>
                <c:pt idx="1">
                  <c:v>1.55</c:v>
                </c:pt>
                <c:pt idx="2">
                  <c:v>1.71</c:v>
                </c:pt>
                <c:pt idx="3">
                  <c:v>1.78</c:v>
                </c:pt>
                <c:pt idx="4">
                  <c:v>1.78</c:v>
                </c:pt>
                <c:pt idx="5">
                  <c:v>1.78</c:v>
                </c:pt>
                <c:pt idx="6">
                  <c:v>1.73</c:v>
                </c:pt>
                <c:pt idx="7">
                  <c:v>1.85</c:v>
                </c:pt>
                <c:pt idx="8">
                  <c:v>1.8800000000000001</c:v>
                </c:pt>
                <c:pt idx="9">
                  <c:v>1.84</c:v>
                </c:pt>
                <c:pt idx="10">
                  <c:v>1.83</c:v>
                </c:pt>
                <c:pt idx="11">
                  <c:v>1.74</c:v>
                </c:pt>
                <c:pt idx="12">
                  <c:v>1.73</c:v>
                </c:pt>
                <c:pt idx="13">
                  <c:v>1.83</c:v>
                </c:pt>
                <c:pt idx="14">
                  <c:v>1.83</c:v>
                </c:pt>
                <c:pt idx="15">
                  <c:v>1.75</c:v>
                </c:pt>
                <c:pt idx="16">
                  <c:v>1.8800000000000001</c:v>
                </c:pt>
                <c:pt idx="17">
                  <c:v>1.93</c:v>
                </c:pt>
                <c:pt idx="18">
                  <c:v>1.74</c:v>
                </c:pt>
                <c:pt idx="19">
                  <c:v>1.6500000000000001</c:v>
                </c:pt>
                <c:pt idx="20">
                  <c:v>1.58</c:v>
                </c:pt>
                <c:pt idx="21">
                  <c:v>1.72</c:v>
                </c:pt>
                <c:pt idx="22">
                  <c:v>1.8</c:v>
                </c:pt>
                <c:pt idx="23">
                  <c:v>1.87</c:v>
                </c:pt>
                <c:pt idx="24">
                  <c:v>1.95</c:v>
                </c:pt>
                <c:pt idx="25">
                  <c:v>1.85</c:v>
                </c:pt>
                <c:pt idx="26">
                  <c:v>1.8900000000000001</c:v>
                </c:pt>
                <c:pt idx="27">
                  <c:v>1.95</c:v>
                </c:pt>
                <c:pt idx="28">
                  <c:v>1.84</c:v>
                </c:pt>
                <c:pt idx="29">
                  <c:v>1.87</c:v>
                </c:pt>
                <c:pt idx="30">
                  <c:v>1.9000000000000001</c:v>
                </c:pt>
                <c:pt idx="31">
                  <c:v>1.8900000000000001</c:v>
                </c:pt>
                <c:pt idx="32">
                  <c:v>1.97</c:v>
                </c:pt>
                <c:pt idx="33">
                  <c:v>1.94</c:v>
                </c:pt>
                <c:pt idx="34">
                  <c:v>2.04</c:v>
                </c:pt>
                <c:pt idx="35">
                  <c:v>2.0499999999999998</c:v>
                </c:pt>
                <c:pt idx="36">
                  <c:v>2.21</c:v>
                </c:pt>
                <c:pt idx="37">
                  <c:v>2.27</c:v>
                </c:pt>
                <c:pt idx="38">
                  <c:v>2.17</c:v>
                </c:pt>
                <c:pt idx="39">
                  <c:v>2.0100000000000002</c:v>
                </c:pt>
                <c:pt idx="40">
                  <c:v>2.06</c:v>
                </c:pt>
                <c:pt idx="41">
                  <c:v>1.96</c:v>
                </c:pt>
                <c:pt idx="42">
                  <c:v>1.94</c:v>
                </c:pt>
                <c:pt idx="43">
                  <c:v>2.08</c:v>
                </c:pt>
                <c:pt idx="44">
                  <c:v>2.17</c:v>
                </c:pt>
                <c:pt idx="45">
                  <c:v>2.04</c:v>
                </c:pt>
                <c:pt idx="46">
                  <c:v>2.08</c:v>
                </c:pt>
                <c:pt idx="47">
                  <c:v>2.06</c:v>
                </c:pt>
                <c:pt idx="48">
                  <c:v>2.06</c:v>
                </c:pt>
                <c:pt idx="49">
                  <c:v>1.9100000000000001</c:v>
                </c:pt>
                <c:pt idx="50">
                  <c:v>1.8800000000000001</c:v>
                </c:pt>
                <c:pt idx="51">
                  <c:v>1.97</c:v>
                </c:pt>
                <c:pt idx="52">
                  <c:v>2</c:v>
                </c:pt>
                <c:pt idx="53">
                  <c:v>2.0499999999999998</c:v>
                </c:pt>
                <c:pt idx="54">
                  <c:v>2.0499999999999998</c:v>
                </c:pt>
                <c:pt idx="55">
                  <c:v>2.15</c:v>
                </c:pt>
                <c:pt idx="56">
                  <c:v>2.17</c:v>
                </c:pt>
                <c:pt idx="57">
                  <c:v>2.1800000000000002</c:v>
                </c:pt>
                <c:pt idx="58">
                  <c:v>2.16</c:v>
                </c:pt>
                <c:pt idx="59">
                  <c:v>2.25</c:v>
                </c:pt>
                <c:pt idx="60">
                  <c:v>2.29</c:v>
                </c:pt>
                <c:pt idx="61">
                  <c:v>2.29</c:v>
                </c:pt>
                <c:pt idx="62">
                  <c:v>2.27</c:v>
                </c:pt>
                <c:pt idx="63">
                  <c:v>2.27</c:v>
                </c:pt>
                <c:pt idx="64">
                  <c:v>2.36</c:v>
                </c:pt>
                <c:pt idx="65">
                  <c:v>2.34</c:v>
                </c:pt>
                <c:pt idx="66">
                  <c:v>2.3199999999999998</c:v>
                </c:pt>
                <c:pt idx="67">
                  <c:v>2.3000000000000003</c:v>
                </c:pt>
                <c:pt idx="68">
                  <c:v>2.41</c:v>
                </c:pt>
                <c:pt idx="69">
                  <c:v>2.46</c:v>
                </c:pt>
                <c:pt idx="70">
                  <c:v>2.46</c:v>
                </c:pt>
                <c:pt idx="71">
                  <c:v>2.5100000000000002</c:v>
                </c:pt>
                <c:pt idx="72">
                  <c:v>2.5500000000000003</c:v>
                </c:pt>
                <c:pt idx="73">
                  <c:v>2.58</c:v>
                </c:pt>
                <c:pt idx="74">
                  <c:v>2.59</c:v>
                </c:pt>
                <c:pt idx="75">
                  <c:v>2.6</c:v>
                </c:pt>
                <c:pt idx="76">
                  <c:v>2.63</c:v>
                </c:pt>
                <c:pt idx="77">
                  <c:v>2.66</c:v>
                </c:pt>
                <c:pt idx="78">
                  <c:v>2.63</c:v>
                </c:pt>
                <c:pt idx="79">
                  <c:v>2.75</c:v>
                </c:pt>
                <c:pt idx="80">
                  <c:v>2.73</c:v>
                </c:pt>
                <c:pt idx="81">
                  <c:v>2.97</c:v>
                </c:pt>
                <c:pt idx="82">
                  <c:v>2.81</c:v>
                </c:pt>
                <c:pt idx="83">
                  <c:v>2.77</c:v>
                </c:pt>
                <c:pt idx="84">
                  <c:v>2.92</c:v>
                </c:pt>
                <c:pt idx="85">
                  <c:v>3.0300000000000002</c:v>
                </c:pt>
                <c:pt idx="86">
                  <c:v>3.2</c:v>
                </c:pt>
                <c:pt idx="87">
                  <c:v>3.2800000000000002</c:v>
                </c:pt>
                <c:pt idx="88">
                  <c:v>3.19</c:v>
                </c:pt>
                <c:pt idx="89">
                  <c:v>3.23</c:v>
                </c:pt>
                <c:pt idx="90">
                  <c:v>3.16</c:v>
                </c:pt>
                <c:pt idx="91">
                  <c:v>3.18</c:v>
                </c:pt>
                <c:pt idx="92">
                  <c:v>2.83</c:v>
                </c:pt>
                <c:pt idx="93">
                  <c:v>2.72</c:v>
                </c:pt>
                <c:pt idx="94">
                  <c:v>2.81</c:v>
                </c:pt>
                <c:pt idx="95">
                  <c:v>2.97</c:v>
                </c:pt>
                <c:pt idx="96">
                  <c:v>3.02</c:v>
                </c:pt>
                <c:pt idx="97">
                  <c:v>2.75</c:v>
                </c:pt>
                <c:pt idx="98">
                  <c:v>2.88</c:v>
                </c:pt>
                <c:pt idx="99">
                  <c:v>2.98</c:v>
                </c:pt>
                <c:pt idx="100">
                  <c:v>3.11</c:v>
                </c:pt>
                <c:pt idx="101">
                  <c:v>2.92</c:v>
                </c:pt>
                <c:pt idx="102">
                  <c:v>3.04</c:v>
                </c:pt>
                <c:pt idx="103">
                  <c:v>2.99</c:v>
                </c:pt>
                <c:pt idx="104">
                  <c:v>2.98</c:v>
                </c:pt>
                <c:pt idx="105">
                  <c:v>2.84</c:v>
                </c:pt>
                <c:pt idx="106">
                  <c:v>2.86</c:v>
                </c:pt>
                <c:pt idx="107">
                  <c:v>2.99</c:v>
                </c:pt>
                <c:pt idx="108">
                  <c:v>3.13</c:v>
                </c:pt>
                <c:pt idx="109">
                  <c:v>2.5100000000000002</c:v>
                </c:pt>
                <c:pt idx="110">
                  <c:v>2.5300000000000002</c:v>
                </c:pt>
                <c:pt idx="111">
                  <c:v>2.62</c:v>
                </c:pt>
                <c:pt idx="112">
                  <c:v>2.61</c:v>
                </c:pt>
                <c:pt idx="113">
                  <c:v>2.6</c:v>
                </c:pt>
                <c:pt idx="114">
                  <c:v>2.6</c:v>
                </c:pt>
                <c:pt idx="115">
                  <c:v>2.6</c:v>
                </c:pt>
                <c:pt idx="116">
                  <c:v>2.74</c:v>
                </c:pt>
                <c:pt idx="117">
                  <c:v>2.63</c:v>
                </c:pt>
                <c:pt idx="118">
                  <c:v>2.72</c:v>
                </c:pt>
                <c:pt idx="119">
                  <c:v>2.58</c:v>
                </c:pt>
                <c:pt idx="120">
                  <c:v>2.69</c:v>
                </c:pt>
                <c:pt idx="121">
                  <c:v>2.79</c:v>
                </c:pt>
                <c:pt idx="122">
                  <c:v>2.67</c:v>
                </c:pt>
                <c:pt idx="123">
                  <c:v>2.57</c:v>
                </c:pt>
                <c:pt idx="124">
                  <c:v>3.19</c:v>
                </c:pt>
                <c:pt idx="125">
                  <c:v>3.13</c:v>
                </c:pt>
                <c:pt idx="126">
                  <c:v>3.0500000000000003</c:v>
                </c:pt>
                <c:pt idx="127">
                  <c:v>3.0100000000000002</c:v>
                </c:pt>
                <c:pt idx="128">
                  <c:v>2.95</c:v>
                </c:pt>
                <c:pt idx="129">
                  <c:v>2.72</c:v>
                </c:pt>
                <c:pt idx="130">
                  <c:v>2.79</c:v>
                </c:pt>
                <c:pt idx="131">
                  <c:v>2.85</c:v>
                </c:pt>
                <c:pt idx="132">
                  <c:v>2.89</c:v>
                </c:pt>
                <c:pt idx="133">
                  <c:v>3.0300000000000002</c:v>
                </c:pt>
                <c:pt idx="134">
                  <c:v>3.0300000000000002</c:v>
                </c:pt>
                <c:pt idx="135">
                  <c:v>3.13</c:v>
                </c:pt>
                <c:pt idx="136">
                  <c:v>3.0100000000000002</c:v>
                </c:pt>
                <c:pt idx="137">
                  <c:v>2.98</c:v>
                </c:pt>
                <c:pt idx="138">
                  <c:v>2.74</c:v>
                </c:pt>
                <c:pt idx="139">
                  <c:v>2.46</c:v>
                </c:pt>
                <c:pt idx="140">
                  <c:v>2.44</c:v>
                </c:pt>
                <c:pt idx="141">
                  <c:v>2.14</c:v>
                </c:pt>
                <c:pt idx="142">
                  <c:v>2.31</c:v>
                </c:pt>
                <c:pt idx="143">
                  <c:v>2.41</c:v>
                </c:pt>
                <c:pt idx="144">
                  <c:v>2.29</c:v>
                </c:pt>
                <c:pt idx="145">
                  <c:v>2.08</c:v>
                </c:pt>
                <c:pt idx="146">
                  <c:v>2.12</c:v>
                </c:pt>
                <c:pt idx="147">
                  <c:v>2.08</c:v>
                </c:pt>
                <c:pt idx="148">
                  <c:v>2.23</c:v>
                </c:pt>
                <c:pt idx="149">
                  <c:v>2.3000000000000003</c:v>
                </c:pt>
                <c:pt idx="150">
                  <c:v>2.31</c:v>
                </c:pt>
                <c:pt idx="151">
                  <c:v>2.39</c:v>
                </c:pt>
                <c:pt idx="152">
                  <c:v>2.39</c:v>
                </c:pt>
                <c:pt idx="153">
                  <c:v>2.35</c:v>
                </c:pt>
                <c:pt idx="154">
                  <c:v>2.44</c:v>
                </c:pt>
                <c:pt idx="155">
                  <c:v>2.4500000000000002</c:v>
                </c:pt>
                <c:pt idx="156">
                  <c:v>2.5300000000000002</c:v>
                </c:pt>
                <c:pt idx="157">
                  <c:v>2.39</c:v>
                </c:pt>
                <c:pt idx="158">
                  <c:v>2.44</c:v>
                </c:pt>
                <c:pt idx="159">
                  <c:v>2.39</c:v>
                </c:pt>
                <c:pt idx="160">
                  <c:v>2.4</c:v>
                </c:pt>
                <c:pt idx="161">
                  <c:v>2.36</c:v>
                </c:pt>
                <c:pt idx="162">
                  <c:v>2.39</c:v>
                </c:pt>
                <c:pt idx="163">
                  <c:v>2.35</c:v>
                </c:pt>
                <c:pt idx="164">
                  <c:v>2.36</c:v>
                </c:pt>
                <c:pt idx="165">
                  <c:v>2.42</c:v>
                </c:pt>
                <c:pt idx="166">
                  <c:v>2.42</c:v>
                </c:pt>
                <c:pt idx="167">
                  <c:v>2.46</c:v>
                </c:pt>
                <c:pt idx="168">
                  <c:v>2.52</c:v>
                </c:pt>
                <c:pt idx="169">
                  <c:v>2.31</c:v>
                </c:pt>
                <c:pt idx="170">
                  <c:v>2.36</c:v>
                </c:pt>
                <c:pt idx="171">
                  <c:v>2.3199999999999998</c:v>
                </c:pt>
                <c:pt idx="172">
                  <c:v>2.29</c:v>
                </c:pt>
                <c:pt idx="173">
                  <c:v>2.36</c:v>
                </c:pt>
                <c:pt idx="174">
                  <c:v>2.36</c:v>
                </c:pt>
                <c:pt idx="175">
                  <c:v>2.4300000000000002</c:v>
                </c:pt>
                <c:pt idx="176">
                  <c:v>2.42</c:v>
                </c:pt>
                <c:pt idx="177">
                  <c:v>2.4900000000000002</c:v>
                </c:pt>
                <c:pt idx="178">
                  <c:v>2.39</c:v>
                </c:pt>
                <c:pt idx="179">
                  <c:v>2.48</c:v>
                </c:pt>
                <c:pt idx="180">
                  <c:v>2.58</c:v>
                </c:pt>
                <c:pt idx="181">
                  <c:v>2.54</c:v>
                </c:pt>
                <c:pt idx="182">
                  <c:v>2.56</c:v>
                </c:pt>
                <c:pt idx="183">
                  <c:v>2.64</c:v>
                </c:pt>
                <c:pt idx="184">
                  <c:v>2.59</c:v>
                </c:pt>
                <c:pt idx="185">
                  <c:v>2.4300000000000002</c:v>
                </c:pt>
                <c:pt idx="186">
                  <c:v>2.4700000000000002</c:v>
                </c:pt>
                <c:pt idx="187">
                  <c:v>2.46</c:v>
                </c:pt>
                <c:pt idx="188">
                  <c:v>2.4700000000000002</c:v>
                </c:pt>
                <c:pt idx="189">
                  <c:v>2.5100000000000002</c:v>
                </c:pt>
                <c:pt idx="190">
                  <c:v>2.57</c:v>
                </c:pt>
                <c:pt idx="191">
                  <c:v>2.5500000000000003</c:v>
                </c:pt>
                <c:pt idx="192">
                  <c:v>2.63</c:v>
                </c:pt>
                <c:pt idx="193">
                  <c:v>2.37</c:v>
                </c:pt>
                <c:pt idx="194">
                  <c:v>2.37</c:v>
                </c:pt>
                <c:pt idx="195">
                  <c:v>2.42</c:v>
                </c:pt>
                <c:pt idx="196">
                  <c:v>2.44</c:v>
                </c:pt>
                <c:pt idx="197">
                  <c:v>2.38</c:v>
                </c:pt>
                <c:pt idx="198">
                  <c:v>2.37</c:v>
                </c:pt>
                <c:pt idx="199">
                  <c:v>2.25</c:v>
                </c:pt>
                <c:pt idx="200">
                  <c:v>2.2400000000000002</c:v>
                </c:pt>
                <c:pt idx="201">
                  <c:v>2.2400000000000002</c:v>
                </c:pt>
                <c:pt idx="202">
                  <c:v>2.3000000000000003</c:v>
                </c:pt>
                <c:pt idx="203">
                  <c:v>2.17</c:v>
                </c:pt>
                <c:pt idx="204">
                  <c:v>2.1800000000000002</c:v>
                </c:pt>
                <c:pt idx="205">
                  <c:v>2.2400000000000002</c:v>
                </c:pt>
                <c:pt idx="206">
                  <c:v>2.27</c:v>
                </c:pt>
                <c:pt idx="207">
                  <c:v>2.17</c:v>
                </c:pt>
                <c:pt idx="208">
                  <c:v>2.39</c:v>
                </c:pt>
                <c:pt idx="209">
                  <c:v>2.3199999999999998</c:v>
                </c:pt>
                <c:pt idx="210">
                  <c:v>2.1800000000000002</c:v>
                </c:pt>
                <c:pt idx="211">
                  <c:v>2.08</c:v>
                </c:pt>
                <c:pt idx="212">
                  <c:v>2.19</c:v>
                </c:pt>
                <c:pt idx="213">
                  <c:v>1.8900000000000001</c:v>
                </c:pt>
                <c:pt idx="214">
                  <c:v>1.52</c:v>
                </c:pt>
                <c:pt idx="215">
                  <c:v>1.33</c:v>
                </c:pt>
                <c:pt idx="216">
                  <c:v>1.37</c:v>
                </c:pt>
                <c:pt idx="217">
                  <c:v>1.3800000000000001</c:v>
                </c:pt>
                <c:pt idx="218">
                  <c:v>1.3</c:v>
                </c:pt>
                <c:pt idx="219">
                  <c:v>1.28</c:v>
                </c:pt>
                <c:pt idx="220">
                  <c:v>1.46</c:v>
                </c:pt>
                <c:pt idx="221">
                  <c:v>1.47</c:v>
                </c:pt>
                <c:pt idx="222">
                  <c:v>1.44</c:v>
                </c:pt>
                <c:pt idx="223">
                  <c:v>1.56</c:v>
                </c:pt>
                <c:pt idx="224">
                  <c:v>1.71</c:v>
                </c:pt>
                <c:pt idx="225">
                  <c:v>1.74</c:v>
                </c:pt>
                <c:pt idx="226">
                  <c:v>1.6600000000000001</c:v>
                </c:pt>
                <c:pt idx="227">
                  <c:v>1.62</c:v>
                </c:pt>
                <c:pt idx="228">
                  <c:v>1.6600000000000001</c:v>
                </c:pt>
                <c:pt idx="229">
                  <c:v>1.57</c:v>
                </c:pt>
                <c:pt idx="230">
                  <c:v>1.62</c:v>
                </c:pt>
                <c:pt idx="231">
                  <c:v>1.75</c:v>
                </c:pt>
                <c:pt idx="232">
                  <c:v>1.74</c:v>
                </c:pt>
                <c:pt idx="233">
                  <c:v>1.6</c:v>
                </c:pt>
                <c:pt idx="234">
                  <c:v>1.45</c:v>
                </c:pt>
                <c:pt idx="235">
                  <c:v>1.59</c:v>
                </c:pt>
                <c:pt idx="236">
                  <c:v>1.54</c:v>
                </c:pt>
                <c:pt idx="237">
                  <c:v>1.6500000000000001</c:v>
                </c:pt>
                <c:pt idx="238">
                  <c:v>1.6600000000000001</c:v>
                </c:pt>
                <c:pt idx="239">
                  <c:v>1.59</c:v>
                </c:pt>
                <c:pt idx="240">
                  <c:v>1.71</c:v>
                </c:pt>
                <c:pt idx="241">
                  <c:v>1.6400000000000001</c:v>
                </c:pt>
                <c:pt idx="242">
                  <c:v>1.69</c:v>
                </c:pt>
                <c:pt idx="243">
                  <c:v>1.6300000000000001</c:v>
                </c:pt>
                <c:pt idx="244">
                  <c:v>1.68</c:v>
                </c:pt>
                <c:pt idx="245">
                  <c:v>1.69</c:v>
                </c:pt>
                <c:pt idx="246">
                  <c:v>1.6500000000000001</c:v>
                </c:pt>
                <c:pt idx="247">
                  <c:v>1.6</c:v>
                </c:pt>
                <c:pt idx="248">
                  <c:v>1.42</c:v>
                </c:pt>
                <c:pt idx="249">
                  <c:v>1.35</c:v>
                </c:pt>
                <c:pt idx="250">
                  <c:v>1.45</c:v>
                </c:pt>
                <c:pt idx="251">
                  <c:v>1.42</c:v>
                </c:pt>
                <c:pt idx="252">
                  <c:v>1.41</c:v>
                </c:pt>
                <c:pt idx="253">
                  <c:v>1.52</c:v>
                </c:pt>
                <c:pt idx="254">
                  <c:v>1.59</c:v>
                </c:pt>
                <c:pt idx="255">
                  <c:v>1.56</c:v>
                </c:pt>
                <c:pt idx="256">
                  <c:v>1.52</c:v>
                </c:pt>
                <c:pt idx="257">
                  <c:v>1.3900000000000001</c:v>
                </c:pt>
                <c:pt idx="258">
                  <c:v>1.61</c:v>
                </c:pt>
                <c:pt idx="259">
                  <c:v>1.62</c:v>
                </c:pt>
                <c:pt idx="260">
                  <c:v>1.62</c:v>
                </c:pt>
                <c:pt idx="261">
                  <c:v>1.68</c:v>
                </c:pt>
                <c:pt idx="262">
                  <c:v>1.7</c:v>
                </c:pt>
                <c:pt idx="263">
                  <c:v>1.69</c:v>
                </c:pt>
                <c:pt idx="264">
                  <c:v>1.74</c:v>
                </c:pt>
                <c:pt idx="265">
                  <c:v>1.87</c:v>
                </c:pt>
                <c:pt idx="266">
                  <c:v>1.9100000000000001</c:v>
                </c:pt>
                <c:pt idx="267">
                  <c:v>1.93</c:v>
                </c:pt>
                <c:pt idx="268">
                  <c:v>1.92</c:v>
                </c:pt>
                <c:pt idx="269">
                  <c:v>1.95</c:v>
                </c:pt>
                <c:pt idx="270">
                  <c:v>1.86</c:v>
                </c:pt>
                <c:pt idx="271">
                  <c:v>1.94</c:v>
                </c:pt>
                <c:pt idx="272">
                  <c:v>1.9000000000000001</c:v>
                </c:pt>
                <c:pt idx="273">
                  <c:v>1.9000000000000001</c:v>
                </c:pt>
                <c:pt idx="274">
                  <c:v>2</c:v>
                </c:pt>
                <c:pt idx="275">
                  <c:v>1.98</c:v>
                </c:pt>
                <c:pt idx="276">
                  <c:v>2</c:v>
                </c:pt>
                <c:pt idx="277">
                  <c:v>1.92</c:v>
                </c:pt>
                <c:pt idx="278">
                  <c:v>2</c:v>
                </c:pt>
                <c:pt idx="279">
                  <c:v>1.92</c:v>
                </c:pt>
                <c:pt idx="280">
                  <c:v>1.93</c:v>
                </c:pt>
                <c:pt idx="281">
                  <c:v>1.95</c:v>
                </c:pt>
                <c:pt idx="282">
                  <c:v>1.93</c:v>
                </c:pt>
                <c:pt idx="283">
                  <c:v>1.9100000000000001</c:v>
                </c:pt>
                <c:pt idx="284">
                  <c:v>1.94</c:v>
                </c:pt>
                <c:pt idx="285">
                  <c:v>1.87</c:v>
                </c:pt>
                <c:pt idx="286">
                  <c:v>1.86</c:v>
                </c:pt>
                <c:pt idx="287">
                  <c:v>1.9100000000000001</c:v>
                </c:pt>
                <c:pt idx="288">
                  <c:v>1.87</c:v>
                </c:pt>
                <c:pt idx="289">
                  <c:v>1.99</c:v>
                </c:pt>
                <c:pt idx="290">
                  <c:v>2.0499999999999998</c:v>
                </c:pt>
                <c:pt idx="291">
                  <c:v>2.0100000000000002</c:v>
                </c:pt>
                <c:pt idx="292">
                  <c:v>2.0300000000000002</c:v>
                </c:pt>
                <c:pt idx="293">
                  <c:v>2.06</c:v>
                </c:pt>
                <c:pt idx="294">
                  <c:v>1.94</c:v>
                </c:pt>
                <c:pt idx="295">
                  <c:v>1.97</c:v>
                </c:pt>
                <c:pt idx="296">
                  <c:v>1.85</c:v>
                </c:pt>
                <c:pt idx="297">
                  <c:v>1.79</c:v>
                </c:pt>
                <c:pt idx="298">
                  <c:v>1.83</c:v>
                </c:pt>
                <c:pt idx="299">
                  <c:v>1.83</c:v>
                </c:pt>
                <c:pt idx="300">
                  <c:v>1.8</c:v>
                </c:pt>
                <c:pt idx="301">
                  <c:v>1.43</c:v>
                </c:pt>
                <c:pt idx="302">
                  <c:v>1.3900000000000001</c:v>
                </c:pt>
                <c:pt idx="303">
                  <c:v>1.4000000000000001</c:v>
                </c:pt>
                <c:pt idx="304">
                  <c:v>1.41</c:v>
                </c:pt>
                <c:pt idx="305">
                  <c:v>1.4000000000000001</c:v>
                </c:pt>
                <c:pt idx="306">
                  <c:v>1.44</c:v>
                </c:pt>
                <c:pt idx="307">
                  <c:v>1.49</c:v>
                </c:pt>
                <c:pt idx="308">
                  <c:v>1.46</c:v>
                </c:pt>
                <c:pt idx="309">
                  <c:v>1.48</c:v>
                </c:pt>
                <c:pt idx="310">
                  <c:v>1.5</c:v>
                </c:pt>
                <c:pt idx="311">
                  <c:v>1.46</c:v>
                </c:pt>
                <c:pt idx="312">
                  <c:v>1.54</c:v>
                </c:pt>
                <c:pt idx="313">
                  <c:v>1.52</c:v>
                </c:pt>
                <c:pt idx="314">
                  <c:v>1.56</c:v>
                </c:pt>
                <c:pt idx="315">
                  <c:v>1.59</c:v>
                </c:pt>
                <c:pt idx="316">
                  <c:v>1.58</c:v>
                </c:pt>
                <c:pt idx="317">
                  <c:v>1.6400000000000001</c:v>
                </c:pt>
                <c:pt idx="318">
                  <c:v>1.59</c:v>
                </c:pt>
                <c:pt idx="319">
                  <c:v>1.61</c:v>
                </c:pt>
                <c:pt idx="320">
                  <c:v>1.64</c:v>
                </c:pt>
                <c:pt idx="321">
                  <c:v>1.63</c:v>
                </c:pt>
                <c:pt idx="322">
                  <c:v>1.66</c:v>
                </c:pt>
                <c:pt idx="323">
                  <c:v>1.61</c:v>
                </c:pt>
                <c:pt idx="324">
                  <c:v>1.68</c:v>
                </c:pt>
                <c:pt idx="325">
                  <c:v>1.57</c:v>
                </c:pt>
                <c:pt idx="326">
                  <c:v>1.51</c:v>
                </c:pt>
                <c:pt idx="327">
                  <c:v>1.4</c:v>
                </c:pt>
                <c:pt idx="328">
                  <c:v>1.48</c:v>
                </c:pt>
                <c:pt idx="329">
                  <c:v>1.51</c:v>
                </c:pt>
                <c:pt idx="330">
                  <c:v>1.51</c:v>
                </c:pt>
                <c:pt idx="331">
                  <c:v>1.53</c:v>
                </c:pt>
                <c:pt idx="332">
                  <c:v>1.47</c:v>
                </c:pt>
                <c:pt idx="333">
                  <c:v>1.49</c:v>
                </c:pt>
                <c:pt idx="334">
                  <c:v>1.41</c:v>
                </c:pt>
                <c:pt idx="335">
                  <c:v>1.37</c:v>
                </c:pt>
                <c:pt idx="336">
                  <c:v>1.32</c:v>
                </c:pt>
                <c:pt idx="337">
                  <c:v>1.38</c:v>
                </c:pt>
                <c:pt idx="338">
                  <c:v>1.41</c:v>
                </c:pt>
                <c:pt idx="339">
                  <c:v>1.45</c:v>
                </c:pt>
                <c:pt idx="340">
                  <c:v>1.48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BA-442C-A17B-2F24C993D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9840056"/>
        <c:axId val="629840448"/>
      </c:lineChart>
      <c:dateAx>
        <c:axId val="629840056"/>
        <c:scaling>
          <c:orientation val="minMax"/>
        </c:scaling>
        <c:delete val="0"/>
        <c:axPos val="b"/>
        <c:majorGridlines/>
        <c:numFmt formatCode="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629840448"/>
        <c:crosses val="autoZero"/>
        <c:auto val="1"/>
        <c:lblOffset val="100"/>
        <c:baseTimeUnit val="months"/>
        <c:majorUnit val="24"/>
        <c:majorTimeUnit val="months"/>
      </c:dateAx>
      <c:valAx>
        <c:axId val="629840448"/>
        <c:scaling>
          <c:orientation val="minMax"/>
          <c:max val="5.0999999999999996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E/Ebv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629840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271169606214685"/>
          <c:y val="1.1740003087849311E-3"/>
          <c:w val="0.26923675268494385"/>
          <c:h val="0.3000888614413394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97989256186308"/>
          <c:y val="2.6718343508985148E-2"/>
          <c:w val="0.78403997038198747"/>
          <c:h val="0.91408690528017467"/>
        </c:manualLayout>
      </c:layout>
      <c:lineChart>
        <c:grouping val="standard"/>
        <c:varyColors val="0"/>
        <c:ser>
          <c:idx val="1"/>
          <c:order val="1"/>
          <c:tx>
            <c:strRef>
              <c:f>'Fig11'!$C$5</c:f>
              <c:strCache>
                <c:ptCount val="1"/>
                <c:pt idx="0">
                  <c:v>E/Ebv USA</c:v>
                </c:pt>
              </c:strCache>
            </c:strRef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'Fig11'!$A$6:$A$346</c:f>
              <c:numCache>
                <c:formatCode>m/d/yyyy</c:formatCode>
                <c:ptCount val="341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33326</c:v>
                </c:pt>
                <c:pt idx="4">
                  <c:v>33358</c:v>
                </c:pt>
                <c:pt idx="5">
                  <c:v>33389</c:v>
                </c:pt>
                <c:pt idx="6">
                  <c:v>33417</c:v>
                </c:pt>
                <c:pt idx="7">
                  <c:v>33450</c:v>
                </c:pt>
                <c:pt idx="8">
                  <c:v>33480</c:v>
                </c:pt>
                <c:pt idx="9">
                  <c:v>33511</c:v>
                </c:pt>
                <c:pt idx="10">
                  <c:v>33542</c:v>
                </c:pt>
                <c:pt idx="11">
                  <c:v>33571</c:v>
                </c:pt>
                <c:pt idx="12">
                  <c:v>33603</c:v>
                </c:pt>
                <c:pt idx="13">
                  <c:v>33634</c:v>
                </c:pt>
                <c:pt idx="14">
                  <c:v>33662</c:v>
                </c:pt>
                <c:pt idx="15">
                  <c:v>33694</c:v>
                </c:pt>
                <c:pt idx="16">
                  <c:v>33724</c:v>
                </c:pt>
                <c:pt idx="17">
                  <c:v>33753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33907</c:v>
                </c:pt>
                <c:pt idx="23">
                  <c:v>33938</c:v>
                </c:pt>
                <c:pt idx="24">
                  <c:v>33969</c:v>
                </c:pt>
                <c:pt idx="25">
                  <c:v>33998</c:v>
                </c:pt>
                <c:pt idx="26">
                  <c:v>34026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34180</c:v>
                </c:pt>
                <c:pt idx="32">
                  <c:v>34212</c:v>
                </c:pt>
                <c:pt idx="33">
                  <c:v>34242</c:v>
                </c:pt>
                <c:pt idx="34">
                  <c:v>34271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34453</c:v>
                </c:pt>
                <c:pt idx="41">
                  <c:v>34485</c:v>
                </c:pt>
                <c:pt idx="42">
                  <c:v>34515</c:v>
                </c:pt>
                <c:pt idx="43">
                  <c:v>34544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34698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34817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34971</c:v>
                </c:pt>
                <c:pt idx="58">
                  <c:v>35003</c:v>
                </c:pt>
                <c:pt idx="59">
                  <c:v>35033</c:v>
                </c:pt>
                <c:pt idx="60">
                  <c:v>35062</c:v>
                </c:pt>
                <c:pt idx="61">
                  <c:v>35095</c:v>
                </c:pt>
                <c:pt idx="62">
                  <c:v>35124</c:v>
                </c:pt>
                <c:pt idx="63">
                  <c:v>35153</c:v>
                </c:pt>
                <c:pt idx="64">
                  <c:v>35185</c:v>
                </c:pt>
                <c:pt idx="65">
                  <c:v>35216</c:v>
                </c:pt>
                <c:pt idx="66">
                  <c:v>35244</c:v>
                </c:pt>
                <c:pt idx="67">
                  <c:v>35277</c:v>
                </c:pt>
                <c:pt idx="68">
                  <c:v>35307</c:v>
                </c:pt>
                <c:pt idx="69">
                  <c:v>35338</c:v>
                </c:pt>
                <c:pt idx="70">
                  <c:v>35369</c:v>
                </c:pt>
                <c:pt idx="71">
                  <c:v>35398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35580</c:v>
                </c:pt>
                <c:pt idx="78">
                  <c:v>35611</c:v>
                </c:pt>
                <c:pt idx="79">
                  <c:v>35642</c:v>
                </c:pt>
                <c:pt idx="80">
                  <c:v>35671</c:v>
                </c:pt>
                <c:pt idx="81">
                  <c:v>35703</c:v>
                </c:pt>
                <c:pt idx="82">
                  <c:v>35734</c:v>
                </c:pt>
                <c:pt idx="83">
                  <c:v>35762</c:v>
                </c:pt>
                <c:pt idx="84">
                  <c:v>35795</c:v>
                </c:pt>
                <c:pt idx="85">
                  <c:v>35825</c:v>
                </c:pt>
                <c:pt idx="86">
                  <c:v>35853</c:v>
                </c:pt>
                <c:pt idx="87">
                  <c:v>35885</c:v>
                </c:pt>
                <c:pt idx="88">
                  <c:v>35915</c:v>
                </c:pt>
                <c:pt idx="89">
                  <c:v>35944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36098</c:v>
                </c:pt>
                <c:pt idx="95">
                  <c:v>36129</c:v>
                </c:pt>
                <c:pt idx="96">
                  <c:v>36160</c:v>
                </c:pt>
                <c:pt idx="97">
                  <c:v>36189</c:v>
                </c:pt>
                <c:pt idx="98">
                  <c:v>36217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36371</c:v>
                </c:pt>
                <c:pt idx="104">
                  <c:v>36403</c:v>
                </c:pt>
                <c:pt idx="105">
                  <c:v>36433</c:v>
                </c:pt>
                <c:pt idx="106">
                  <c:v>36462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36644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36798</c:v>
                </c:pt>
                <c:pt idx="118">
                  <c:v>36830</c:v>
                </c:pt>
                <c:pt idx="119">
                  <c:v>36860</c:v>
                </c:pt>
                <c:pt idx="120">
                  <c:v>36889</c:v>
                </c:pt>
                <c:pt idx="121">
                  <c:v>36922</c:v>
                </c:pt>
                <c:pt idx="122">
                  <c:v>36950</c:v>
                </c:pt>
                <c:pt idx="123">
                  <c:v>36980</c:v>
                </c:pt>
                <c:pt idx="124">
                  <c:v>37011</c:v>
                </c:pt>
                <c:pt idx="125">
                  <c:v>37042</c:v>
                </c:pt>
                <c:pt idx="126">
                  <c:v>37071</c:v>
                </c:pt>
                <c:pt idx="127">
                  <c:v>37103</c:v>
                </c:pt>
                <c:pt idx="128">
                  <c:v>37134</c:v>
                </c:pt>
                <c:pt idx="129">
                  <c:v>37162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37344</c:v>
                </c:pt>
                <c:pt idx="136">
                  <c:v>37376</c:v>
                </c:pt>
                <c:pt idx="137">
                  <c:v>37407</c:v>
                </c:pt>
                <c:pt idx="138">
                  <c:v>37435</c:v>
                </c:pt>
                <c:pt idx="139">
                  <c:v>37468</c:v>
                </c:pt>
                <c:pt idx="140">
                  <c:v>37498</c:v>
                </c:pt>
                <c:pt idx="141">
                  <c:v>37529</c:v>
                </c:pt>
                <c:pt idx="142">
                  <c:v>37560</c:v>
                </c:pt>
                <c:pt idx="143">
                  <c:v>37589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37771</c:v>
                </c:pt>
                <c:pt idx="150">
                  <c:v>37802</c:v>
                </c:pt>
                <c:pt idx="151">
                  <c:v>37833</c:v>
                </c:pt>
                <c:pt idx="152">
                  <c:v>37862</c:v>
                </c:pt>
                <c:pt idx="153">
                  <c:v>37894</c:v>
                </c:pt>
                <c:pt idx="154">
                  <c:v>37925</c:v>
                </c:pt>
                <c:pt idx="155">
                  <c:v>37953</c:v>
                </c:pt>
                <c:pt idx="156">
                  <c:v>37986</c:v>
                </c:pt>
                <c:pt idx="157">
                  <c:v>38016</c:v>
                </c:pt>
                <c:pt idx="158">
                  <c:v>38044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38198</c:v>
                </c:pt>
                <c:pt idx="164">
                  <c:v>38230</c:v>
                </c:pt>
                <c:pt idx="165">
                  <c:v>38260</c:v>
                </c:pt>
                <c:pt idx="166">
                  <c:v>38289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38471</c:v>
                </c:pt>
                <c:pt idx="173">
                  <c:v>38503</c:v>
                </c:pt>
                <c:pt idx="174">
                  <c:v>38533</c:v>
                </c:pt>
                <c:pt idx="175">
                  <c:v>38562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38716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38835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38989</c:v>
                </c:pt>
                <c:pt idx="190">
                  <c:v>39021</c:v>
                </c:pt>
                <c:pt idx="191">
                  <c:v>39051</c:v>
                </c:pt>
                <c:pt idx="192">
                  <c:v>39080</c:v>
                </c:pt>
                <c:pt idx="193">
                  <c:v>39113</c:v>
                </c:pt>
                <c:pt idx="194">
                  <c:v>39141</c:v>
                </c:pt>
                <c:pt idx="195">
                  <c:v>39171</c:v>
                </c:pt>
                <c:pt idx="196">
                  <c:v>39202</c:v>
                </c:pt>
                <c:pt idx="197">
                  <c:v>39233</c:v>
                </c:pt>
                <c:pt idx="198">
                  <c:v>39262</c:v>
                </c:pt>
                <c:pt idx="199">
                  <c:v>39294</c:v>
                </c:pt>
                <c:pt idx="200">
                  <c:v>39325</c:v>
                </c:pt>
                <c:pt idx="201">
                  <c:v>39353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39598</c:v>
                </c:pt>
                <c:pt idx="210">
                  <c:v>39629</c:v>
                </c:pt>
                <c:pt idx="211">
                  <c:v>39660</c:v>
                </c:pt>
                <c:pt idx="212">
                  <c:v>39689</c:v>
                </c:pt>
                <c:pt idx="213">
                  <c:v>39721</c:v>
                </c:pt>
                <c:pt idx="214">
                  <c:v>39752</c:v>
                </c:pt>
                <c:pt idx="215">
                  <c:v>39780</c:v>
                </c:pt>
                <c:pt idx="216">
                  <c:v>39813</c:v>
                </c:pt>
                <c:pt idx="217">
                  <c:v>39843</c:v>
                </c:pt>
                <c:pt idx="218">
                  <c:v>39871</c:v>
                </c:pt>
                <c:pt idx="219">
                  <c:v>39903</c:v>
                </c:pt>
                <c:pt idx="220">
                  <c:v>39933</c:v>
                </c:pt>
                <c:pt idx="221">
                  <c:v>39962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40116</c:v>
                </c:pt>
                <c:pt idx="227">
                  <c:v>40147</c:v>
                </c:pt>
                <c:pt idx="228">
                  <c:v>40178</c:v>
                </c:pt>
                <c:pt idx="229">
                  <c:v>40207</c:v>
                </c:pt>
                <c:pt idx="230">
                  <c:v>40235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40389</c:v>
                </c:pt>
                <c:pt idx="236">
                  <c:v>40421</c:v>
                </c:pt>
                <c:pt idx="237">
                  <c:v>40451</c:v>
                </c:pt>
                <c:pt idx="238">
                  <c:v>40480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40662</c:v>
                </c:pt>
                <c:pt idx="245">
                  <c:v>40694</c:v>
                </c:pt>
                <c:pt idx="246">
                  <c:v>40724</c:v>
                </c:pt>
                <c:pt idx="247">
                  <c:v>40753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40907</c:v>
                </c:pt>
                <c:pt idx="253">
                  <c:v>40939</c:v>
                </c:pt>
                <c:pt idx="254">
                  <c:v>40968</c:v>
                </c:pt>
                <c:pt idx="255">
                  <c:v>40998</c:v>
                </c:pt>
                <c:pt idx="256">
                  <c:v>41029</c:v>
                </c:pt>
                <c:pt idx="257">
                  <c:v>41060</c:v>
                </c:pt>
                <c:pt idx="258">
                  <c:v>41089</c:v>
                </c:pt>
                <c:pt idx="259">
                  <c:v>41121</c:v>
                </c:pt>
                <c:pt idx="260">
                  <c:v>41152</c:v>
                </c:pt>
                <c:pt idx="261">
                  <c:v>41180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  <c:pt idx="265">
                  <c:v>41305</c:v>
                </c:pt>
                <c:pt idx="266">
                  <c:v>41333</c:v>
                </c:pt>
                <c:pt idx="267">
                  <c:v>41362</c:v>
                </c:pt>
                <c:pt idx="268">
                  <c:v>41394</c:v>
                </c:pt>
                <c:pt idx="269">
                  <c:v>41425</c:v>
                </c:pt>
                <c:pt idx="270">
                  <c:v>41453</c:v>
                </c:pt>
                <c:pt idx="271">
                  <c:v>41486</c:v>
                </c:pt>
                <c:pt idx="272">
                  <c:v>41516</c:v>
                </c:pt>
                <c:pt idx="273">
                  <c:v>41547</c:v>
                </c:pt>
                <c:pt idx="274">
                  <c:v>41578</c:v>
                </c:pt>
                <c:pt idx="275">
                  <c:v>41607</c:v>
                </c:pt>
                <c:pt idx="276">
                  <c:v>41639</c:v>
                </c:pt>
                <c:pt idx="277">
                  <c:v>41670</c:v>
                </c:pt>
                <c:pt idx="278">
                  <c:v>41698</c:v>
                </c:pt>
                <c:pt idx="279">
                  <c:v>41729</c:v>
                </c:pt>
                <c:pt idx="280">
                  <c:v>41759</c:v>
                </c:pt>
                <c:pt idx="281">
                  <c:v>41789</c:v>
                </c:pt>
                <c:pt idx="282">
                  <c:v>41820</c:v>
                </c:pt>
                <c:pt idx="283">
                  <c:v>41851</c:v>
                </c:pt>
                <c:pt idx="284">
                  <c:v>41880</c:v>
                </c:pt>
                <c:pt idx="285">
                  <c:v>41912</c:v>
                </c:pt>
                <c:pt idx="286">
                  <c:v>41943</c:v>
                </c:pt>
                <c:pt idx="287">
                  <c:v>41971</c:v>
                </c:pt>
                <c:pt idx="288">
                  <c:v>42004</c:v>
                </c:pt>
                <c:pt idx="289">
                  <c:v>42034</c:v>
                </c:pt>
                <c:pt idx="290">
                  <c:v>42062</c:v>
                </c:pt>
                <c:pt idx="291">
                  <c:v>42094</c:v>
                </c:pt>
                <c:pt idx="292">
                  <c:v>42124</c:v>
                </c:pt>
                <c:pt idx="293">
                  <c:v>42153</c:v>
                </c:pt>
                <c:pt idx="294">
                  <c:v>42185</c:v>
                </c:pt>
                <c:pt idx="295">
                  <c:v>42216</c:v>
                </c:pt>
                <c:pt idx="296">
                  <c:v>42247</c:v>
                </c:pt>
                <c:pt idx="297">
                  <c:v>42277</c:v>
                </c:pt>
                <c:pt idx="298">
                  <c:v>42307</c:v>
                </c:pt>
                <c:pt idx="299">
                  <c:v>42338</c:v>
                </c:pt>
                <c:pt idx="300">
                  <c:v>42369</c:v>
                </c:pt>
                <c:pt idx="301">
                  <c:v>42398</c:v>
                </c:pt>
                <c:pt idx="302">
                  <c:v>42429</c:v>
                </c:pt>
                <c:pt idx="303">
                  <c:v>42460</c:v>
                </c:pt>
                <c:pt idx="304">
                  <c:v>42489</c:v>
                </c:pt>
                <c:pt idx="305">
                  <c:v>42521</c:v>
                </c:pt>
                <c:pt idx="306">
                  <c:v>42551</c:v>
                </c:pt>
                <c:pt idx="307">
                  <c:v>42580</c:v>
                </c:pt>
                <c:pt idx="308">
                  <c:v>42613</c:v>
                </c:pt>
                <c:pt idx="309">
                  <c:v>42643</c:v>
                </c:pt>
                <c:pt idx="310">
                  <c:v>42674</c:v>
                </c:pt>
                <c:pt idx="311">
                  <c:v>42704</c:v>
                </c:pt>
                <c:pt idx="312">
                  <c:v>42734</c:v>
                </c:pt>
                <c:pt idx="313">
                  <c:v>42766</c:v>
                </c:pt>
                <c:pt idx="314">
                  <c:v>42794</c:v>
                </c:pt>
                <c:pt idx="315">
                  <c:v>42825</c:v>
                </c:pt>
                <c:pt idx="316">
                  <c:v>42853</c:v>
                </c:pt>
                <c:pt idx="317">
                  <c:v>42886</c:v>
                </c:pt>
                <c:pt idx="318">
                  <c:v>42916</c:v>
                </c:pt>
                <c:pt idx="319">
                  <c:v>42947</c:v>
                </c:pt>
                <c:pt idx="320">
                  <c:v>42977</c:v>
                </c:pt>
                <c:pt idx="321">
                  <c:v>43008</c:v>
                </c:pt>
                <c:pt idx="322">
                  <c:v>43038</c:v>
                </c:pt>
                <c:pt idx="323">
                  <c:v>43069</c:v>
                </c:pt>
                <c:pt idx="324">
                  <c:v>43099</c:v>
                </c:pt>
                <c:pt idx="325">
                  <c:v>43130</c:v>
                </c:pt>
                <c:pt idx="326">
                  <c:v>43159</c:v>
                </c:pt>
                <c:pt idx="327">
                  <c:v>43189</c:v>
                </c:pt>
                <c:pt idx="328">
                  <c:v>43220</c:v>
                </c:pt>
                <c:pt idx="329">
                  <c:v>43250</c:v>
                </c:pt>
                <c:pt idx="330">
                  <c:v>43281</c:v>
                </c:pt>
                <c:pt idx="331">
                  <c:v>43311</c:v>
                </c:pt>
                <c:pt idx="332">
                  <c:v>43342</c:v>
                </c:pt>
                <c:pt idx="333">
                  <c:v>43373</c:v>
                </c:pt>
                <c:pt idx="334">
                  <c:v>43403</c:v>
                </c:pt>
                <c:pt idx="335">
                  <c:v>43434</c:v>
                </c:pt>
                <c:pt idx="336">
                  <c:v>43464</c:v>
                </c:pt>
                <c:pt idx="337">
                  <c:v>43495</c:v>
                </c:pt>
                <c:pt idx="338">
                  <c:v>43524</c:v>
                </c:pt>
                <c:pt idx="339">
                  <c:v>43554</c:v>
                </c:pt>
                <c:pt idx="340">
                  <c:v>43585</c:v>
                </c:pt>
              </c:numCache>
            </c:numRef>
          </c:cat>
          <c:val>
            <c:numRef>
              <c:f>'Fig11'!$C$6:$C$346</c:f>
              <c:numCache>
                <c:formatCode>General</c:formatCode>
                <c:ptCount val="341"/>
                <c:pt idx="0">
                  <c:v>2</c:v>
                </c:pt>
                <c:pt idx="1">
                  <c:v>2.0499999999999998</c:v>
                </c:pt>
                <c:pt idx="2">
                  <c:v>2.19</c:v>
                </c:pt>
                <c:pt idx="3">
                  <c:v>2.2600000000000002</c:v>
                </c:pt>
                <c:pt idx="4">
                  <c:v>2.2400000000000002</c:v>
                </c:pt>
                <c:pt idx="5">
                  <c:v>2.33</c:v>
                </c:pt>
                <c:pt idx="6">
                  <c:v>2.2200000000000002</c:v>
                </c:pt>
                <c:pt idx="7">
                  <c:v>2.3199999999999998</c:v>
                </c:pt>
                <c:pt idx="8">
                  <c:v>2.37</c:v>
                </c:pt>
                <c:pt idx="9">
                  <c:v>2.33</c:v>
                </c:pt>
                <c:pt idx="10">
                  <c:v>2.38</c:v>
                </c:pt>
                <c:pt idx="11">
                  <c:v>2.3000000000000003</c:v>
                </c:pt>
                <c:pt idx="12">
                  <c:v>2.57</c:v>
                </c:pt>
                <c:pt idx="13">
                  <c:v>2.58</c:v>
                </c:pt>
                <c:pt idx="14">
                  <c:v>2.58</c:v>
                </c:pt>
                <c:pt idx="15">
                  <c:v>2.5300000000000002</c:v>
                </c:pt>
                <c:pt idx="16">
                  <c:v>2.58</c:v>
                </c:pt>
                <c:pt idx="17">
                  <c:v>2.64</c:v>
                </c:pt>
                <c:pt idx="18">
                  <c:v>2.56</c:v>
                </c:pt>
                <c:pt idx="19">
                  <c:v>2.67</c:v>
                </c:pt>
                <c:pt idx="20">
                  <c:v>2.62</c:v>
                </c:pt>
                <c:pt idx="21">
                  <c:v>2.63</c:v>
                </c:pt>
                <c:pt idx="22">
                  <c:v>2.65</c:v>
                </c:pt>
                <c:pt idx="23">
                  <c:v>2.74</c:v>
                </c:pt>
                <c:pt idx="24">
                  <c:v>2.75</c:v>
                </c:pt>
                <c:pt idx="25">
                  <c:v>2.59</c:v>
                </c:pt>
                <c:pt idx="26">
                  <c:v>2.6</c:v>
                </c:pt>
                <c:pt idx="27">
                  <c:v>2.65</c:v>
                </c:pt>
                <c:pt idx="28">
                  <c:v>2.57</c:v>
                </c:pt>
                <c:pt idx="29">
                  <c:v>2.64</c:v>
                </c:pt>
                <c:pt idx="30">
                  <c:v>2.62</c:v>
                </c:pt>
                <c:pt idx="31">
                  <c:v>2.57</c:v>
                </c:pt>
                <c:pt idx="32">
                  <c:v>2.68</c:v>
                </c:pt>
                <c:pt idx="33">
                  <c:v>2.65</c:v>
                </c:pt>
                <c:pt idx="34">
                  <c:v>2.68</c:v>
                </c:pt>
                <c:pt idx="35">
                  <c:v>2.65</c:v>
                </c:pt>
                <c:pt idx="36">
                  <c:v>2.67</c:v>
                </c:pt>
                <c:pt idx="37">
                  <c:v>2.54</c:v>
                </c:pt>
                <c:pt idx="38">
                  <c:v>2.46</c:v>
                </c:pt>
                <c:pt idx="39">
                  <c:v>2.34</c:v>
                </c:pt>
                <c:pt idx="40">
                  <c:v>2.35</c:v>
                </c:pt>
                <c:pt idx="41">
                  <c:v>2.37</c:v>
                </c:pt>
                <c:pt idx="42">
                  <c:v>2.3000000000000003</c:v>
                </c:pt>
                <c:pt idx="43">
                  <c:v>2.36</c:v>
                </c:pt>
                <c:pt idx="44">
                  <c:v>2.4500000000000002</c:v>
                </c:pt>
                <c:pt idx="45">
                  <c:v>2.4</c:v>
                </c:pt>
                <c:pt idx="46">
                  <c:v>2.44</c:v>
                </c:pt>
                <c:pt idx="47">
                  <c:v>2.36</c:v>
                </c:pt>
                <c:pt idx="48">
                  <c:v>2.38</c:v>
                </c:pt>
                <c:pt idx="49">
                  <c:v>2.2600000000000002</c:v>
                </c:pt>
                <c:pt idx="50">
                  <c:v>2.34</c:v>
                </c:pt>
                <c:pt idx="51">
                  <c:v>2.4</c:v>
                </c:pt>
                <c:pt idx="52">
                  <c:v>2.48</c:v>
                </c:pt>
                <c:pt idx="53">
                  <c:v>2.57</c:v>
                </c:pt>
                <c:pt idx="54">
                  <c:v>2.63</c:v>
                </c:pt>
                <c:pt idx="55">
                  <c:v>2.72</c:v>
                </c:pt>
                <c:pt idx="56">
                  <c:v>2.71</c:v>
                </c:pt>
                <c:pt idx="57">
                  <c:v>2.82</c:v>
                </c:pt>
                <c:pt idx="58">
                  <c:v>2.77</c:v>
                </c:pt>
                <c:pt idx="59">
                  <c:v>2.87</c:v>
                </c:pt>
                <c:pt idx="60">
                  <c:v>2.91</c:v>
                </c:pt>
                <c:pt idx="61">
                  <c:v>2.81</c:v>
                </c:pt>
                <c:pt idx="62">
                  <c:v>2.84</c:v>
                </c:pt>
                <c:pt idx="63">
                  <c:v>2.86</c:v>
                </c:pt>
                <c:pt idx="64">
                  <c:v>2.89</c:v>
                </c:pt>
                <c:pt idx="65">
                  <c:v>2.97</c:v>
                </c:pt>
                <c:pt idx="66">
                  <c:v>2.98</c:v>
                </c:pt>
                <c:pt idx="67">
                  <c:v>2.83</c:v>
                </c:pt>
                <c:pt idx="68">
                  <c:v>2.9</c:v>
                </c:pt>
                <c:pt idx="69">
                  <c:v>3.06</c:v>
                </c:pt>
                <c:pt idx="70">
                  <c:v>3.1</c:v>
                </c:pt>
                <c:pt idx="71">
                  <c:v>3.33</c:v>
                </c:pt>
                <c:pt idx="72">
                  <c:v>3.27</c:v>
                </c:pt>
                <c:pt idx="73">
                  <c:v>3.3000000000000003</c:v>
                </c:pt>
                <c:pt idx="74">
                  <c:v>3.29</c:v>
                </c:pt>
                <c:pt idx="75">
                  <c:v>3.16</c:v>
                </c:pt>
                <c:pt idx="76">
                  <c:v>3.38</c:v>
                </c:pt>
                <c:pt idx="77">
                  <c:v>3.5700000000000003</c:v>
                </c:pt>
                <c:pt idx="78">
                  <c:v>3.75</c:v>
                </c:pt>
                <c:pt idx="79">
                  <c:v>4.03</c:v>
                </c:pt>
                <c:pt idx="80">
                  <c:v>3.81</c:v>
                </c:pt>
                <c:pt idx="81">
                  <c:v>4</c:v>
                </c:pt>
                <c:pt idx="82">
                  <c:v>3.84</c:v>
                </c:pt>
                <c:pt idx="83">
                  <c:v>4</c:v>
                </c:pt>
                <c:pt idx="84">
                  <c:v>4.04</c:v>
                </c:pt>
                <c:pt idx="85">
                  <c:v>3.84</c:v>
                </c:pt>
                <c:pt idx="86">
                  <c:v>4.09</c:v>
                </c:pt>
                <c:pt idx="87">
                  <c:v>4.3</c:v>
                </c:pt>
                <c:pt idx="88">
                  <c:v>4.3600000000000003</c:v>
                </c:pt>
                <c:pt idx="89">
                  <c:v>4.2300000000000004</c:v>
                </c:pt>
                <c:pt idx="90">
                  <c:v>4.42</c:v>
                </c:pt>
                <c:pt idx="91">
                  <c:v>4.3</c:v>
                </c:pt>
                <c:pt idx="92">
                  <c:v>3.63</c:v>
                </c:pt>
                <c:pt idx="93">
                  <c:v>3.79</c:v>
                </c:pt>
                <c:pt idx="94">
                  <c:v>4.07</c:v>
                </c:pt>
                <c:pt idx="95">
                  <c:v>4.33</c:v>
                </c:pt>
                <c:pt idx="96">
                  <c:v>4.5200000000000005</c:v>
                </c:pt>
                <c:pt idx="97">
                  <c:v>4.37</c:v>
                </c:pt>
                <c:pt idx="98">
                  <c:v>4.26</c:v>
                </c:pt>
                <c:pt idx="99">
                  <c:v>4.47</c:v>
                </c:pt>
                <c:pt idx="100">
                  <c:v>4.68</c:v>
                </c:pt>
                <c:pt idx="101">
                  <c:v>4.5200000000000005</c:v>
                </c:pt>
                <c:pt idx="102">
                  <c:v>4.79</c:v>
                </c:pt>
                <c:pt idx="103">
                  <c:v>4.54</c:v>
                </c:pt>
                <c:pt idx="104">
                  <c:v>4.55</c:v>
                </c:pt>
                <c:pt idx="105">
                  <c:v>4.37</c:v>
                </c:pt>
                <c:pt idx="106">
                  <c:v>4.6399999999999997</c:v>
                </c:pt>
                <c:pt idx="107">
                  <c:v>4.7700000000000005</c:v>
                </c:pt>
                <c:pt idx="108">
                  <c:v>5.18</c:v>
                </c:pt>
                <c:pt idx="109">
                  <c:v>4.63</c:v>
                </c:pt>
                <c:pt idx="110">
                  <c:v>4.6000000000000005</c:v>
                </c:pt>
                <c:pt idx="111">
                  <c:v>5.03</c:v>
                </c:pt>
                <c:pt idx="112">
                  <c:v>4.83</c:v>
                </c:pt>
                <c:pt idx="113">
                  <c:v>4.7</c:v>
                </c:pt>
                <c:pt idx="114">
                  <c:v>4.82</c:v>
                </c:pt>
                <c:pt idx="115">
                  <c:v>4.78</c:v>
                </c:pt>
                <c:pt idx="116">
                  <c:v>5.09</c:v>
                </c:pt>
                <c:pt idx="117">
                  <c:v>4.79</c:v>
                </c:pt>
                <c:pt idx="118">
                  <c:v>4.72</c:v>
                </c:pt>
                <c:pt idx="119">
                  <c:v>4.37</c:v>
                </c:pt>
                <c:pt idx="120">
                  <c:v>4.41</c:v>
                </c:pt>
                <c:pt idx="121">
                  <c:v>4.17</c:v>
                </c:pt>
                <c:pt idx="122">
                  <c:v>3.7600000000000002</c:v>
                </c:pt>
                <c:pt idx="123">
                  <c:v>3.48</c:v>
                </c:pt>
                <c:pt idx="124">
                  <c:v>3.8000000000000003</c:v>
                </c:pt>
                <c:pt idx="125">
                  <c:v>3.8200000000000003</c:v>
                </c:pt>
                <c:pt idx="126">
                  <c:v>3.75</c:v>
                </c:pt>
                <c:pt idx="127">
                  <c:v>3.69</c:v>
                </c:pt>
                <c:pt idx="128">
                  <c:v>3.46</c:v>
                </c:pt>
                <c:pt idx="129">
                  <c:v>3.18</c:v>
                </c:pt>
                <c:pt idx="130">
                  <c:v>3.2600000000000002</c:v>
                </c:pt>
                <c:pt idx="131">
                  <c:v>3.49</c:v>
                </c:pt>
                <c:pt idx="132">
                  <c:v>3.5</c:v>
                </c:pt>
                <c:pt idx="133">
                  <c:v>3.66</c:v>
                </c:pt>
                <c:pt idx="134">
                  <c:v>3.5700000000000003</c:v>
                </c:pt>
                <c:pt idx="135">
                  <c:v>3.68</c:v>
                </c:pt>
                <c:pt idx="136">
                  <c:v>3.41</c:v>
                </c:pt>
                <c:pt idx="137">
                  <c:v>3.35</c:v>
                </c:pt>
                <c:pt idx="138">
                  <c:v>3.09</c:v>
                </c:pt>
                <c:pt idx="139">
                  <c:v>2.83</c:v>
                </c:pt>
                <c:pt idx="140">
                  <c:v>2.84</c:v>
                </c:pt>
                <c:pt idx="141">
                  <c:v>2.5500000000000003</c:v>
                </c:pt>
                <c:pt idx="142">
                  <c:v>2.8000000000000003</c:v>
                </c:pt>
                <c:pt idx="143">
                  <c:v>2.95</c:v>
                </c:pt>
                <c:pt idx="144">
                  <c:v>2.71</c:v>
                </c:pt>
                <c:pt idx="145">
                  <c:v>2.36</c:v>
                </c:pt>
                <c:pt idx="146">
                  <c:v>2.3000000000000003</c:v>
                </c:pt>
                <c:pt idx="147">
                  <c:v>2.33</c:v>
                </c:pt>
                <c:pt idx="148">
                  <c:v>2.5300000000000002</c:v>
                </c:pt>
                <c:pt idx="149">
                  <c:v>2.66</c:v>
                </c:pt>
                <c:pt idx="150">
                  <c:v>2.71</c:v>
                </c:pt>
                <c:pt idx="151">
                  <c:v>2.73</c:v>
                </c:pt>
                <c:pt idx="152">
                  <c:v>2.79</c:v>
                </c:pt>
                <c:pt idx="153">
                  <c:v>2.77</c:v>
                </c:pt>
                <c:pt idx="154">
                  <c:v>2.89</c:v>
                </c:pt>
                <c:pt idx="155">
                  <c:v>2.92</c:v>
                </c:pt>
                <c:pt idx="156">
                  <c:v>3.04</c:v>
                </c:pt>
                <c:pt idx="157">
                  <c:v>2.85</c:v>
                </c:pt>
                <c:pt idx="158">
                  <c:v>2.87</c:v>
                </c:pt>
                <c:pt idx="159">
                  <c:v>2.83</c:v>
                </c:pt>
                <c:pt idx="160">
                  <c:v>2.7600000000000002</c:v>
                </c:pt>
                <c:pt idx="161">
                  <c:v>2.7800000000000002</c:v>
                </c:pt>
                <c:pt idx="162">
                  <c:v>2.82</c:v>
                </c:pt>
                <c:pt idx="163">
                  <c:v>2.73</c:v>
                </c:pt>
                <c:pt idx="164">
                  <c:v>2.73</c:v>
                </c:pt>
                <c:pt idx="165">
                  <c:v>2.74</c:v>
                </c:pt>
                <c:pt idx="166">
                  <c:v>2.7800000000000002</c:v>
                </c:pt>
                <c:pt idx="167">
                  <c:v>2.85</c:v>
                </c:pt>
                <c:pt idx="168">
                  <c:v>2.95</c:v>
                </c:pt>
                <c:pt idx="169">
                  <c:v>2.7</c:v>
                </c:pt>
                <c:pt idx="170">
                  <c:v>2.75</c:v>
                </c:pt>
                <c:pt idx="171">
                  <c:v>2.68</c:v>
                </c:pt>
                <c:pt idx="172">
                  <c:v>2.62</c:v>
                </c:pt>
                <c:pt idx="173">
                  <c:v>2.71</c:v>
                </c:pt>
                <c:pt idx="174">
                  <c:v>2.69</c:v>
                </c:pt>
                <c:pt idx="175">
                  <c:v>2.75</c:v>
                </c:pt>
                <c:pt idx="176">
                  <c:v>2.73</c:v>
                </c:pt>
                <c:pt idx="177">
                  <c:v>2.7600000000000002</c:v>
                </c:pt>
                <c:pt idx="178">
                  <c:v>2.7</c:v>
                </c:pt>
                <c:pt idx="179">
                  <c:v>2.81</c:v>
                </c:pt>
                <c:pt idx="180">
                  <c:v>2.79</c:v>
                </c:pt>
                <c:pt idx="181">
                  <c:v>2.65</c:v>
                </c:pt>
                <c:pt idx="182">
                  <c:v>2.63</c:v>
                </c:pt>
                <c:pt idx="183">
                  <c:v>2.67</c:v>
                </c:pt>
                <c:pt idx="184">
                  <c:v>2.69</c:v>
                </c:pt>
                <c:pt idx="185">
                  <c:v>2.6</c:v>
                </c:pt>
                <c:pt idx="186">
                  <c:v>2.6</c:v>
                </c:pt>
                <c:pt idx="187">
                  <c:v>2.59</c:v>
                </c:pt>
                <c:pt idx="188">
                  <c:v>2.66</c:v>
                </c:pt>
                <c:pt idx="189">
                  <c:v>2.72</c:v>
                </c:pt>
                <c:pt idx="190">
                  <c:v>2.79</c:v>
                </c:pt>
                <c:pt idx="191">
                  <c:v>2.83</c:v>
                </c:pt>
                <c:pt idx="192">
                  <c:v>2.86</c:v>
                </c:pt>
                <c:pt idx="193">
                  <c:v>2.75</c:v>
                </c:pt>
                <c:pt idx="194">
                  <c:v>2.67</c:v>
                </c:pt>
                <c:pt idx="195">
                  <c:v>2.69</c:v>
                </c:pt>
                <c:pt idx="196">
                  <c:v>2.7800000000000002</c:v>
                </c:pt>
                <c:pt idx="197">
                  <c:v>2.87</c:v>
                </c:pt>
                <c:pt idx="198">
                  <c:v>2.81</c:v>
                </c:pt>
                <c:pt idx="199">
                  <c:v>2.71</c:v>
                </c:pt>
                <c:pt idx="200">
                  <c:v>2.75</c:v>
                </c:pt>
                <c:pt idx="201">
                  <c:v>2.85</c:v>
                </c:pt>
                <c:pt idx="202">
                  <c:v>2.88</c:v>
                </c:pt>
                <c:pt idx="203">
                  <c:v>2.72</c:v>
                </c:pt>
                <c:pt idx="204">
                  <c:v>2.71</c:v>
                </c:pt>
                <c:pt idx="205">
                  <c:v>2.89</c:v>
                </c:pt>
                <c:pt idx="206">
                  <c:v>2.79</c:v>
                </c:pt>
                <c:pt idx="207">
                  <c:v>2.77</c:v>
                </c:pt>
                <c:pt idx="208">
                  <c:v>2.92</c:v>
                </c:pt>
                <c:pt idx="209">
                  <c:v>2.94</c:v>
                </c:pt>
                <c:pt idx="210">
                  <c:v>2.69</c:v>
                </c:pt>
                <c:pt idx="211">
                  <c:v>2.66</c:v>
                </c:pt>
                <c:pt idx="212">
                  <c:v>2.71</c:v>
                </c:pt>
                <c:pt idx="213">
                  <c:v>2.46</c:v>
                </c:pt>
                <c:pt idx="214">
                  <c:v>2</c:v>
                </c:pt>
                <c:pt idx="215">
                  <c:v>1.81</c:v>
                </c:pt>
                <c:pt idx="216">
                  <c:v>1.8</c:v>
                </c:pt>
                <c:pt idx="217">
                  <c:v>1.61</c:v>
                </c:pt>
                <c:pt idx="218">
                  <c:v>1.3900000000000001</c:v>
                </c:pt>
                <c:pt idx="219">
                  <c:v>1.53</c:v>
                </c:pt>
                <c:pt idx="220">
                  <c:v>1.68</c:v>
                </c:pt>
                <c:pt idx="221">
                  <c:v>1.76</c:v>
                </c:pt>
                <c:pt idx="222">
                  <c:v>1.75</c:v>
                </c:pt>
                <c:pt idx="223">
                  <c:v>1.84</c:v>
                </c:pt>
                <c:pt idx="224">
                  <c:v>1.9100000000000001</c:v>
                </c:pt>
                <c:pt idx="225">
                  <c:v>1.95</c:v>
                </c:pt>
                <c:pt idx="226">
                  <c:v>1.8800000000000001</c:v>
                </c:pt>
                <c:pt idx="227">
                  <c:v>1.98</c:v>
                </c:pt>
                <c:pt idx="228">
                  <c:v>1.96</c:v>
                </c:pt>
                <c:pt idx="229">
                  <c:v>1.78</c:v>
                </c:pt>
                <c:pt idx="230">
                  <c:v>1.82</c:v>
                </c:pt>
                <c:pt idx="231">
                  <c:v>1.94</c:v>
                </c:pt>
                <c:pt idx="232">
                  <c:v>1.97</c:v>
                </c:pt>
                <c:pt idx="233">
                  <c:v>1.81</c:v>
                </c:pt>
                <c:pt idx="234">
                  <c:v>1.72</c:v>
                </c:pt>
                <c:pt idx="235">
                  <c:v>1.83</c:v>
                </c:pt>
                <c:pt idx="236">
                  <c:v>1.75</c:v>
                </c:pt>
                <c:pt idx="237">
                  <c:v>1.8900000000000001</c:v>
                </c:pt>
                <c:pt idx="238">
                  <c:v>1.97</c:v>
                </c:pt>
                <c:pt idx="239">
                  <c:v>1.97</c:v>
                </c:pt>
                <c:pt idx="240">
                  <c:v>2.09</c:v>
                </c:pt>
                <c:pt idx="241">
                  <c:v>2.0300000000000002</c:v>
                </c:pt>
                <c:pt idx="242">
                  <c:v>2.09</c:v>
                </c:pt>
                <c:pt idx="243">
                  <c:v>2.0699999999999998</c:v>
                </c:pt>
                <c:pt idx="244">
                  <c:v>2.15</c:v>
                </c:pt>
                <c:pt idx="245">
                  <c:v>2.15</c:v>
                </c:pt>
                <c:pt idx="246">
                  <c:v>2.11</c:v>
                </c:pt>
                <c:pt idx="247">
                  <c:v>2.0499999999999998</c:v>
                </c:pt>
                <c:pt idx="248">
                  <c:v>1.92</c:v>
                </c:pt>
                <c:pt idx="249">
                  <c:v>1.77</c:v>
                </c:pt>
                <c:pt idx="250">
                  <c:v>1.96</c:v>
                </c:pt>
                <c:pt idx="251">
                  <c:v>1.96</c:v>
                </c:pt>
                <c:pt idx="252">
                  <c:v>1.97</c:v>
                </c:pt>
                <c:pt idx="253">
                  <c:v>1.96</c:v>
                </c:pt>
                <c:pt idx="254">
                  <c:v>2.0300000000000002</c:v>
                </c:pt>
                <c:pt idx="255">
                  <c:v>2.09</c:v>
                </c:pt>
                <c:pt idx="256">
                  <c:v>2.0699999999999998</c:v>
                </c:pt>
                <c:pt idx="257">
                  <c:v>1.95</c:v>
                </c:pt>
                <c:pt idx="258">
                  <c:v>2.02</c:v>
                </c:pt>
                <c:pt idx="259">
                  <c:v>2.04</c:v>
                </c:pt>
                <c:pt idx="260">
                  <c:v>2.08</c:v>
                </c:pt>
                <c:pt idx="261">
                  <c:v>2.13</c:v>
                </c:pt>
                <c:pt idx="262">
                  <c:v>2.09</c:v>
                </c:pt>
                <c:pt idx="263">
                  <c:v>2.09</c:v>
                </c:pt>
                <c:pt idx="264">
                  <c:v>2.1</c:v>
                </c:pt>
                <c:pt idx="265">
                  <c:v>2.08</c:v>
                </c:pt>
                <c:pt idx="266">
                  <c:v>2.11</c:v>
                </c:pt>
                <c:pt idx="267">
                  <c:v>2.1800000000000002</c:v>
                </c:pt>
                <c:pt idx="268">
                  <c:v>2.23</c:v>
                </c:pt>
                <c:pt idx="269">
                  <c:v>2.27</c:v>
                </c:pt>
                <c:pt idx="270">
                  <c:v>2.2400000000000002</c:v>
                </c:pt>
                <c:pt idx="271">
                  <c:v>2.34</c:v>
                </c:pt>
                <c:pt idx="272">
                  <c:v>2.27</c:v>
                </c:pt>
                <c:pt idx="273">
                  <c:v>2.35</c:v>
                </c:pt>
                <c:pt idx="274">
                  <c:v>2.4500000000000002</c:v>
                </c:pt>
                <c:pt idx="275">
                  <c:v>2.5100000000000002</c:v>
                </c:pt>
                <c:pt idx="276">
                  <c:v>2.59</c:v>
                </c:pt>
                <c:pt idx="277">
                  <c:v>2.4700000000000002</c:v>
                </c:pt>
                <c:pt idx="278">
                  <c:v>2.58</c:v>
                </c:pt>
                <c:pt idx="279">
                  <c:v>2.59</c:v>
                </c:pt>
                <c:pt idx="280">
                  <c:v>2.58</c:v>
                </c:pt>
                <c:pt idx="281">
                  <c:v>2.63</c:v>
                </c:pt>
                <c:pt idx="282">
                  <c:v>2.71</c:v>
                </c:pt>
                <c:pt idx="283">
                  <c:v>2.66</c:v>
                </c:pt>
                <c:pt idx="284">
                  <c:v>2.77</c:v>
                </c:pt>
                <c:pt idx="285">
                  <c:v>2.7</c:v>
                </c:pt>
                <c:pt idx="286">
                  <c:v>2.77</c:v>
                </c:pt>
                <c:pt idx="287">
                  <c:v>2.84</c:v>
                </c:pt>
                <c:pt idx="288">
                  <c:v>2.83</c:v>
                </c:pt>
                <c:pt idx="289">
                  <c:v>2.72</c:v>
                </c:pt>
                <c:pt idx="290">
                  <c:v>2.87</c:v>
                </c:pt>
                <c:pt idx="291">
                  <c:v>2.83</c:v>
                </c:pt>
                <c:pt idx="292">
                  <c:v>2.85</c:v>
                </c:pt>
                <c:pt idx="293">
                  <c:v>2.88</c:v>
                </c:pt>
                <c:pt idx="294">
                  <c:v>2.82</c:v>
                </c:pt>
                <c:pt idx="295">
                  <c:v>2.87</c:v>
                </c:pt>
                <c:pt idx="296">
                  <c:v>2.69</c:v>
                </c:pt>
                <c:pt idx="297">
                  <c:v>2.6</c:v>
                </c:pt>
                <c:pt idx="298">
                  <c:v>2.79</c:v>
                </c:pt>
                <c:pt idx="299">
                  <c:v>2.8000000000000003</c:v>
                </c:pt>
                <c:pt idx="300">
                  <c:v>2.74</c:v>
                </c:pt>
                <c:pt idx="301">
                  <c:v>2.5</c:v>
                </c:pt>
                <c:pt idx="302">
                  <c:v>2.4900000000000002</c:v>
                </c:pt>
                <c:pt idx="303">
                  <c:v>2.66</c:v>
                </c:pt>
                <c:pt idx="304">
                  <c:v>2.67</c:v>
                </c:pt>
                <c:pt idx="305">
                  <c:v>2.7</c:v>
                </c:pt>
                <c:pt idx="306">
                  <c:v>2.7</c:v>
                </c:pt>
                <c:pt idx="307">
                  <c:v>2.8000000000000003</c:v>
                </c:pt>
                <c:pt idx="308">
                  <c:v>2.8000000000000003</c:v>
                </c:pt>
                <c:pt idx="309">
                  <c:v>2.8000000000000003</c:v>
                </c:pt>
                <c:pt idx="310">
                  <c:v>2.74</c:v>
                </c:pt>
                <c:pt idx="311">
                  <c:v>2.85</c:v>
                </c:pt>
                <c:pt idx="312">
                  <c:v>2.89</c:v>
                </c:pt>
                <c:pt idx="313">
                  <c:v>2.96</c:v>
                </c:pt>
                <c:pt idx="314">
                  <c:v>3.06</c:v>
                </c:pt>
                <c:pt idx="315">
                  <c:v>3.06</c:v>
                </c:pt>
                <c:pt idx="316">
                  <c:v>3.09</c:v>
                </c:pt>
                <c:pt idx="317">
                  <c:v>3.12</c:v>
                </c:pt>
                <c:pt idx="318">
                  <c:v>3.14</c:v>
                </c:pt>
                <c:pt idx="319">
                  <c:v>3.21</c:v>
                </c:pt>
                <c:pt idx="320">
                  <c:v>3</c:v>
                </c:pt>
                <c:pt idx="321">
                  <c:v>3.05</c:v>
                </c:pt>
                <c:pt idx="322">
                  <c:v>3.12</c:v>
                </c:pt>
                <c:pt idx="323">
                  <c:v>3.2</c:v>
                </c:pt>
                <c:pt idx="324">
                  <c:v>3.23</c:v>
                </c:pt>
                <c:pt idx="325">
                  <c:v>3.3</c:v>
                </c:pt>
                <c:pt idx="326">
                  <c:v>3.17</c:v>
                </c:pt>
                <c:pt idx="327">
                  <c:v>3.09</c:v>
                </c:pt>
                <c:pt idx="328">
                  <c:v>3.1</c:v>
                </c:pt>
                <c:pt idx="329">
                  <c:v>3.17</c:v>
                </c:pt>
                <c:pt idx="330">
                  <c:v>3.17</c:v>
                </c:pt>
                <c:pt idx="331">
                  <c:v>3.27</c:v>
                </c:pt>
                <c:pt idx="332">
                  <c:v>3.38</c:v>
                </c:pt>
                <c:pt idx="333">
                  <c:v>3.38</c:v>
                </c:pt>
                <c:pt idx="334">
                  <c:v>3.14</c:v>
                </c:pt>
                <c:pt idx="335">
                  <c:v>3.19</c:v>
                </c:pt>
                <c:pt idx="336">
                  <c:v>2.89</c:v>
                </c:pt>
                <c:pt idx="337">
                  <c:v>3.14</c:v>
                </c:pt>
                <c:pt idx="338">
                  <c:v>3.24</c:v>
                </c:pt>
                <c:pt idx="339">
                  <c:v>3.29</c:v>
                </c:pt>
                <c:pt idx="340">
                  <c:v>3.42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B8-4DBF-9038-3043909B8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841624"/>
        <c:axId val="629842016"/>
      </c:lineChart>
      <c:lineChart>
        <c:grouping val="standard"/>
        <c:varyColors val="0"/>
        <c:ser>
          <c:idx val="0"/>
          <c:order val="0"/>
          <c:tx>
            <c:strRef>
              <c:f>'Fig11'!$B$5</c:f>
              <c:strCache>
                <c:ptCount val="1"/>
                <c:pt idx="0">
                  <c:v>30-year yield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'Fig11'!$A$6:$A$346</c:f>
              <c:numCache>
                <c:formatCode>m/d/yyyy</c:formatCode>
                <c:ptCount val="341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33326</c:v>
                </c:pt>
                <c:pt idx="4">
                  <c:v>33358</c:v>
                </c:pt>
                <c:pt idx="5">
                  <c:v>33389</c:v>
                </c:pt>
                <c:pt idx="6">
                  <c:v>33417</c:v>
                </c:pt>
                <c:pt idx="7">
                  <c:v>33450</c:v>
                </c:pt>
                <c:pt idx="8">
                  <c:v>33480</c:v>
                </c:pt>
                <c:pt idx="9">
                  <c:v>33511</c:v>
                </c:pt>
                <c:pt idx="10">
                  <c:v>33542</c:v>
                </c:pt>
                <c:pt idx="11">
                  <c:v>33571</c:v>
                </c:pt>
                <c:pt idx="12">
                  <c:v>33603</c:v>
                </c:pt>
                <c:pt idx="13">
                  <c:v>33634</c:v>
                </c:pt>
                <c:pt idx="14">
                  <c:v>33662</c:v>
                </c:pt>
                <c:pt idx="15">
                  <c:v>33694</c:v>
                </c:pt>
                <c:pt idx="16">
                  <c:v>33724</c:v>
                </c:pt>
                <c:pt idx="17">
                  <c:v>33753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33907</c:v>
                </c:pt>
                <c:pt idx="23">
                  <c:v>33938</c:v>
                </c:pt>
                <c:pt idx="24">
                  <c:v>33969</c:v>
                </c:pt>
                <c:pt idx="25">
                  <c:v>33998</c:v>
                </c:pt>
                <c:pt idx="26">
                  <c:v>34026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34180</c:v>
                </c:pt>
                <c:pt idx="32">
                  <c:v>34212</c:v>
                </c:pt>
                <c:pt idx="33">
                  <c:v>34242</c:v>
                </c:pt>
                <c:pt idx="34">
                  <c:v>34271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34453</c:v>
                </c:pt>
                <c:pt idx="41">
                  <c:v>34485</c:v>
                </c:pt>
                <c:pt idx="42">
                  <c:v>34515</c:v>
                </c:pt>
                <c:pt idx="43">
                  <c:v>34544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34698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34817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34971</c:v>
                </c:pt>
                <c:pt idx="58">
                  <c:v>35003</c:v>
                </c:pt>
                <c:pt idx="59">
                  <c:v>35033</c:v>
                </c:pt>
                <c:pt idx="60">
                  <c:v>35062</c:v>
                </c:pt>
                <c:pt idx="61">
                  <c:v>35095</c:v>
                </c:pt>
                <c:pt idx="62">
                  <c:v>35124</c:v>
                </c:pt>
                <c:pt idx="63">
                  <c:v>35153</c:v>
                </c:pt>
                <c:pt idx="64">
                  <c:v>35185</c:v>
                </c:pt>
                <c:pt idx="65">
                  <c:v>35216</c:v>
                </c:pt>
                <c:pt idx="66">
                  <c:v>35244</c:v>
                </c:pt>
                <c:pt idx="67">
                  <c:v>35277</c:v>
                </c:pt>
                <c:pt idx="68">
                  <c:v>35307</c:v>
                </c:pt>
                <c:pt idx="69">
                  <c:v>35338</c:v>
                </c:pt>
                <c:pt idx="70">
                  <c:v>35369</c:v>
                </c:pt>
                <c:pt idx="71">
                  <c:v>35398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35580</c:v>
                </c:pt>
                <c:pt idx="78">
                  <c:v>35611</c:v>
                </c:pt>
                <c:pt idx="79">
                  <c:v>35642</c:v>
                </c:pt>
                <c:pt idx="80">
                  <c:v>35671</c:v>
                </c:pt>
                <c:pt idx="81">
                  <c:v>35703</c:v>
                </c:pt>
                <c:pt idx="82">
                  <c:v>35734</c:v>
                </c:pt>
                <c:pt idx="83">
                  <c:v>35762</c:v>
                </c:pt>
                <c:pt idx="84">
                  <c:v>35795</c:v>
                </c:pt>
                <c:pt idx="85">
                  <c:v>35825</c:v>
                </c:pt>
                <c:pt idx="86">
                  <c:v>35853</c:v>
                </c:pt>
                <c:pt idx="87">
                  <c:v>35885</c:v>
                </c:pt>
                <c:pt idx="88">
                  <c:v>35915</c:v>
                </c:pt>
                <c:pt idx="89">
                  <c:v>35944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36098</c:v>
                </c:pt>
                <c:pt idx="95">
                  <c:v>36129</c:v>
                </c:pt>
                <c:pt idx="96">
                  <c:v>36160</c:v>
                </c:pt>
                <c:pt idx="97">
                  <c:v>36189</c:v>
                </c:pt>
                <c:pt idx="98">
                  <c:v>36217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36371</c:v>
                </c:pt>
                <c:pt idx="104">
                  <c:v>36403</c:v>
                </c:pt>
                <c:pt idx="105">
                  <c:v>36433</c:v>
                </c:pt>
                <c:pt idx="106">
                  <c:v>36462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36644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36798</c:v>
                </c:pt>
                <c:pt idx="118">
                  <c:v>36830</c:v>
                </c:pt>
                <c:pt idx="119">
                  <c:v>36860</c:v>
                </c:pt>
                <c:pt idx="120">
                  <c:v>36889</c:v>
                </c:pt>
                <c:pt idx="121">
                  <c:v>36922</c:v>
                </c:pt>
                <c:pt idx="122">
                  <c:v>36950</c:v>
                </c:pt>
                <c:pt idx="123">
                  <c:v>36980</c:v>
                </c:pt>
                <c:pt idx="124">
                  <c:v>37011</c:v>
                </c:pt>
                <c:pt idx="125">
                  <c:v>37042</c:v>
                </c:pt>
                <c:pt idx="126">
                  <c:v>37071</c:v>
                </c:pt>
                <c:pt idx="127">
                  <c:v>37103</c:v>
                </c:pt>
                <c:pt idx="128">
                  <c:v>37134</c:v>
                </c:pt>
                <c:pt idx="129">
                  <c:v>37162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37344</c:v>
                </c:pt>
                <c:pt idx="136">
                  <c:v>37376</c:v>
                </c:pt>
                <c:pt idx="137">
                  <c:v>37407</c:v>
                </c:pt>
                <c:pt idx="138">
                  <c:v>37435</c:v>
                </c:pt>
                <c:pt idx="139">
                  <c:v>37468</c:v>
                </c:pt>
                <c:pt idx="140">
                  <c:v>37498</c:v>
                </c:pt>
                <c:pt idx="141">
                  <c:v>37529</c:v>
                </c:pt>
                <c:pt idx="142">
                  <c:v>37560</c:v>
                </c:pt>
                <c:pt idx="143">
                  <c:v>37589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37771</c:v>
                </c:pt>
                <c:pt idx="150">
                  <c:v>37802</c:v>
                </c:pt>
                <c:pt idx="151">
                  <c:v>37833</c:v>
                </c:pt>
                <c:pt idx="152">
                  <c:v>37862</c:v>
                </c:pt>
                <c:pt idx="153">
                  <c:v>37894</c:v>
                </c:pt>
                <c:pt idx="154">
                  <c:v>37925</c:v>
                </c:pt>
                <c:pt idx="155">
                  <c:v>37953</c:v>
                </c:pt>
                <c:pt idx="156">
                  <c:v>37986</c:v>
                </c:pt>
                <c:pt idx="157">
                  <c:v>38016</c:v>
                </c:pt>
                <c:pt idx="158">
                  <c:v>38044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38198</c:v>
                </c:pt>
                <c:pt idx="164">
                  <c:v>38230</c:v>
                </c:pt>
                <c:pt idx="165">
                  <c:v>38260</c:v>
                </c:pt>
                <c:pt idx="166">
                  <c:v>38289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38471</c:v>
                </c:pt>
                <c:pt idx="173">
                  <c:v>38503</c:v>
                </c:pt>
                <c:pt idx="174">
                  <c:v>38533</c:v>
                </c:pt>
                <c:pt idx="175">
                  <c:v>38562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38716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38835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38989</c:v>
                </c:pt>
                <c:pt idx="190">
                  <c:v>39021</c:v>
                </c:pt>
                <c:pt idx="191">
                  <c:v>39051</c:v>
                </c:pt>
                <c:pt idx="192">
                  <c:v>39080</c:v>
                </c:pt>
                <c:pt idx="193">
                  <c:v>39113</c:v>
                </c:pt>
                <c:pt idx="194">
                  <c:v>39141</c:v>
                </c:pt>
                <c:pt idx="195">
                  <c:v>39171</c:v>
                </c:pt>
                <c:pt idx="196">
                  <c:v>39202</c:v>
                </c:pt>
                <c:pt idx="197">
                  <c:v>39233</c:v>
                </c:pt>
                <c:pt idx="198">
                  <c:v>39262</c:v>
                </c:pt>
                <c:pt idx="199">
                  <c:v>39294</c:v>
                </c:pt>
                <c:pt idx="200">
                  <c:v>39325</c:v>
                </c:pt>
                <c:pt idx="201">
                  <c:v>39353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39598</c:v>
                </c:pt>
                <c:pt idx="210">
                  <c:v>39629</c:v>
                </c:pt>
                <c:pt idx="211">
                  <c:v>39660</c:v>
                </c:pt>
                <c:pt idx="212">
                  <c:v>39689</c:v>
                </c:pt>
                <c:pt idx="213">
                  <c:v>39721</c:v>
                </c:pt>
                <c:pt idx="214">
                  <c:v>39752</c:v>
                </c:pt>
                <c:pt idx="215">
                  <c:v>39780</c:v>
                </c:pt>
                <c:pt idx="216">
                  <c:v>39813</c:v>
                </c:pt>
                <c:pt idx="217">
                  <c:v>39843</c:v>
                </c:pt>
                <c:pt idx="218">
                  <c:v>39871</c:v>
                </c:pt>
                <c:pt idx="219">
                  <c:v>39903</c:v>
                </c:pt>
                <c:pt idx="220">
                  <c:v>39933</c:v>
                </c:pt>
                <c:pt idx="221">
                  <c:v>39962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40116</c:v>
                </c:pt>
                <c:pt idx="227">
                  <c:v>40147</c:v>
                </c:pt>
                <c:pt idx="228">
                  <c:v>40178</c:v>
                </c:pt>
                <c:pt idx="229">
                  <c:v>40207</c:v>
                </c:pt>
                <c:pt idx="230">
                  <c:v>40235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40389</c:v>
                </c:pt>
                <c:pt idx="236">
                  <c:v>40421</c:v>
                </c:pt>
                <c:pt idx="237">
                  <c:v>40451</c:v>
                </c:pt>
                <c:pt idx="238">
                  <c:v>40480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40662</c:v>
                </c:pt>
                <c:pt idx="245">
                  <c:v>40694</c:v>
                </c:pt>
                <c:pt idx="246">
                  <c:v>40724</c:v>
                </c:pt>
                <c:pt idx="247">
                  <c:v>40753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40907</c:v>
                </c:pt>
                <c:pt idx="253">
                  <c:v>40939</c:v>
                </c:pt>
                <c:pt idx="254">
                  <c:v>40968</c:v>
                </c:pt>
                <c:pt idx="255">
                  <c:v>40998</c:v>
                </c:pt>
                <c:pt idx="256">
                  <c:v>41029</c:v>
                </c:pt>
                <c:pt idx="257">
                  <c:v>41060</c:v>
                </c:pt>
                <c:pt idx="258">
                  <c:v>41089</c:v>
                </c:pt>
                <c:pt idx="259">
                  <c:v>41121</c:v>
                </c:pt>
                <c:pt idx="260">
                  <c:v>41152</c:v>
                </c:pt>
                <c:pt idx="261">
                  <c:v>41180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  <c:pt idx="265">
                  <c:v>41305</c:v>
                </c:pt>
                <c:pt idx="266">
                  <c:v>41333</c:v>
                </c:pt>
                <c:pt idx="267">
                  <c:v>41362</c:v>
                </c:pt>
                <c:pt idx="268">
                  <c:v>41394</c:v>
                </c:pt>
                <c:pt idx="269">
                  <c:v>41425</c:v>
                </c:pt>
                <c:pt idx="270">
                  <c:v>41453</c:v>
                </c:pt>
                <c:pt idx="271">
                  <c:v>41486</c:v>
                </c:pt>
                <c:pt idx="272">
                  <c:v>41516</c:v>
                </c:pt>
                <c:pt idx="273">
                  <c:v>41547</c:v>
                </c:pt>
                <c:pt idx="274">
                  <c:v>41578</c:v>
                </c:pt>
                <c:pt idx="275">
                  <c:v>41607</c:v>
                </c:pt>
                <c:pt idx="276">
                  <c:v>41639</c:v>
                </c:pt>
                <c:pt idx="277">
                  <c:v>41670</c:v>
                </c:pt>
                <c:pt idx="278">
                  <c:v>41698</c:v>
                </c:pt>
                <c:pt idx="279">
                  <c:v>41729</c:v>
                </c:pt>
                <c:pt idx="280">
                  <c:v>41759</c:v>
                </c:pt>
                <c:pt idx="281">
                  <c:v>41789</c:v>
                </c:pt>
                <c:pt idx="282">
                  <c:v>41820</c:v>
                </c:pt>
                <c:pt idx="283">
                  <c:v>41851</c:v>
                </c:pt>
                <c:pt idx="284">
                  <c:v>41880</c:v>
                </c:pt>
                <c:pt idx="285">
                  <c:v>41912</c:v>
                </c:pt>
                <c:pt idx="286">
                  <c:v>41943</c:v>
                </c:pt>
                <c:pt idx="287">
                  <c:v>41971</c:v>
                </c:pt>
                <c:pt idx="288">
                  <c:v>42004</c:v>
                </c:pt>
                <c:pt idx="289">
                  <c:v>42034</c:v>
                </c:pt>
                <c:pt idx="290">
                  <c:v>42062</c:v>
                </c:pt>
                <c:pt idx="291">
                  <c:v>42094</c:v>
                </c:pt>
                <c:pt idx="292">
                  <c:v>42124</c:v>
                </c:pt>
                <c:pt idx="293">
                  <c:v>42153</c:v>
                </c:pt>
                <c:pt idx="294">
                  <c:v>42185</c:v>
                </c:pt>
                <c:pt idx="295">
                  <c:v>42216</c:v>
                </c:pt>
                <c:pt idx="296">
                  <c:v>42247</c:v>
                </c:pt>
                <c:pt idx="297">
                  <c:v>42277</c:v>
                </c:pt>
                <c:pt idx="298">
                  <c:v>42307</c:v>
                </c:pt>
                <c:pt idx="299">
                  <c:v>42338</c:v>
                </c:pt>
                <c:pt idx="300">
                  <c:v>42369</c:v>
                </c:pt>
                <c:pt idx="301">
                  <c:v>42398</c:v>
                </c:pt>
                <c:pt idx="302">
                  <c:v>42429</c:v>
                </c:pt>
                <c:pt idx="303">
                  <c:v>42460</c:v>
                </c:pt>
                <c:pt idx="304">
                  <c:v>42489</c:v>
                </c:pt>
                <c:pt idx="305">
                  <c:v>42521</c:v>
                </c:pt>
                <c:pt idx="306">
                  <c:v>42551</c:v>
                </c:pt>
                <c:pt idx="307">
                  <c:v>42580</c:v>
                </c:pt>
                <c:pt idx="308">
                  <c:v>42613</c:v>
                </c:pt>
                <c:pt idx="309">
                  <c:v>42643</c:v>
                </c:pt>
                <c:pt idx="310">
                  <c:v>42674</c:v>
                </c:pt>
                <c:pt idx="311">
                  <c:v>42704</c:v>
                </c:pt>
                <c:pt idx="312">
                  <c:v>42734</c:v>
                </c:pt>
                <c:pt idx="313">
                  <c:v>42766</c:v>
                </c:pt>
                <c:pt idx="314">
                  <c:v>42794</c:v>
                </c:pt>
                <c:pt idx="315">
                  <c:v>42825</c:v>
                </c:pt>
                <c:pt idx="316">
                  <c:v>42853</c:v>
                </c:pt>
                <c:pt idx="317">
                  <c:v>42886</c:v>
                </c:pt>
                <c:pt idx="318">
                  <c:v>42916</c:v>
                </c:pt>
                <c:pt idx="319">
                  <c:v>42947</c:v>
                </c:pt>
                <c:pt idx="320">
                  <c:v>42977</c:v>
                </c:pt>
                <c:pt idx="321">
                  <c:v>43008</c:v>
                </c:pt>
                <c:pt idx="322">
                  <c:v>43038</c:v>
                </c:pt>
                <c:pt idx="323">
                  <c:v>43069</c:v>
                </c:pt>
                <c:pt idx="324">
                  <c:v>43099</c:v>
                </c:pt>
                <c:pt idx="325">
                  <c:v>43130</c:v>
                </c:pt>
                <c:pt idx="326">
                  <c:v>43159</c:v>
                </c:pt>
                <c:pt idx="327">
                  <c:v>43189</c:v>
                </c:pt>
                <c:pt idx="328">
                  <c:v>43220</c:v>
                </c:pt>
                <c:pt idx="329">
                  <c:v>43250</c:v>
                </c:pt>
                <c:pt idx="330">
                  <c:v>43281</c:v>
                </c:pt>
                <c:pt idx="331">
                  <c:v>43311</c:v>
                </c:pt>
                <c:pt idx="332">
                  <c:v>43342</c:v>
                </c:pt>
                <c:pt idx="333">
                  <c:v>43373</c:v>
                </c:pt>
                <c:pt idx="334">
                  <c:v>43403</c:v>
                </c:pt>
                <c:pt idx="335">
                  <c:v>43434</c:v>
                </c:pt>
                <c:pt idx="336">
                  <c:v>43464</c:v>
                </c:pt>
                <c:pt idx="337">
                  <c:v>43495</c:v>
                </c:pt>
                <c:pt idx="338">
                  <c:v>43524</c:v>
                </c:pt>
                <c:pt idx="339">
                  <c:v>43554</c:v>
                </c:pt>
                <c:pt idx="340">
                  <c:v>43585</c:v>
                </c:pt>
              </c:numCache>
            </c:numRef>
          </c:cat>
          <c:val>
            <c:numRef>
              <c:f>'Fig11'!$B$6:$B$346</c:f>
              <c:numCache>
                <c:formatCode>General</c:formatCode>
                <c:ptCount val="341"/>
                <c:pt idx="0">
                  <c:v>8.2510000000000012</c:v>
                </c:pt>
                <c:pt idx="1">
                  <c:v>8.2089999999999996</c:v>
                </c:pt>
                <c:pt idx="2">
                  <c:v>8.2219999999999995</c:v>
                </c:pt>
                <c:pt idx="3">
                  <c:v>8.2350000000000012</c:v>
                </c:pt>
                <c:pt idx="4">
                  <c:v>8.1929999999999996</c:v>
                </c:pt>
                <c:pt idx="5">
                  <c:v>8.2870000000000008</c:v>
                </c:pt>
                <c:pt idx="6">
                  <c:v>8.4169999999999998</c:v>
                </c:pt>
                <c:pt idx="7">
                  <c:v>8.3529999999999998</c:v>
                </c:pt>
                <c:pt idx="8">
                  <c:v>8.0860000000000003</c:v>
                </c:pt>
                <c:pt idx="9">
                  <c:v>7.8090000000000002</c:v>
                </c:pt>
                <c:pt idx="10">
                  <c:v>7.899</c:v>
                </c:pt>
                <c:pt idx="11">
                  <c:v>7.9780000000000006</c:v>
                </c:pt>
                <c:pt idx="12">
                  <c:v>7.4090000000000007</c:v>
                </c:pt>
                <c:pt idx="13">
                  <c:v>7.7630000000000008</c:v>
                </c:pt>
                <c:pt idx="14">
                  <c:v>7.8000000000000007</c:v>
                </c:pt>
                <c:pt idx="15">
                  <c:v>7.96</c:v>
                </c:pt>
                <c:pt idx="16">
                  <c:v>8.0519999999999996</c:v>
                </c:pt>
                <c:pt idx="17">
                  <c:v>7.8330000000000002</c:v>
                </c:pt>
                <c:pt idx="18">
                  <c:v>7.7840000000000007</c:v>
                </c:pt>
                <c:pt idx="19">
                  <c:v>7.4530000000000003</c:v>
                </c:pt>
                <c:pt idx="20">
                  <c:v>7.4710000000000001</c:v>
                </c:pt>
                <c:pt idx="21">
                  <c:v>7.375</c:v>
                </c:pt>
                <c:pt idx="22">
                  <c:v>7.6290000000000004</c:v>
                </c:pt>
                <c:pt idx="23">
                  <c:v>7.6210000000000004</c:v>
                </c:pt>
                <c:pt idx="24">
                  <c:v>7.3960000000000008</c:v>
                </c:pt>
                <c:pt idx="25">
                  <c:v>7.2120000000000006</c:v>
                </c:pt>
                <c:pt idx="26">
                  <c:v>6.9590000000000005</c:v>
                </c:pt>
                <c:pt idx="27">
                  <c:v>6.9270000000000005</c:v>
                </c:pt>
                <c:pt idx="28">
                  <c:v>6.9430000000000005</c:v>
                </c:pt>
                <c:pt idx="29">
                  <c:v>6.9790000000000001</c:v>
                </c:pt>
                <c:pt idx="30">
                  <c:v>6.6770000000000005</c:v>
                </c:pt>
                <c:pt idx="31">
                  <c:v>6.5660000000000007</c:v>
                </c:pt>
                <c:pt idx="32">
                  <c:v>6.2200000000000006</c:v>
                </c:pt>
                <c:pt idx="33">
                  <c:v>6.0340000000000007</c:v>
                </c:pt>
                <c:pt idx="34">
                  <c:v>5.9569999999999999</c:v>
                </c:pt>
                <c:pt idx="35">
                  <c:v>6.2880000000000003</c:v>
                </c:pt>
                <c:pt idx="36">
                  <c:v>6.3479999999999999</c:v>
                </c:pt>
                <c:pt idx="37">
                  <c:v>6.2309999999999999</c:v>
                </c:pt>
                <c:pt idx="38">
                  <c:v>6.6710000000000003</c:v>
                </c:pt>
                <c:pt idx="39">
                  <c:v>7.11</c:v>
                </c:pt>
                <c:pt idx="40">
                  <c:v>7.3090000000000002</c:v>
                </c:pt>
                <c:pt idx="41">
                  <c:v>7.4359999999999999</c:v>
                </c:pt>
                <c:pt idx="42">
                  <c:v>7.6220000000000008</c:v>
                </c:pt>
                <c:pt idx="43">
                  <c:v>7.3850000000000007</c:v>
                </c:pt>
                <c:pt idx="44">
                  <c:v>7.548</c:v>
                </c:pt>
                <c:pt idx="45">
                  <c:v>7.8180000000000005</c:v>
                </c:pt>
                <c:pt idx="46">
                  <c:v>7.9640000000000004</c:v>
                </c:pt>
                <c:pt idx="47">
                  <c:v>7.9880000000000004</c:v>
                </c:pt>
                <c:pt idx="48">
                  <c:v>7.8810000000000002</c:v>
                </c:pt>
                <c:pt idx="49">
                  <c:v>7.7070000000000007</c:v>
                </c:pt>
                <c:pt idx="50">
                  <c:v>7.508</c:v>
                </c:pt>
                <c:pt idx="51">
                  <c:v>7.4340000000000002</c:v>
                </c:pt>
                <c:pt idx="52">
                  <c:v>7.3390000000000004</c:v>
                </c:pt>
                <c:pt idx="53">
                  <c:v>6.665</c:v>
                </c:pt>
                <c:pt idx="54">
                  <c:v>6.6240000000000006</c:v>
                </c:pt>
                <c:pt idx="55">
                  <c:v>6.8580000000000005</c:v>
                </c:pt>
                <c:pt idx="56">
                  <c:v>6.7140000000000004</c:v>
                </c:pt>
                <c:pt idx="57">
                  <c:v>6.4850000000000003</c:v>
                </c:pt>
                <c:pt idx="58">
                  <c:v>6.3310000000000004</c:v>
                </c:pt>
                <c:pt idx="59">
                  <c:v>6.1350000000000007</c:v>
                </c:pt>
                <c:pt idx="60">
                  <c:v>5.9550000000000001</c:v>
                </c:pt>
                <c:pt idx="61">
                  <c:v>6.0289999999999999</c:v>
                </c:pt>
                <c:pt idx="62">
                  <c:v>6.4730000000000008</c:v>
                </c:pt>
                <c:pt idx="63">
                  <c:v>6.6690000000000005</c:v>
                </c:pt>
                <c:pt idx="64">
                  <c:v>6.883</c:v>
                </c:pt>
                <c:pt idx="65">
                  <c:v>6.9940000000000007</c:v>
                </c:pt>
                <c:pt idx="66">
                  <c:v>6.9010000000000007</c:v>
                </c:pt>
                <c:pt idx="67">
                  <c:v>6.9740000000000002</c:v>
                </c:pt>
                <c:pt idx="68">
                  <c:v>7.1210000000000004</c:v>
                </c:pt>
                <c:pt idx="69">
                  <c:v>6.9270000000000005</c:v>
                </c:pt>
                <c:pt idx="70">
                  <c:v>6.6530000000000005</c:v>
                </c:pt>
                <c:pt idx="71">
                  <c:v>6.3580000000000005</c:v>
                </c:pt>
                <c:pt idx="72">
                  <c:v>6.6430000000000007</c:v>
                </c:pt>
                <c:pt idx="73">
                  <c:v>6.8000000000000007</c:v>
                </c:pt>
                <c:pt idx="74">
                  <c:v>6.8490000000000002</c:v>
                </c:pt>
                <c:pt idx="75">
                  <c:v>7.1050000000000004</c:v>
                </c:pt>
                <c:pt idx="76">
                  <c:v>6.9580000000000002</c:v>
                </c:pt>
                <c:pt idx="77">
                  <c:v>6.9160000000000004</c:v>
                </c:pt>
                <c:pt idx="78">
                  <c:v>6.7940000000000005</c:v>
                </c:pt>
                <c:pt idx="79">
                  <c:v>6.2990000000000004</c:v>
                </c:pt>
                <c:pt idx="80">
                  <c:v>6.6350000000000007</c:v>
                </c:pt>
                <c:pt idx="81">
                  <c:v>6.4060000000000006</c:v>
                </c:pt>
                <c:pt idx="82">
                  <c:v>6.1450000000000005</c:v>
                </c:pt>
                <c:pt idx="83">
                  <c:v>6.0940000000000003</c:v>
                </c:pt>
                <c:pt idx="84">
                  <c:v>5.9260000000000002</c:v>
                </c:pt>
                <c:pt idx="85">
                  <c:v>5.8080000000000007</c:v>
                </c:pt>
                <c:pt idx="86">
                  <c:v>5.92</c:v>
                </c:pt>
                <c:pt idx="87">
                  <c:v>5.94</c:v>
                </c:pt>
                <c:pt idx="88">
                  <c:v>5.9489999999999998</c:v>
                </c:pt>
                <c:pt idx="89">
                  <c:v>5.8020000000000005</c:v>
                </c:pt>
                <c:pt idx="90">
                  <c:v>5.62</c:v>
                </c:pt>
                <c:pt idx="91">
                  <c:v>5.7160000000000002</c:v>
                </c:pt>
                <c:pt idx="92">
                  <c:v>5.3790000000000004</c:v>
                </c:pt>
                <c:pt idx="93">
                  <c:v>4.9750000000000005</c:v>
                </c:pt>
                <c:pt idx="94">
                  <c:v>5.1480000000000006</c:v>
                </c:pt>
                <c:pt idx="95">
                  <c:v>5.069</c:v>
                </c:pt>
                <c:pt idx="96">
                  <c:v>5.085</c:v>
                </c:pt>
                <c:pt idx="97">
                  <c:v>5.09</c:v>
                </c:pt>
                <c:pt idx="98">
                  <c:v>5.5613999999999999</c:v>
                </c:pt>
                <c:pt idx="99">
                  <c:v>5.6219000000000001</c:v>
                </c:pt>
                <c:pt idx="100">
                  <c:v>5.6741999999999999</c:v>
                </c:pt>
                <c:pt idx="101">
                  <c:v>5.8428000000000004</c:v>
                </c:pt>
                <c:pt idx="102">
                  <c:v>5.9910000000000005</c:v>
                </c:pt>
                <c:pt idx="103">
                  <c:v>6.1066000000000003</c:v>
                </c:pt>
                <c:pt idx="104">
                  <c:v>6.0638000000000005</c:v>
                </c:pt>
                <c:pt idx="105">
                  <c:v>6.0547000000000004</c:v>
                </c:pt>
                <c:pt idx="106">
                  <c:v>6.1506000000000007</c:v>
                </c:pt>
                <c:pt idx="107">
                  <c:v>6.282</c:v>
                </c:pt>
                <c:pt idx="108">
                  <c:v>6.4767999999999999</c:v>
                </c:pt>
                <c:pt idx="109">
                  <c:v>6.4903000000000004</c:v>
                </c:pt>
                <c:pt idx="110">
                  <c:v>6.1419000000000006</c:v>
                </c:pt>
                <c:pt idx="111">
                  <c:v>5.8372000000000002</c:v>
                </c:pt>
                <c:pt idx="112">
                  <c:v>5.9641000000000002</c:v>
                </c:pt>
                <c:pt idx="113">
                  <c:v>6.0188000000000006</c:v>
                </c:pt>
                <c:pt idx="114">
                  <c:v>5.8920000000000003</c:v>
                </c:pt>
                <c:pt idx="115">
                  <c:v>5.7852000000000006</c:v>
                </c:pt>
                <c:pt idx="116">
                  <c:v>5.6745999999999999</c:v>
                </c:pt>
                <c:pt idx="117">
                  <c:v>5.8811</c:v>
                </c:pt>
                <c:pt idx="118">
                  <c:v>5.7852000000000006</c:v>
                </c:pt>
                <c:pt idx="119">
                  <c:v>5.5899000000000001</c:v>
                </c:pt>
                <c:pt idx="120">
                  <c:v>5.4483000000000006</c:v>
                </c:pt>
                <c:pt idx="121">
                  <c:v>5.5418000000000003</c:v>
                </c:pt>
                <c:pt idx="122">
                  <c:v>5.3436000000000003</c:v>
                </c:pt>
                <c:pt idx="123">
                  <c:v>5.4630000000000001</c:v>
                </c:pt>
                <c:pt idx="124">
                  <c:v>5.7774999999999999</c:v>
                </c:pt>
                <c:pt idx="125">
                  <c:v>5.7684000000000006</c:v>
                </c:pt>
                <c:pt idx="126">
                  <c:v>5.7457000000000003</c:v>
                </c:pt>
                <c:pt idx="127">
                  <c:v>5.5084</c:v>
                </c:pt>
                <c:pt idx="128">
                  <c:v>5.3690000000000007</c:v>
                </c:pt>
                <c:pt idx="129">
                  <c:v>5.4161000000000001</c:v>
                </c:pt>
                <c:pt idx="130">
                  <c:v>4.891</c:v>
                </c:pt>
                <c:pt idx="131">
                  <c:v>5.2662000000000004</c:v>
                </c:pt>
                <c:pt idx="132">
                  <c:v>5.4744999999999999</c:v>
                </c:pt>
                <c:pt idx="133">
                  <c:v>5.4338000000000006</c:v>
                </c:pt>
                <c:pt idx="134">
                  <c:v>5.4176000000000002</c:v>
                </c:pt>
                <c:pt idx="135">
                  <c:v>5.8155000000000001</c:v>
                </c:pt>
                <c:pt idx="136">
                  <c:v>5.6000000000000005</c:v>
                </c:pt>
                <c:pt idx="137">
                  <c:v>5.6135000000000002</c:v>
                </c:pt>
                <c:pt idx="138">
                  <c:v>5.5174000000000003</c:v>
                </c:pt>
                <c:pt idx="139">
                  <c:v>5.3048999999999999</c:v>
                </c:pt>
                <c:pt idx="140">
                  <c:v>4.9356</c:v>
                </c:pt>
                <c:pt idx="141">
                  <c:v>4.6625000000000005</c:v>
                </c:pt>
                <c:pt idx="142">
                  <c:v>5.0037000000000003</c:v>
                </c:pt>
                <c:pt idx="143">
                  <c:v>5.0438000000000001</c:v>
                </c:pt>
                <c:pt idx="144">
                  <c:v>4.7636000000000003</c:v>
                </c:pt>
                <c:pt idx="145">
                  <c:v>4.8496000000000006</c:v>
                </c:pt>
                <c:pt idx="146">
                  <c:v>4.6738</c:v>
                </c:pt>
                <c:pt idx="147">
                  <c:v>4.8372000000000002</c:v>
                </c:pt>
                <c:pt idx="148">
                  <c:v>4.7777000000000003</c:v>
                </c:pt>
                <c:pt idx="149">
                  <c:v>4.3613</c:v>
                </c:pt>
                <c:pt idx="150">
                  <c:v>4.5658000000000003</c:v>
                </c:pt>
                <c:pt idx="151">
                  <c:v>5.4085000000000001</c:v>
                </c:pt>
                <c:pt idx="152">
                  <c:v>5.2252000000000001</c:v>
                </c:pt>
                <c:pt idx="153">
                  <c:v>4.8860999999999999</c:v>
                </c:pt>
                <c:pt idx="154">
                  <c:v>5.1443000000000003</c:v>
                </c:pt>
                <c:pt idx="155">
                  <c:v>5.1261999999999999</c:v>
                </c:pt>
                <c:pt idx="156">
                  <c:v>5.0814000000000004</c:v>
                </c:pt>
                <c:pt idx="157">
                  <c:v>4.9648000000000003</c:v>
                </c:pt>
                <c:pt idx="158">
                  <c:v>4.8548</c:v>
                </c:pt>
                <c:pt idx="159">
                  <c:v>4.7754000000000003</c:v>
                </c:pt>
                <c:pt idx="160">
                  <c:v>5.2808999999999999</c:v>
                </c:pt>
                <c:pt idx="161">
                  <c:v>5.3467000000000002</c:v>
                </c:pt>
                <c:pt idx="162">
                  <c:v>5.3125</c:v>
                </c:pt>
                <c:pt idx="163">
                  <c:v>5.2038000000000002</c:v>
                </c:pt>
                <c:pt idx="164">
                  <c:v>4.9329999999999998</c:v>
                </c:pt>
                <c:pt idx="165">
                  <c:v>4.8897000000000004</c:v>
                </c:pt>
                <c:pt idx="166">
                  <c:v>4.7937000000000003</c:v>
                </c:pt>
                <c:pt idx="167">
                  <c:v>5.0117000000000003</c:v>
                </c:pt>
                <c:pt idx="168">
                  <c:v>4.8233000000000006</c:v>
                </c:pt>
                <c:pt idx="169">
                  <c:v>4.5893000000000006</c:v>
                </c:pt>
                <c:pt idx="170">
                  <c:v>4.7065999999999999</c:v>
                </c:pt>
                <c:pt idx="171">
                  <c:v>4.7661000000000007</c:v>
                </c:pt>
                <c:pt idx="172">
                  <c:v>4.5186999999999999</c:v>
                </c:pt>
                <c:pt idx="173">
                  <c:v>4.3463000000000003</c:v>
                </c:pt>
                <c:pt idx="174">
                  <c:v>4.2176999999999998</c:v>
                </c:pt>
                <c:pt idx="175">
                  <c:v>4.4725000000000001</c:v>
                </c:pt>
                <c:pt idx="176">
                  <c:v>4.2576000000000001</c:v>
                </c:pt>
                <c:pt idx="177">
                  <c:v>4.5677000000000003</c:v>
                </c:pt>
                <c:pt idx="178">
                  <c:v>4.7538999999999998</c:v>
                </c:pt>
                <c:pt idx="179">
                  <c:v>4.7010000000000005</c:v>
                </c:pt>
                <c:pt idx="180">
                  <c:v>4.5460000000000003</c:v>
                </c:pt>
                <c:pt idx="181">
                  <c:v>4.6862000000000004</c:v>
                </c:pt>
                <c:pt idx="182">
                  <c:v>4.5042</c:v>
                </c:pt>
                <c:pt idx="183">
                  <c:v>4.8958000000000004</c:v>
                </c:pt>
                <c:pt idx="184">
                  <c:v>5.1706000000000003</c:v>
                </c:pt>
                <c:pt idx="185">
                  <c:v>5.2090000000000005</c:v>
                </c:pt>
                <c:pt idx="186">
                  <c:v>5.1867000000000001</c:v>
                </c:pt>
                <c:pt idx="187">
                  <c:v>5.0731999999999999</c:v>
                </c:pt>
                <c:pt idx="188">
                  <c:v>4.8771000000000004</c:v>
                </c:pt>
                <c:pt idx="189">
                  <c:v>4.7646000000000006</c:v>
                </c:pt>
                <c:pt idx="190">
                  <c:v>4.7195</c:v>
                </c:pt>
                <c:pt idx="191">
                  <c:v>4.5609000000000002</c:v>
                </c:pt>
                <c:pt idx="192">
                  <c:v>4.8143000000000002</c:v>
                </c:pt>
                <c:pt idx="193">
                  <c:v>4.9248000000000003</c:v>
                </c:pt>
                <c:pt idx="194">
                  <c:v>4.6711</c:v>
                </c:pt>
                <c:pt idx="195">
                  <c:v>4.8500000000000005</c:v>
                </c:pt>
                <c:pt idx="196">
                  <c:v>4.8187000000000006</c:v>
                </c:pt>
                <c:pt idx="197">
                  <c:v>5.0150000000000006</c:v>
                </c:pt>
                <c:pt idx="198">
                  <c:v>5.1268000000000002</c:v>
                </c:pt>
                <c:pt idx="199">
                  <c:v>4.9213000000000005</c:v>
                </c:pt>
                <c:pt idx="200">
                  <c:v>4.8302000000000005</c:v>
                </c:pt>
                <c:pt idx="201">
                  <c:v>4.8346</c:v>
                </c:pt>
                <c:pt idx="202">
                  <c:v>4.7480000000000002</c:v>
                </c:pt>
                <c:pt idx="203">
                  <c:v>4.4024000000000001</c:v>
                </c:pt>
                <c:pt idx="204">
                  <c:v>4.4483000000000006</c:v>
                </c:pt>
                <c:pt idx="205">
                  <c:v>4.3468</c:v>
                </c:pt>
                <c:pt idx="206">
                  <c:v>4.4210000000000003</c:v>
                </c:pt>
                <c:pt idx="207">
                  <c:v>4.3039000000000005</c:v>
                </c:pt>
                <c:pt idx="208">
                  <c:v>4.4939</c:v>
                </c:pt>
                <c:pt idx="209">
                  <c:v>4.7035</c:v>
                </c:pt>
                <c:pt idx="210">
                  <c:v>4.5307000000000004</c:v>
                </c:pt>
                <c:pt idx="211">
                  <c:v>4.6009000000000002</c:v>
                </c:pt>
                <c:pt idx="212">
                  <c:v>4.4172000000000002</c:v>
                </c:pt>
                <c:pt idx="213">
                  <c:v>4.2971000000000004</c:v>
                </c:pt>
                <c:pt idx="214">
                  <c:v>4.3558000000000003</c:v>
                </c:pt>
                <c:pt idx="215">
                  <c:v>3.4998</c:v>
                </c:pt>
                <c:pt idx="216">
                  <c:v>2.6945000000000001</c:v>
                </c:pt>
                <c:pt idx="217">
                  <c:v>3.6041000000000003</c:v>
                </c:pt>
                <c:pt idx="218">
                  <c:v>3.7224000000000004</c:v>
                </c:pt>
                <c:pt idx="219">
                  <c:v>3.5652000000000004</c:v>
                </c:pt>
                <c:pt idx="220">
                  <c:v>4.0455000000000005</c:v>
                </c:pt>
                <c:pt idx="221">
                  <c:v>4.3360000000000003</c:v>
                </c:pt>
                <c:pt idx="222">
                  <c:v>4.3097000000000003</c:v>
                </c:pt>
                <c:pt idx="223">
                  <c:v>4.3108000000000004</c:v>
                </c:pt>
                <c:pt idx="224">
                  <c:v>4.181</c:v>
                </c:pt>
                <c:pt idx="225">
                  <c:v>4.0501000000000005</c:v>
                </c:pt>
                <c:pt idx="226">
                  <c:v>4.2259000000000002</c:v>
                </c:pt>
                <c:pt idx="227">
                  <c:v>4.1943000000000001</c:v>
                </c:pt>
                <c:pt idx="228">
                  <c:v>4.6324000000000005</c:v>
                </c:pt>
                <c:pt idx="229">
                  <c:v>4.4930000000000003</c:v>
                </c:pt>
                <c:pt idx="230">
                  <c:v>4.5567000000000002</c:v>
                </c:pt>
                <c:pt idx="231">
                  <c:v>4.7121000000000004</c:v>
                </c:pt>
                <c:pt idx="232">
                  <c:v>4.5189000000000004</c:v>
                </c:pt>
                <c:pt idx="233">
                  <c:v>4.2050999999999998</c:v>
                </c:pt>
                <c:pt idx="234">
                  <c:v>3.8914</c:v>
                </c:pt>
                <c:pt idx="235">
                  <c:v>3.9871000000000003</c:v>
                </c:pt>
                <c:pt idx="236">
                  <c:v>3.5206</c:v>
                </c:pt>
                <c:pt idx="237">
                  <c:v>3.681</c:v>
                </c:pt>
                <c:pt idx="238">
                  <c:v>3.9873000000000003</c:v>
                </c:pt>
                <c:pt idx="239">
                  <c:v>4.1029999999999998</c:v>
                </c:pt>
                <c:pt idx="240">
                  <c:v>4.3330000000000002</c:v>
                </c:pt>
                <c:pt idx="241">
                  <c:v>4.5730000000000004</c:v>
                </c:pt>
                <c:pt idx="242">
                  <c:v>4.49</c:v>
                </c:pt>
                <c:pt idx="243">
                  <c:v>4.5090000000000003</c:v>
                </c:pt>
                <c:pt idx="244">
                  <c:v>4.407</c:v>
                </c:pt>
                <c:pt idx="245">
                  <c:v>4.2170000000000005</c:v>
                </c:pt>
                <c:pt idx="246">
                  <c:v>4.383</c:v>
                </c:pt>
                <c:pt idx="247">
                  <c:v>4.1340000000000003</c:v>
                </c:pt>
                <c:pt idx="248">
                  <c:v>3.5900000000000003</c:v>
                </c:pt>
                <c:pt idx="249">
                  <c:v>2.9210000000000003</c:v>
                </c:pt>
                <c:pt idx="250">
                  <c:v>3.2010000000000001</c:v>
                </c:pt>
                <c:pt idx="251">
                  <c:v>3.0609999999999999</c:v>
                </c:pt>
                <c:pt idx="252">
                  <c:v>2.891</c:v>
                </c:pt>
                <c:pt idx="253">
                  <c:v>2.9370000000000003</c:v>
                </c:pt>
                <c:pt idx="254">
                  <c:v>3.0860000000000003</c:v>
                </c:pt>
                <c:pt idx="255">
                  <c:v>3.3480000000000003</c:v>
                </c:pt>
                <c:pt idx="256">
                  <c:v>3.1100000000000003</c:v>
                </c:pt>
                <c:pt idx="257">
                  <c:v>2.67</c:v>
                </c:pt>
                <c:pt idx="258">
                  <c:v>2.7650000000000001</c:v>
                </c:pt>
                <c:pt idx="259">
                  <c:v>2.577</c:v>
                </c:pt>
                <c:pt idx="260">
                  <c:v>2.6850000000000001</c:v>
                </c:pt>
                <c:pt idx="261">
                  <c:v>2.83</c:v>
                </c:pt>
                <c:pt idx="262">
                  <c:v>2.8530000000000002</c:v>
                </c:pt>
                <c:pt idx="263">
                  <c:v>2.8109999999999999</c:v>
                </c:pt>
                <c:pt idx="264">
                  <c:v>2.9430000000000001</c:v>
                </c:pt>
                <c:pt idx="265">
                  <c:v>3.1704000000000003</c:v>
                </c:pt>
                <c:pt idx="266">
                  <c:v>3.0941000000000001</c:v>
                </c:pt>
                <c:pt idx="267">
                  <c:v>3.1067</c:v>
                </c:pt>
                <c:pt idx="268">
                  <c:v>2.8864000000000001</c:v>
                </c:pt>
                <c:pt idx="269">
                  <c:v>3.3106</c:v>
                </c:pt>
                <c:pt idx="270">
                  <c:v>3.5005000000000002</c:v>
                </c:pt>
                <c:pt idx="271">
                  <c:v>3.6451000000000002</c:v>
                </c:pt>
                <c:pt idx="272">
                  <c:v>3.6751</c:v>
                </c:pt>
                <c:pt idx="273">
                  <c:v>3.6882000000000001</c:v>
                </c:pt>
                <c:pt idx="274">
                  <c:v>3.6310000000000002</c:v>
                </c:pt>
                <c:pt idx="275">
                  <c:v>3.8273000000000001</c:v>
                </c:pt>
                <c:pt idx="276">
                  <c:v>3.9430000000000001</c:v>
                </c:pt>
                <c:pt idx="277">
                  <c:v>3.6217000000000001</c:v>
                </c:pt>
                <c:pt idx="278">
                  <c:v>3.5948000000000002</c:v>
                </c:pt>
                <c:pt idx="279">
                  <c:v>3.5621</c:v>
                </c:pt>
                <c:pt idx="280">
                  <c:v>3.4595000000000002</c:v>
                </c:pt>
                <c:pt idx="281">
                  <c:v>3.3138000000000001</c:v>
                </c:pt>
                <c:pt idx="282">
                  <c:v>3.3384</c:v>
                </c:pt>
                <c:pt idx="283">
                  <c:v>3.3113000000000001</c:v>
                </c:pt>
                <c:pt idx="284">
                  <c:v>3.0842000000000001</c:v>
                </c:pt>
                <c:pt idx="285">
                  <c:v>3.2093000000000003</c:v>
                </c:pt>
                <c:pt idx="286">
                  <c:v>3.0594000000000001</c:v>
                </c:pt>
                <c:pt idx="287">
                  <c:v>2.91</c:v>
                </c:pt>
                <c:pt idx="288">
                  <c:v>2.7498</c:v>
                </c:pt>
                <c:pt idx="289">
                  <c:v>2.2230000000000003</c:v>
                </c:pt>
                <c:pt idx="290">
                  <c:v>2.5874999999999999</c:v>
                </c:pt>
                <c:pt idx="291">
                  <c:v>2.5406</c:v>
                </c:pt>
                <c:pt idx="292">
                  <c:v>2.7444999999999999</c:v>
                </c:pt>
                <c:pt idx="293">
                  <c:v>2.8820000000000001</c:v>
                </c:pt>
                <c:pt idx="294">
                  <c:v>3.1189</c:v>
                </c:pt>
                <c:pt idx="295">
                  <c:v>2.9081000000000001</c:v>
                </c:pt>
                <c:pt idx="296">
                  <c:v>2.9596</c:v>
                </c:pt>
                <c:pt idx="297">
                  <c:v>2.8532000000000002</c:v>
                </c:pt>
                <c:pt idx="298">
                  <c:v>2.9241000000000001</c:v>
                </c:pt>
                <c:pt idx="299">
                  <c:v>2.9739</c:v>
                </c:pt>
                <c:pt idx="300">
                  <c:v>3.0151000000000003</c:v>
                </c:pt>
                <c:pt idx="301">
                  <c:v>2.7572000000000001</c:v>
                </c:pt>
                <c:pt idx="302">
                  <c:v>2.6163000000000003</c:v>
                </c:pt>
                <c:pt idx="303">
                  <c:v>2.6203000000000003</c:v>
                </c:pt>
                <c:pt idx="304">
                  <c:v>2.6632000000000002</c:v>
                </c:pt>
                <c:pt idx="305">
                  <c:v>2.6295999999999999</c:v>
                </c:pt>
                <c:pt idx="306">
                  <c:v>2.3083</c:v>
                </c:pt>
                <c:pt idx="307">
                  <c:v>2.1816</c:v>
                </c:pt>
                <c:pt idx="308">
                  <c:v>2.2307999999999999</c:v>
                </c:pt>
                <c:pt idx="309">
                  <c:v>2.3327</c:v>
                </c:pt>
                <c:pt idx="310">
                  <c:v>2.5872999999999999</c:v>
                </c:pt>
                <c:pt idx="311">
                  <c:v>3.0186999999999999</c:v>
                </c:pt>
                <c:pt idx="312">
                  <c:v>3.0630000000000002</c:v>
                </c:pt>
                <c:pt idx="313">
                  <c:v>3.0706000000000002</c:v>
                </c:pt>
                <c:pt idx="314">
                  <c:v>2.9688000000000003</c:v>
                </c:pt>
                <c:pt idx="315">
                  <c:v>3.0170000000000003</c:v>
                </c:pt>
                <c:pt idx="316">
                  <c:v>2.9526000000000003</c:v>
                </c:pt>
                <c:pt idx="317">
                  <c:v>2.8566000000000003</c:v>
                </c:pt>
                <c:pt idx="318">
                  <c:v>2.8387000000000002</c:v>
                </c:pt>
                <c:pt idx="319">
                  <c:v>2.8980000000000001</c:v>
                </c:pt>
                <c:pt idx="320">
                  <c:v>2.7393000000000001</c:v>
                </c:pt>
                <c:pt idx="321">
                  <c:v>2.8572000000000002</c:v>
                </c:pt>
                <c:pt idx="322">
                  <c:v>2.8797000000000001</c:v>
                </c:pt>
                <c:pt idx="323">
                  <c:v>2.8313000000000001</c:v>
                </c:pt>
                <c:pt idx="324">
                  <c:v>2.7410000000000001</c:v>
                </c:pt>
                <c:pt idx="325">
                  <c:v>2.9798</c:v>
                </c:pt>
                <c:pt idx="326">
                  <c:v>3.1288</c:v>
                </c:pt>
                <c:pt idx="327">
                  <c:v>2.9718</c:v>
                </c:pt>
                <c:pt idx="328">
                  <c:v>3.0962000000000001</c:v>
                </c:pt>
                <c:pt idx="329">
                  <c:v>3.0160999999999998</c:v>
                </c:pt>
                <c:pt idx="330">
                  <c:v>2.9893000000000001</c:v>
                </c:pt>
                <c:pt idx="331">
                  <c:v>3.1042999999999998</c:v>
                </c:pt>
                <c:pt idx="332">
                  <c:v>3.0024000000000002</c:v>
                </c:pt>
                <c:pt idx="333">
                  <c:v>3.2077</c:v>
                </c:pt>
                <c:pt idx="334">
                  <c:v>3.3553999999999999</c:v>
                </c:pt>
                <c:pt idx="335">
                  <c:v>3.3144</c:v>
                </c:pt>
                <c:pt idx="336">
                  <c:v>3.0204</c:v>
                </c:pt>
                <c:pt idx="337">
                  <c:v>3.0541999999999998</c:v>
                </c:pt>
                <c:pt idx="338">
                  <c:v>3.0775999999999999</c:v>
                </c:pt>
                <c:pt idx="339">
                  <c:v>2.8207</c:v>
                </c:pt>
                <c:pt idx="340">
                  <c:v>2.9369999999999998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B8-4DBF-9038-3043909B8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842408"/>
        <c:axId val="629842800"/>
      </c:lineChart>
      <c:dateAx>
        <c:axId val="629841624"/>
        <c:scaling>
          <c:orientation val="minMax"/>
        </c:scaling>
        <c:delete val="0"/>
        <c:axPos val="b"/>
        <c:minorGridlines/>
        <c:numFmt formatCode="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29842016"/>
        <c:crosses val="autoZero"/>
        <c:auto val="1"/>
        <c:lblOffset val="100"/>
        <c:baseTimeUnit val="months"/>
        <c:majorUnit val="24"/>
        <c:majorTimeUnit val="months"/>
      </c:dateAx>
      <c:valAx>
        <c:axId val="629842016"/>
        <c:scaling>
          <c:orientation val="minMax"/>
          <c:max val="5.5"/>
          <c:min val="1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ES"/>
                  <a:t>E/Ebv</a:t>
                </a:r>
              </a:p>
            </c:rich>
          </c:tx>
          <c:layout>
            <c:manualLayout>
              <c:xMode val="edge"/>
              <c:yMode val="edge"/>
              <c:x val="9.3665642222072671E-4"/>
              <c:y val="0.4863375328083989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29841624"/>
        <c:crosses val="autoZero"/>
        <c:crossBetween val="between"/>
        <c:majorUnit val="0.5"/>
      </c:valAx>
      <c:dateAx>
        <c:axId val="6298424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29842800"/>
        <c:crosses val="autoZero"/>
        <c:auto val="1"/>
        <c:lblOffset val="100"/>
        <c:baseTimeUnit val="months"/>
      </c:dateAx>
      <c:valAx>
        <c:axId val="629842800"/>
        <c:scaling>
          <c:orientation val="minMax"/>
          <c:max val="9"/>
          <c:min val="2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ES" sz="1000" b="1" i="0" u="none" strike="noStrike" baseline="0">
                    <a:solidFill>
                      <a:srgbClr val="000000"/>
                    </a:solidFill>
                    <a:latin typeface="Arial Narrow"/>
                  </a:rPr>
                  <a:t>30-year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ES" sz="1000" b="1" i="0" u="none" strike="noStrike" baseline="0">
                    <a:solidFill>
                      <a:srgbClr val="000000"/>
                    </a:solidFill>
                    <a:latin typeface="Arial Narrow"/>
                  </a:rPr>
                  <a:t>yield (%)</a:t>
                </a:r>
              </a:p>
            </c:rich>
          </c:tx>
          <c:layout>
            <c:manualLayout>
              <c:xMode val="edge"/>
              <c:yMode val="edge"/>
              <c:x val="0.93289785875741638"/>
              <c:y val="0.4361071772503257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29842408"/>
        <c:crosses val="max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4806948276764542"/>
          <c:y val="6.0524934383202098E-2"/>
          <c:w val="0.15743574788194215"/>
          <c:h val="0.22001154855643046"/>
        </c:manualLayout>
      </c:layout>
      <c:overlay val="0"/>
      <c:spPr>
        <a:solidFill>
          <a:srgbClr val="FFFFFF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1265146734707"/>
          <c:y val="3.107041429922688E-2"/>
          <c:w val="0.84760606143744233"/>
          <c:h val="0.8825425082734224"/>
        </c:manualLayout>
      </c:layout>
      <c:lineChart>
        <c:grouping val="standard"/>
        <c:varyColors val="0"/>
        <c:ser>
          <c:idx val="0"/>
          <c:order val="0"/>
          <c:tx>
            <c:strRef>
              <c:f>'Fig12'!$F$5</c:f>
              <c:strCache>
                <c:ptCount val="1"/>
                <c:pt idx="0">
                  <c:v>USMarket</c:v>
                </c:pt>
              </c:strCache>
            </c:strRef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none"/>
          </c:marker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00-570D-4B10-923B-7FACAFFB156D}"/>
              </c:ext>
            </c:extLst>
          </c:dPt>
          <c:cat>
            <c:numRef>
              <c:f>'Fig12'!$E$6:$E$346</c:f>
              <c:numCache>
                <c:formatCode>m/d/yyyy</c:formatCode>
                <c:ptCount val="341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33326</c:v>
                </c:pt>
                <c:pt idx="4">
                  <c:v>33358</c:v>
                </c:pt>
                <c:pt idx="5">
                  <c:v>33389</c:v>
                </c:pt>
                <c:pt idx="6">
                  <c:v>33417</c:v>
                </c:pt>
                <c:pt idx="7">
                  <c:v>33450</c:v>
                </c:pt>
                <c:pt idx="8">
                  <c:v>33480</c:v>
                </c:pt>
                <c:pt idx="9">
                  <c:v>33511</c:v>
                </c:pt>
                <c:pt idx="10">
                  <c:v>33542</c:v>
                </c:pt>
                <c:pt idx="11">
                  <c:v>33571</c:v>
                </c:pt>
                <c:pt idx="12">
                  <c:v>33603</c:v>
                </c:pt>
                <c:pt idx="13">
                  <c:v>33634</c:v>
                </c:pt>
                <c:pt idx="14">
                  <c:v>33662</c:v>
                </c:pt>
                <c:pt idx="15">
                  <c:v>33694</c:v>
                </c:pt>
                <c:pt idx="16">
                  <c:v>33724</c:v>
                </c:pt>
                <c:pt idx="17">
                  <c:v>33753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33907</c:v>
                </c:pt>
                <c:pt idx="23">
                  <c:v>33938</c:v>
                </c:pt>
                <c:pt idx="24">
                  <c:v>33969</c:v>
                </c:pt>
                <c:pt idx="25">
                  <c:v>33998</c:v>
                </c:pt>
                <c:pt idx="26">
                  <c:v>34026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34180</c:v>
                </c:pt>
                <c:pt idx="32">
                  <c:v>34212</c:v>
                </c:pt>
                <c:pt idx="33">
                  <c:v>34242</c:v>
                </c:pt>
                <c:pt idx="34">
                  <c:v>34271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34453</c:v>
                </c:pt>
                <c:pt idx="41">
                  <c:v>34485</c:v>
                </c:pt>
                <c:pt idx="42">
                  <c:v>34515</c:v>
                </c:pt>
                <c:pt idx="43">
                  <c:v>34544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34698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34817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34971</c:v>
                </c:pt>
                <c:pt idx="58">
                  <c:v>35003</c:v>
                </c:pt>
                <c:pt idx="59">
                  <c:v>35033</c:v>
                </c:pt>
                <c:pt idx="60">
                  <c:v>35062</c:v>
                </c:pt>
                <c:pt idx="61">
                  <c:v>35095</c:v>
                </c:pt>
                <c:pt idx="62">
                  <c:v>35124</c:v>
                </c:pt>
                <c:pt idx="63">
                  <c:v>35153</c:v>
                </c:pt>
                <c:pt idx="64">
                  <c:v>35185</c:v>
                </c:pt>
                <c:pt idx="65">
                  <c:v>35216</c:v>
                </c:pt>
                <c:pt idx="66">
                  <c:v>35244</c:v>
                </c:pt>
                <c:pt idx="67">
                  <c:v>35277</c:v>
                </c:pt>
                <c:pt idx="68">
                  <c:v>35307</c:v>
                </c:pt>
                <c:pt idx="69">
                  <c:v>35338</c:v>
                </c:pt>
                <c:pt idx="70">
                  <c:v>35369</c:v>
                </c:pt>
                <c:pt idx="71">
                  <c:v>35398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35580</c:v>
                </c:pt>
                <c:pt idx="78">
                  <c:v>35611</c:v>
                </c:pt>
                <c:pt idx="79">
                  <c:v>35642</c:v>
                </c:pt>
                <c:pt idx="80">
                  <c:v>35671</c:v>
                </c:pt>
                <c:pt idx="81">
                  <c:v>35703</c:v>
                </c:pt>
                <c:pt idx="82">
                  <c:v>35734</c:v>
                </c:pt>
                <c:pt idx="83">
                  <c:v>35762</c:v>
                </c:pt>
                <c:pt idx="84">
                  <c:v>35795</c:v>
                </c:pt>
                <c:pt idx="85">
                  <c:v>35825</c:v>
                </c:pt>
                <c:pt idx="86">
                  <c:v>35853</c:v>
                </c:pt>
                <c:pt idx="87">
                  <c:v>35885</c:v>
                </c:pt>
                <c:pt idx="88">
                  <c:v>35915</c:v>
                </c:pt>
                <c:pt idx="89">
                  <c:v>35944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36098</c:v>
                </c:pt>
                <c:pt idx="95">
                  <c:v>36129</c:v>
                </c:pt>
                <c:pt idx="96">
                  <c:v>36160</c:v>
                </c:pt>
                <c:pt idx="97">
                  <c:v>36189</c:v>
                </c:pt>
                <c:pt idx="98">
                  <c:v>36217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36371</c:v>
                </c:pt>
                <c:pt idx="104">
                  <c:v>36403</c:v>
                </c:pt>
                <c:pt idx="105">
                  <c:v>36433</c:v>
                </c:pt>
                <c:pt idx="106">
                  <c:v>36462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36644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36798</c:v>
                </c:pt>
                <c:pt idx="118">
                  <c:v>36830</c:v>
                </c:pt>
                <c:pt idx="119">
                  <c:v>36860</c:v>
                </c:pt>
                <c:pt idx="120">
                  <c:v>36889</c:v>
                </c:pt>
                <c:pt idx="121">
                  <c:v>36922</c:v>
                </c:pt>
                <c:pt idx="122">
                  <c:v>36950</c:v>
                </c:pt>
                <c:pt idx="123">
                  <c:v>36980</c:v>
                </c:pt>
                <c:pt idx="124">
                  <c:v>37011</c:v>
                </c:pt>
                <c:pt idx="125">
                  <c:v>37042</c:v>
                </c:pt>
                <c:pt idx="126">
                  <c:v>37071</c:v>
                </c:pt>
                <c:pt idx="127">
                  <c:v>37103</c:v>
                </c:pt>
                <c:pt idx="128">
                  <c:v>37134</c:v>
                </c:pt>
                <c:pt idx="129">
                  <c:v>37162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37344</c:v>
                </c:pt>
                <c:pt idx="136">
                  <c:v>37376</c:v>
                </c:pt>
                <c:pt idx="137">
                  <c:v>37407</c:v>
                </c:pt>
                <c:pt idx="138">
                  <c:v>37435</c:v>
                </c:pt>
                <c:pt idx="139">
                  <c:v>37468</c:v>
                </c:pt>
                <c:pt idx="140">
                  <c:v>37498</c:v>
                </c:pt>
                <c:pt idx="141">
                  <c:v>37529</c:v>
                </c:pt>
                <c:pt idx="142">
                  <c:v>37560</c:v>
                </c:pt>
                <c:pt idx="143">
                  <c:v>37589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37771</c:v>
                </c:pt>
                <c:pt idx="150">
                  <c:v>37802</c:v>
                </c:pt>
                <c:pt idx="151">
                  <c:v>37833</c:v>
                </c:pt>
                <c:pt idx="152">
                  <c:v>37862</c:v>
                </c:pt>
                <c:pt idx="153">
                  <c:v>37894</c:v>
                </c:pt>
                <c:pt idx="154">
                  <c:v>37925</c:v>
                </c:pt>
                <c:pt idx="155">
                  <c:v>37953</c:v>
                </c:pt>
                <c:pt idx="156">
                  <c:v>37986</c:v>
                </c:pt>
                <c:pt idx="157">
                  <c:v>38016</c:v>
                </c:pt>
                <c:pt idx="158">
                  <c:v>38044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38198</c:v>
                </c:pt>
                <c:pt idx="164">
                  <c:v>38230</c:v>
                </c:pt>
                <c:pt idx="165">
                  <c:v>38260</c:v>
                </c:pt>
                <c:pt idx="166">
                  <c:v>38289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38471</c:v>
                </c:pt>
                <c:pt idx="173">
                  <c:v>38503</c:v>
                </c:pt>
                <c:pt idx="174">
                  <c:v>38533</c:v>
                </c:pt>
                <c:pt idx="175">
                  <c:v>38562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38716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38835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38989</c:v>
                </c:pt>
                <c:pt idx="190">
                  <c:v>39021</c:v>
                </c:pt>
                <c:pt idx="191">
                  <c:v>39051</c:v>
                </c:pt>
                <c:pt idx="192">
                  <c:v>39080</c:v>
                </c:pt>
                <c:pt idx="193">
                  <c:v>39113</c:v>
                </c:pt>
                <c:pt idx="194">
                  <c:v>39141</c:v>
                </c:pt>
                <c:pt idx="195">
                  <c:v>39171</c:v>
                </c:pt>
                <c:pt idx="196">
                  <c:v>39202</c:v>
                </c:pt>
                <c:pt idx="197">
                  <c:v>39233</c:v>
                </c:pt>
                <c:pt idx="198">
                  <c:v>39262</c:v>
                </c:pt>
                <c:pt idx="199">
                  <c:v>39294</c:v>
                </c:pt>
                <c:pt idx="200">
                  <c:v>39325</c:v>
                </c:pt>
                <c:pt idx="201">
                  <c:v>39353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39598</c:v>
                </c:pt>
                <c:pt idx="210">
                  <c:v>39629</c:v>
                </c:pt>
                <c:pt idx="211">
                  <c:v>39660</c:v>
                </c:pt>
                <c:pt idx="212">
                  <c:v>39689</c:v>
                </c:pt>
                <c:pt idx="213">
                  <c:v>39721</c:v>
                </c:pt>
                <c:pt idx="214">
                  <c:v>39752</c:v>
                </c:pt>
                <c:pt idx="215">
                  <c:v>39780</c:v>
                </c:pt>
                <c:pt idx="216">
                  <c:v>39813</c:v>
                </c:pt>
                <c:pt idx="217">
                  <c:v>39843</c:v>
                </c:pt>
                <c:pt idx="218">
                  <c:v>39871</c:v>
                </c:pt>
                <c:pt idx="219">
                  <c:v>39903</c:v>
                </c:pt>
                <c:pt idx="220">
                  <c:v>39933</c:v>
                </c:pt>
                <c:pt idx="221">
                  <c:v>39962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40116</c:v>
                </c:pt>
                <c:pt idx="227">
                  <c:v>40147</c:v>
                </c:pt>
                <c:pt idx="228">
                  <c:v>40178</c:v>
                </c:pt>
                <c:pt idx="229">
                  <c:v>40207</c:v>
                </c:pt>
                <c:pt idx="230">
                  <c:v>40235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40389</c:v>
                </c:pt>
                <c:pt idx="236">
                  <c:v>40421</c:v>
                </c:pt>
                <c:pt idx="237">
                  <c:v>40451</c:v>
                </c:pt>
                <c:pt idx="238">
                  <c:v>40480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40662</c:v>
                </c:pt>
                <c:pt idx="245">
                  <c:v>40694</c:v>
                </c:pt>
                <c:pt idx="246">
                  <c:v>40724</c:v>
                </c:pt>
                <c:pt idx="247">
                  <c:v>40753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40907</c:v>
                </c:pt>
                <c:pt idx="253">
                  <c:v>40939</c:v>
                </c:pt>
                <c:pt idx="254">
                  <c:v>40968</c:v>
                </c:pt>
                <c:pt idx="255">
                  <c:v>40998</c:v>
                </c:pt>
                <c:pt idx="256">
                  <c:v>41029</c:v>
                </c:pt>
                <c:pt idx="257">
                  <c:v>41060</c:v>
                </c:pt>
                <c:pt idx="258">
                  <c:v>41089</c:v>
                </c:pt>
                <c:pt idx="259">
                  <c:v>41121</c:v>
                </c:pt>
                <c:pt idx="260">
                  <c:v>41152</c:v>
                </c:pt>
                <c:pt idx="261">
                  <c:v>41180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  <c:pt idx="265">
                  <c:v>41305</c:v>
                </c:pt>
                <c:pt idx="266">
                  <c:v>41333</c:v>
                </c:pt>
                <c:pt idx="267">
                  <c:v>41362</c:v>
                </c:pt>
                <c:pt idx="268">
                  <c:v>41394</c:v>
                </c:pt>
                <c:pt idx="269">
                  <c:v>41425</c:v>
                </c:pt>
                <c:pt idx="270">
                  <c:v>41453</c:v>
                </c:pt>
                <c:pt idx="271">
                  <c:v>41486</c:v>
                </c:pt>
                <c:pt idx="272">
                  <c:v>41516</c:v>
                </c:pt>
                <c:pt idx="273">
                  <c:v>41547</c:v>
                </c:pt>
                <c:pt idx="274">
                  <c:v>41578</c:v>
                </c:pt>
                <c:pt idx="275">
                  <c:v>41607</c:v>
                </c:pt>
                <c:pt idx="276">
                  <c:v>41639</c:v>
                </c:pt>
                <c:pt idx="277">
                  <c:v>41670</c:v>
                </c:pt>
                <c:pt idx="278">
                  <c:v>41698</c:v>
                </c:pt>
                <c:pt idx="279">
                  <c:v>41729</c:v>
                </c:pt>
                <c:pt idx="280">
                  <c:v>41759</c:v>
                </c:pt>
                <c:pt idx="281">
                  <c:v>41789</c:v>
                </c:pt>
                <c:pt idx="282">
                  <c:v>41820</c:v>
                </c:pt>
                <c:pt idx="283">
                  <c:v>41851</c:v>
                </c:pt>
                <c:pt idx="284">
                  <c:v>41880</c:v>
                </c:pt>
                <c:pt idx="285">
                  <c:v>41912</c:v>
                </c:pt>
                <c:pt idx="286">
                  <c:v>41943</c:v>
                </c:pt>
                <c:pt idx="287">
                  <c:v>41971</c:v>
                </c:pt>
                <c:pt idx="288">
                  <c:v>42004</c:v>
                </c:pt>
                <c:pt idx="289">
                  <c:v>42034</c:v>
                </c:pt>
                <c:pt idx="290">
                  <c:v>42062</c:v>
                </c:pt>
                <c:pt idx="291">
                  <c:v>42094</c:v>
                </c:pt>
                <c:pt idx="292">
                  <c:v>42124</c:v>
                </c:pt>
                <c:pt idx="293">
                  <c:v>42153</c:v>
                </c:pt>
                <c:pt idx="294">
                  <c:v>42185</c:v>
                </c:pt>
                <c:pt idx="295">
                  <c:v>42216</c:v>
                </c:pt>
                <c:pt idx="296">
                  <c:v>42247</c:v>
                </c:pt>
                <c:pt idx="297">
                  <c:v>42277</c:v>
                </c:pt>
                <c:pt idx="298">
                  <c:v>42307</c:v>
                </c:pt>
                <c:pt idx="299">
                  <c:v>42338</c:v>
                </c:pt>
                <c:pt idx="300">
                  <c:v>42369</c:v>
                </c:pt>
                <c:pt idx="301">
                  <c:v>42398</c:v>
                </c:pt>
                <c:pt idx="302">
                  <c:v>42429</c:v>
                </c:pt>
                <c:pt idx="303">
                  <c:v>42460</c:v>
                </c:pt>
                <c:pt idx="304">
                  <c:v>42489</c:v>
                </c:pt>
                <c:pt idx="305">
                  <c:v>42521</c:v>
                </c:pt>
                <c:pt idx="306">
                  <c:v>42551</c:v>
                </c:pt>
                <c:pt idx="307">
                  <c:v>42580</c:v>
                </c:pt>
                <c:pt idx="308">
                  <c:v>42613</c:v>
                </c:pt>
                <c:pt idx="309">
                  <c:v>42643</c:v>
                </c:pt>
                <c:pt idx="310">
                  <c:v>42674</c:v>
                </c:pt>
                <c:pt idx="311">
                  <c:v>42704</c:v>
                </c:pt>
                <c:pt idx="312">
                  <c:v>42734</c:v>
                </c:pt>
                <c:pt idx="313">
                  <c:v>42766</c:v>
                </c:pt>
                <c:pt idx="314">
                  <c:v>42794</c:v>
                </c:pt>
                <c:pt idx="315">
                  <c:v>42825</c:v>
                </c:pt>
                <c:pt idx="316">
                  <c:v>42853</c:v>
                </c:pt>
                <c:pt idx="317">
                  <c:v>42886</c:v>
                </c:pt>
                <c:pt idx="318">
                  <c:v>42916</c:v>
                </c:pt>
                <c:pt idx="319">
                  <c:v>42947</c:v>
                </c:pt>
                <c:pt idx="320">
                  <c:v>42978</c:v>
                </c:pt>
                <c:pt idx="321">
                  <c:v>43007</c:v>
                </c:pt>
                <c:pt idx="322">
                  <c:v>43039</c:v>
                </c:pt>
                <c:pt idx="323">
                  <c:v>43069</c:v>
                </c:pt>
                <c:pt idx="324">
                  <c:v>43098</c:v>
                </c:pt>
                <c:pt idx="325">
                  <c:v>43131</c:v>
                </c:pt>
                <c:pt idx="326">
                  <c:v>43159</c:v>
                </c:pt>
                <c:pt idx="327">
                  <c:v>43189</c:v>
                </c:pt>
                <c:pt idx="328">
                  <c:v>43220</c:v>
                </c:pt>
                <c:pt idx="329">
                  <c:v>43251</c:v>
                </c:pt>
                <c:pt idx="330">
                  <c:v>43280</c:v>
                </c:pt>
                <c:pt idx="331">
                  <c:v>43312</c:v>
                </c:pt>
                <c:pt idx="332">
                  <c:v>43343</c:v>
                </c:pt>
                <c:pt idx="333">
                  <c:v>43371</c:v>
                </c:pt>
                <c:pt idx="334">
                  <c:v>43404</c:v>
                </c:pt>
                <c:pt idx="335">
                  <c:v>43434</c:v>
                </c:pt>
                <c:pt idx="336">
                  <c:v>43465</c:v>
                </c:pt>
                <c:pt idx="337">
                  <c:v>43496</c:v>
                </c:pt>
                <c:pt idx="338">
                  <c:v>43524</c:v>
                </c:pt>
                <c:pt idx="339">
                  <c:v>43553</c:v>
                </c:pt>
                <c:pt idx="340">
                  <c:v>43585</c:v>
                </c:pt>
              </c:numCache>
            </c:numRef>
          </c:cat>
          <c:val>
            <c:numRef>
              <c:f>'Fig12'!$F$6:$F$346</c:f>
              <c:numCache>
                <c:formatCode>0.00%</c:formatCode>
                <c:ptCount val="341"/>
                <c:pt idx="0">
                  <c:v>0.14080000000000001</c:v>
                </c:pt>
                <c:pt idx="1">
                  <c:v>0.14099999999999999</c:v>
                </c:pt>
                <c:pt idx="2">
                  <c:v>0.14099999999999999</c:v>
                </c:pt>
                <c:pt idx="3">
                  <c:v>0.14099999999999999</c:v>
                </c:pt>
                <c:pt idx="4">
                  <c:v>0.14099999999999999</c:v>
                </c:pt>
                <c:pt idx="5">
                  <c:v>0.14069999999999999</c:v>
                </c:pt>
                <c:pt idx="6">
                  <c:v>0.14069999999999999</c:v>
                </c:pt>
                <c:pt idx="7">
                  <c:v>0.1411</c:v>
                </c:pt>
                <c:pt idx="8">
                  <c:v>0.14099999999999999</c:v>
                </c:pt>
                <c:pt idx="9">
                  <c:v>0.14019999999999999</c:v>
                </c:pt>
                <c:pt idx="10">
                  <c:v>0.13930000000000001</c:v>
                </c:pt>
                <c:pt idx="11">
                  <c:v>0.13930000000000001</c:v>
                </c:pt>
                <c:pt idx="12">
                  <c:v>0.1085</c:v>
                </c:pt>
                <c:pt idx="13">
                  <c:v>0.10800000000000001</c:v>
                </c:pt>
                <c:pt idx="14">
                  <c:v>0.10779999999999999</c:v>
                </c:pt>
                <c:pt idx="15">
                  <c:v>0.10779999999999999</c:v>
                </c:pt>
                <c:pt idx="16">
                  <c:v>0.10790000000000001</c:v>
                </c:pt>
                <c:pt idx="17">
                  <c:v>0.10790000000000001</c:v>
                </c:pt>
                <c:pt idx="18">
                  <c:v>0.1081</c:v>
                </c:pt>
                <c:pt idx="19">
                  <c:v>0.1081</c:v>
                </c:pt>
                <c:pt idx="20">
                  <c:v>0.10790000000000001</c:v>
                </c:pt>
                <c:pt idx="21">
                  <c:v>0.1051</c:v>
                </c:pt>
                <c:pt idx="22">
                  <c:v>0.1051</c:v>
                </c:pt>
                <c:pt idx="23">
                  <c:v>0.1052</c:v>
                </c:pt>
                <c:pt idx="24">
                  <c:v>9.0500000000000011E-2</c:v>
                </c:pt>
                <c:pt idx="25">
                  <c:v>8.9600000000000013E-2</c:v>
                </c:pt>
                <c:pt idx="26">
                  <c:v>9.0899999999999995E-2</c:v>
                </c:pt>
                <c:pt idx="27">
                  <c:v>9.0700000000000003E-2</c:v>
                </c:pt>
                <c:pt idx="28">
                  <c:v>9.0800000000000006E-2</c:v>
                </c:pt>
                <c:pt idx="29">
                  <c:v>9.0999999999999998E-2</c:v>
                </c:pt>
                <c:pt idx="30">
                  <c:v>8.8100000000000012E-2</c:v>
                </c:pt>
                <c:pt idx="31">
                  <c:v>8.8200000000000001E-2</c:v>
                </c:pt>
                <c:pt idx="32">
                  <c:v>8.7599999999999997E-2</c:v>
                </c:pt>
                <c:pt idx="33">
                  <c:v>8.950000000000001E-2</c:v>
                </c:pt>
                <c:pt idx="34">
                  <c:v>8.950000000000001E-2</c:v>
                </c:pt>
                <c:pt idx="35">
                  <c:v>8.8900000000000007E-2</c:v>
                </c:pt>
                <c:pt idx="36">
                  <c:v>0.1234</c:v>
                </c:pt>
                <c:pt idx="37">
                  <c:v>0.1235</c:v>
                </c:pt>
                <c:pt idx="38">
                  <c:v>0.1235</c:v>
                </c:pt>
                <c:pt idx="39">
                  <c:v>0.12390000000000001</c:v>
                </c:pt>
                <c:pt idx="40">
                  <c:v>0.124</c:v>
                </c:pt>
                <c:pt idx="41">
                  <c:v>0.12450000000000001</c:v>
                </c:pt>
                <c:pt idx="42">
                  <c:v>0.1283</c:v>
                </c:pt>
                <c:pt idx="43">
                  <c:v>0.1283</c:v>
                </c:pt>
                <c:pt idx="44">
                  <c:v>0.12859999999999999</c:v>
                </c:pt>
                <c:pt idx="45">
                  <c:v>0.1303</c:v>
                </c:pt>
                <c:pt idx="46">
                  <c:v>0.1328</c:v>
                </c:pt>
                <c:pt idx="47">
                  <c:v>0.13269999999999998</c:v>
                </c:pt>
                <c:pt idx="48">
                  <c:v>0.1326</c:v>
                </c:pt>
                <c:pt idx="49">
                  <c:v>0.16149999999999998</c:v>
                </c:pt>
                <c:pt idx="50">
                  <c:v>0.16149999999999998</c:v>
                </c:pt>
                <c:pt idx="51">
                  <c:v>0.16010000000000002</c:v>
                </c:pt>
                <c:pt idx="52">
                  <c:v>0.16020000000000001</c:v>
                </c:pt>
                <c:pt idx="53">
                  <c:v>0.1603</c:v>
                </c:pt>
                <c:pt idx="54">
                  <c:v>0.16109999999999999</c:v>
                </c:pt>
                <c:pt idx="55">
                  <c:v>0.1613</c:v>
                </c:pt>
                <c:pt idx="56">
                  <c:v>0.16170000000000001</c:v>
                </c:pt>
                <c:pt idx="57">
                  <c:v>0.16210000000000002</c:v>
                </c:pt>
                <c:pt idx="58">
                  <c:v>0.16320000000000001</c:v>
                </c:pt>
                <c:pt idx="59">
                  <c:v>0.16330000000000003</c:v>
                </c:pt>
                <c:pt idx="60">
                  <c:v>0.16300000000000001</c:v>
                </c:pt>
                <c:pt idx="61">
                  <c:v>0.16190000000000002</c:v>
                </c:pt>
                <c:pt idx="62">
                  <c:v>0.16190000000000002</c:v>
                </c:pt>
                <c:pt idx="63">
                  <c:v>0.1618</c:v>
                </c:pt>
                <c:pt idx="64">
                  <c:v>0.16219999999999998</c:v>
                </c:pt>
                <c:pt idx="65">
                  <c:v>0.16210000000000002</c:v>
                </c:pt>
                <c:pt idx="66">
                  <c:v>0.16210000000000002</c:v>
                </c:pt>
                <c:pt idx="67">
                  <c:v>0.16330000000000003</c:v>
                </c:pt>
                <c:pt idx="68">
                  <c:v>0.16289999999999999</c:v>
                </c:pt>
                <c:pt idx="69">
                  <c:v>0.1603</c:v>
                </c:pt>
                <c:pt idx="70">
                  <c:v>0.1603</c:v>
                </c:pt>
                <c:pt idx="71">
                  <c:v>0.1603</c:v>
                </c:pt>
                <c:pt idx="72">
                  <c:v>0.17740000000000003</c:v>
                </c:pt>
                <c:pt idx="73">
                  <c:v>0.17780000000000001</c:v>
                </c:pt>
                <c:pt idx="74">
                  <c:v>0.1779</c:v>
                </c:pt>
                <c:pt idx="75">
                  <c:v>0.1779</c:v>
                </c:pt>
                <c:pt idx="76">
                  <c:v>0.17780000000000001</c:v>
                </c:pt>
                <c:pt idx="77">
                  <c:v>0.17800000000000002</c:v>
                </c:pt>
                <c:pt idx="78">
                  <c:v>0.1784</c:v>
                </c:pt>
                <c:pt idx="79">
                  <c:v>0.1782</c:v>
                </c:pt>
                <c:pt idx="80">
                  <c:v>0.1779</c:v>
                </c:pt>
                <c:pt idx="81">
                  <c:v>0.17710000000000001</c:v>
                </c:pt>
                <c:pt idx="82">
                  <c:v>0.17699999999999999</c:v>
                </c:pt>
                <c:pt idx="83">
                  <c:v>0.17710000000000001</c:v>
                </c:pt>
                <c:pt idx="84">
                  <c:v>0.16899999999999998</c:v>
                </c:pt>
                <c:pt idx="85">
                  <c:v>0.16949999999999998</c:v>
                </c:pt>
                <c:pt idx="86">
                  <c:v>0.1696</c:v>
                </c:pt>
                <c:pt idx="87">
                  <c:v>0.17059999999999997</c:v>
                </c:pt>
                <c:pt idx="88">
                  <c:v>0.17030000000000001</c:v>
                </c:pt>
                <c:pt idx="89">
                  <c:v>0.17030000000000001</c:v>
                </c:pt>
                <c:pt idx="90">
                  <c:v>0.17019999999999999</c:v>
                </c:pt>
                <c:pt idx="91">
                  <c:v>0.17</c:v>
                </c:pt>
                <c:pt idx="92">
                  <c:v>0.17010000000000003</c:v>
                </c:pt>
                <c:pt idx="93">
                  <c:v>0.17059999999999997</c:v>
                </c:pt>
                <c:pt idx="94">
                  <c:v>0.17010000000000003</c:v>
                </c:pt>
                <c:pt idx="95">
                  <c:v>0.17019999999999999</c:v>
                </c:pt>
                <c:pt idx="96">
                  <c:v>0.16539999999999999</c:v>
                </c:pt>
                <c:pt idx="97">
                  <c:v>0.1653</c:v>
                </c:pt>
                <c:pt idx="98">
                  <c:v>0.16740000000000002</c:v>
                </c:pt>
                <c:pt idx="99">
                  <c:v>0.1668</c:v>
                </c:pt>
                <c:pt idx="100">
                  <c:v>0.1668</c:v>
                </c:pt>
                <c:pt idx="101">
                  <c:v>0.16699999999999998</c:v>
                </c:pt>
                <c:pt idx="102">
                  <c:v>0.16769999999999999</c:v>
                </c:pt>
                <c:pt idx="103">
                  <c:v>0.16800000000000001</c:v>
                </c:pt>
                <c:pt idx="104">
                  <c:v>0.16820000000000002</c:v>
                </c:pt>
                <c:pt idx="105">
                  <c:v>0.1673</c:v>
                </c:pt>
                <c:pt idx="106">
                  <c:v>0.16740000000000002</c:v>
                </c:pt>
                <c:pt idx="107">
                  <c:v>0.1686</c:v>
                </c:pt>
                <c:pt idx="108">
                  <c:v>0.16839999999999999</c:v>
                </c:pt>
                <c:pt idx="109">
                  <c:v>0.16920000000000002</c:v>
                </c:pt>
                <c:pt idx="110">
                  <c:v>0.16920000000000002</c:v>
                </c:pt>
                <c:pt idx="111">
                  <c:v>0.16920000000000002</c:v>
                </c:pt>
                <c:pt idx="112">
                  <c:v>0.16930000000000001</c:v>
                </c:pt>
                <c:pt idx="113">
                  <c:v>0.17199999999999999</c:v>
                </c:pt>
                <c:pt idx="114">
                  <c:v>0.17180000000000001</c:v>
                </c:pt>
                <c:pt idx="115">
                  <c:v>0.17059999999999997</c:v>
                </c:pt>
                <c:pt idx="116">
                  <c:v>0.17120000000000002</c:v>
                </c:pt>
                <c:pt idx="117">
                  <c:v>0.17129999999999998</c:v>
                </c:pt>
                <c:pt idx="118">
                  <c:v>0.17309999999999998</c:v>
                </c:pt>
                <c:pt idx="119">
                  <c:v>0.17280000000000001</c:v>
                </c:pt>
                <c:pt idx="120">
                  <c:v>0.1734</c:v>
                </c:pt>
                <c:pt idx="121">
                  <c:v>0.16750000000000001</c:v>
                </c:pt>
                <c:pt idx="122">
                  <c:v>0.1668</c:v>
                </c:pt>
                <c:pt idx="123">
                  <c:v>0.16670000000000001</c:v>
                </c:pt>
                <c:pt idx="124">
                  <c:v>0.16449999999999998</c:v>
                </c:pt>
                <c:pt idx="125">
                  <c:v>0.16289999999999999</c:v>
                </c:pt>
                <c:pt idx="126">
                  <c:v>0.16269999999999998</c:v>
                </c:pt>
                <c:pt idx="127">
                  <c:v>0.1585</c:v>
                </c:pt>
                <c:pt idx="128">
                  <c:v>0.157</c:v>
                </c:pt>
                <c:pt idx="129">
                  <c:v>0.15679999999999999</c:v>
                </c:pt>
                <c:pt idx="130">
                  <c:v>0.1492</c:v>
                </c:pt>
                <c:pt idx="131">
                  <c:v>0.14730000000000001</c:v>
                </c:pt>
                <c:pt idx="132">
                  <c:v>9.2000000000000012E-2</c:v>
                </c:pt>
                <c:pt idx="133">
                  <c:v>9.1499999999999998E-2</c:v>
                </c:pt>
                <c:pt idx="134">
                  <c:v>9.1200000000000003E-2</c:v>
                </c:pt>
                <c:pt idx="135">
                  <c:v>9.1300000000000006E-2</c:v>
                </c:pt>
                <c:pt idx="136">
                  <c:v>6.6299999999999998E-2</c:v>
                </c:pt>
                <c:pt idx="137">
                  <c:v>6.6400000000000001E-2</c:v>
                </c:pt>
                <c:pt idx="138">
                  <c:v>6.6600000000000006E-2</c:v>
                </c:pt>
                <c:pt idx="139">
                  <c:v>6.4899999999999999E-2</c:v>
                </c:pt>
                <c:pt idx="140">
                  <c:v>6.5099999999999991E-2</c:v>
                </c:pt>
                <c:pt idx="141">
                  <c:v>6.7400000000000002E-2</c:v>
                </c:pt>
                <c:pt idx="142">
                  <c:v>6.9000000000000006E-2</c:v>
                </c:pt>
                <c:pt idx="143">
                  <c:v>6.9500000000000006E-2</c:v>
                </c:pt>
                <c:pt idx="144">
                  <c:v>6.1200000000000004E-2</c:v>
                </c:pt>
                <c:pt idx="145">
                  <c:v>6.3E-2</c:v>
                </c:pt>
                <c:pt idx="146">
                  <c:v>6.4000000000000001E-2</c:v>
                </c:pt>
                <c:pt idx="147">
                  <c:v>9.9000000000000005E-2</c:v>
                </c:pt>
                <c:pt idx="148">
                  <c:v>9.8000000000000004E-2</c:v>
                </c:pt>
                <c:pt idx="149">
                  <c:v>9.8100000000000007E-2</c:v>
                </c:pt>
                <c:pt idx="150">
                  <c:v>0.1188</c:v>
                </c:pt>
                <c:pt idx="151">
                  <c:v>0.1197</c:v>
                </c:pt>
                <c:pt idx="152">
                  <c:v>0.12</c:v>
                </c:pt>
                <c:pt idx="153">
                  <c:v>0.11359999999999999</c:v>
                </c:pt>
                <c:pt idx="154">
                  <c:v>0.11410000000000001</c:v>
                </c:pt>
                <c:pt idx="155">
                  <c:v>0.1143</c:v>
                </c:pt>
                <c:pt idx="156">
                  <c:v>0.13819999999999999</c:v>
                </c:pt>
                <c:pt idx="157">
                  <c:v>0.1381</c:v>
                </c:pt>
                <c:pt idx="158">
                  <c:v>0.13870000000000002</c:v>
                </c:pt>
                <c:pt idx="159">
                  <c:v>0.13769999999999999</c:v>
                </c:pt>
                <c:pt idx="160">
                  <c:v>0.1384</c:v>
                </c:pt>
                <c:pt idx="161">
                  <c:v>0.13950000000000001</c:v>
                </c:pt>
                <c:pt idx="162">
                  <c:v>0.12870000000000001</c:v>
                </c:pt>
                <c:pt idx="163">
                  <c:v>0.12890000000000001</c:v>
                </c:pt>
                <c:pt idx="164">
                  <c:v>0.1303</c:v>
                </c:pt>
                <c:pt idx="165">
                  <c:v>0.1469</c:v>
                </c:pt>
                <c:pt idx="166">
                  <c:v>0.14710000000000001</c:v>
                </c:pt>
                <c:pt idx="167">
                  <c:v>0.14780000000000001</c:v>
                </c:pt>
                <c:pt idx="168">
                  <c:v>0.1444</c:v>
                </c:pt>
                <c:pt idx="169">
                  <c:v>0.1444</c:v>
                </c:pt>
                <c:pt idx="170">
                  <c:v>0.14450000000000002</c:v>
                </c:pt>
                <c:pt idx="171">
                  <c:v>0.14730000000000001</c:v>
                </c:pt>
                <c:pt idx="172">
                  <c:v>0.1469</c:v>
                </c:pt>
                <c:pt idx="173">
                  <c:v>0.14710000000000001</c:v>
                </c:pt>
                <c:pt idx="174">
                  <c:v>0.155</c:v>
                </c:pt>
                <c:pt idx="175">
                  <c:v>0.15579999999999999</c:v>
                </c:pt>
                <c:pt idx="176">
                  <c:v>0.15570000000000001</c:v>
                </c:pt>
                <c:pt idx="177">
                  <c:v>0.15810000000000002</c:v>
                </c:pt>
                <c:pt idx="178">
                  <c:v>0.1573</c:v>
                </c:pt>
                <c:pt idx="179">
                  <c:v>0.15780000000000002</c:v>
                </c:pt>
                <c:pt idx="180">
                  <c:v>0.15770000000000001</c:v>
                </c:pt>
                <c:pt idx="181">
                  <c:v>0.161</c:v>
                </c:pt>
                <c:pt idx="182">
                  <c:v>0.16109999999999999</c:v>
                </c:pt>
                <c:pt idx="183">
                  <c:v>0.16080000000000003</c:v>
                </c:pt>
                <c:pt idx="184">
                  <c:v>0.16159999999999999</c:v>
                </c:pt>
                <c:pt idx="185">
                  <c:v>0.16210000000000002</c:v>
                </c:pt>
                <c:pt idx="186">
                  <c:v>0.16159999999999999</c:v>
                </c:pt>
                <c:pt idx="187">
                  <c:v>0.16149999999999998</c:v>
                </c:pt>
                <c:pt idx="188">
                  <c:v>0.16159999999999999</c:v>
                </c:pt>
                <c:pt idx="189">
                  <c:v>0.1618</c:v>
                </c:pt>
                <c:pt idx="190">
                  <c:v>0.16570000000000001</c:v>
                </c:pt>
                <c:pt idx="191">
                  <c:v>0.16589999999999999</c:v>
                </c:pt>
                <c:pt idx="192">
                  <c:v>0.16600000000000001</c:v>
                </c:pt>
                <c:pt idx="193">
                  <c:v>0.1779</c:v>
                </c:pt>
                <c:pt idx="194">
                  <c:v>0.17830000000000001</c:v>
                </c:pt>
                <c:pt idx="195">
                  <c:v>0.17830000000000001</c:v>
                </c:pt>
                <c:pt idx="196">
                  <c:v>0.17330000000000001</c:v>
                </c:pt>
                <c:pt idx="197">
                  <c:v>0.17350000000000002</c:v>
                </c:pt>
                <c:pt idx="198">
                  <c:v>0.1736</c:v>
                </c:pt>
                <c:pt idx="199">
                  <c:v>0.17420000000000002</c:v>
                </c:pt>
                <c:pt idx="200">
                  <c:v>0.17460000000000001</c:v>
                </c:pt>
                <c:pt idx="201">
                  <c:v>0.1741</c:v>
                </c:pt>
                <c:pt idx="202">
                  <c:v>0.17219999999999999</c:v>
                </c:pt>
                <c:pt idx="203">
                  <c:v>0.17080000000000001</c:v>
                </c:pt>
                <c:pt idx="204">
                  <c:v>0.15509999999999999</c:v>
                </c:pt>
                <c:pt idx="205">
                  <c:v>0.15509999999999999</c:v>
                </c:pt>
                <c:pt idx="206">
                  <c:v>0.15429999999999999</c:v>
                </c:pt>
                <c:pt idx="207">
                  <c:v>0.1472</c:v>
                </c:pt>
                <c:pt idx="208">
                  <c:v>0.1477</c:v>
                </c:pt>
                <c:pt idx="209">
                  <c:v>0.1474</c:v>
                </c:pt>
                <c:pt idx="210">
                  <c:v>0.1424</c:v>
                </c:pt>
                <c:pt idx="211">
                  <c:v>0.1424</c:v>
                </c:pt>
                <c:pt idx="212">
                  <c:v>0.14180000000000001</c:v>
                </c:pt>
                <c:pt idx="213">
                  <c:v>0.12820000000000001</c:v>
                </c:pt>
                <c:pt idx="214">
                  <c:v>0.12820000000000001</c:v>
                </c:pt>
                <c:pt idx="215">
                  <c:v>0.12689999999999999</c:v>
                </c:pt>
                <c:pt idx="216">
                  <c:v>7.9100000000000004E-2</c:v>
                </c:pt>
                <c:pt idx="217">
                  <c:v>7.6200000000000004E-2</c:v>
                </c:pt>
                <c:pt idx="218">
                  <c:v>7.3800000000000004E-2</c:v>
                </c:pt>
                <c:pt idx="219">
                  <c:v>5.67E-2</c:v>
                </c:pt>
                <c:pt idx="220">
                  <c:v>5.5200000000000006E-2</c:v>
                </c:pt>
                <c:pt idx="221">
                  <c:v>5.4900000000000004E-2</c:v>
                </c:pt>
                <c:pt idx="222">
                  <c:v>4.24E-2</c:v>
                </c:pt>
                <c:pt idx="223">
                  <c:v>4.0999999999999995E-2</c:v>
                </c:pt>
                <c:pt idx="224">
                  <c:v>4.07E-2</c:v>
                </c:pt>
                <c:pt idx="225">
                  <c:v>4.4000000000000004E-2</c:v>
                </c:pt>
                <c:pt idx="226">
                  <c:v>4.41E-2</c:v>
                </c:pt>
                <c:pt idx="227">
                  <c:v>4.3899999999999995E-2</c:v>
                </c:pt>
                <c:pt idx="228">
                  <c:v>0.1016</c:v>
                </c:pt>
                <c:pt idx="229">
                  <c:v>0.10460000000000001</c:v>
                </c:pt>
                <c:pt idx="230">
                  <c:v>0.1065</c:v>
                </c:pt>
                <c:pt idx="231">
                  <c:v>0.1183</c:v>
                </c:pt>
                <c:pt idx="232">
                  <c:v>0.11960000000000001</c:v>
                </c:pt>
                <c:pt idx="233">
                  <c:v>0.1202</c:v>
                </c:pt>
                <c:pt idx="234">
                  <c:v>0.12790000000000001</c:v>
                </c:pt>
                <c:pt idx="235">
                  <c:v>0.12890000000000001</c:v>
                </c:pt>
                <c:pt idx="236">
                  <c:v>0.1298</c:v>
                </c:pt>
                <c:pt idx="237">
                  <c:v>0.13439999999999999</c:v>
                </c:pt>
                <c:pt idx="238">
                  <c:v>0.13390000000000002</c:v>
                </c:pt>
                <c:pt idx="239">
                  <c:v>0.13470000000000001</c:v>
                </c:pt>
                <c:pt idx="240">
                  <c:v>0.13570000000000002</c:v>
                </c:pt>
                <c:pt idx="241">
                  <c:v>0.13639999999999999</c:v>
                </c:pt>
                <c:pt idx="242">
                  <c:v>0.13669999999999999</c:v>
                </c:pt>
                <c:pt idx="243">
                  <c:v>0.13769999999999999</c:v>
                </c:pt>
                <c:pt idx="244">
                  <c:v>0.13780000000000001</c:v>
                </c:pt>
                <c:pt idx="245">
                  <c:v>0.13849999999999998</c:v>
                </c:pt>
                <c:pt idx="246">
                  <c:v>0.13880000000000001</c:v>
                </c:pt>
                <c:pt idx="247">
                  <c:v>0.13900000000000001</c:v>
                </c:pt>
                <c:pt idx="248">
                  <c:v>0.1394</c:v>
                </c:pt>
                <c:pt idx="249">
                  <c:v>0.1449</c:v>
                </c:pt>
                <c:pt idx="250">
                  <c:v>0.14550000000000002</c:v>
                </c:pt>
                <c:pt idx="251">
                  <c:v>0.14550000000000002</c:v>
                </c:pt>
                <c:pt idx="252">
                  <c:v>0.14510000000000001</c:v>
                </c:pt>
                <c:pt idx="253">
                  <c:v>0.14630000000000001</c:v>
                </c:pt>
                <c:pt idx="254">
                  <c:v>0.14630000000000001</c:v>
                </c:pt>
                <c:pt idx="255">
                  <c:v>0.14660000000000001</c:v>
                </c:pt>
                <c:pt idx="256">
                  <c:v>0.14400000000000002</c:v>
                </c:pt>
                <c:pt idx="257">
                  <c:v>0.14419999999999999</c:v>
                </c:pt>
                <c:pt idx="258">
                  <c:v>0.14419999999999999</c:v>
                </c:pt>
                <c:pt idx="259">
                  <c:v>0.14019999999999999</c:v>
                </c:pt>
                <c:pt idx="260">
                  <c:v>0.14000000000000001</c:v>
                </c:pt>
                <c:pt idx="261">
                  <c:v>0.1406</c:v>
                </c:pt>
                <c:pt idx="262">
                  <c:v>0.1341</c:v>
                </c:pt>
                <c:pt idx="263">
                  <c:v>0.1341</c:v>
                </c:pt>
                <c:pt idx="264">
                  <c:v>0.13239999999999999</c:v>
                </c:pt>
                <c:pt idx="265">
                  <c:v>0.13239999999999999</c:v>
                </c:pt>
                <c:pt idx="266">
                  <c:v>0.13239999999999999</c:v>
                </c:pt>
                <c:pt idx="267">
                  <c:v>0.13220000000000001</c:v>
                </c:pt>
                <c:pt idx="268">
                  <c:v>0.1318</c:v>
                </c:pt>
                <c:pt idx="269">
                  <c:v>0.13200000000000001</c:v>
                </c:pt>
                <c:pt idx="270">
                  <c:v>0.1318</c:v>
                </c:pt>
                <c:pt idx="271">
                  <c:v>0.13439999999999999</c:v>
                </c:pt>
                <c:pt idx="272">
                  <c:v>0.1346</c:v>
                </c:pt>
                <c:pt idx="273">
                  <c:v>0.1368</c:v>
                </c:pt>
                <c:pt idx="274">
                  <c:v>0.13790000000000002</c:v>
                </c:pt>
                <c:pt idx="275">
                  <c:v>0.1381</c:v>
                </c:pt>
                <c:pt idx="276">
                  <c:v>0.14030000000000001</c:v>
                </c:pt>
                <c:pt idx="277">
                  <c:v>0.13980000000000001</c:v>
                </c:pt>
                <c:pt idx="278">
                  <c:v>0.1399</c:v>
                </c:pt>
                <c:pt idx="279">
                  <c:v>0.13880000000000001</c:v>
                </c:pt>
                <c:pt idx="280">
                  <c:v>0.13880000000000001</c:v>
                </c:pt>
                <c:pt idx="281">
                  <c:v>0.1389</c:v>
                </c:pt>
                <c:pt idx="282">
                  <c:v>0.1386</c:v>
                </c:pt>
                <c:pt idx="283">
                  <c:v>0.13849999999999998</c:v>
                </c:pt>
                <c:pt idx="284">
                  <c:v>0.13849999999999998</c:v>
                </c:pt>
                <c:pt idx="285">
                  <c:v>0.1421</c:v>
                </c:pt>
                <c:pt idx="286">
                  <c:v>0.14219999999999999</c:v>
                </c:pt>
                <c:pt idx="287">
                  <c:v>0.14219999999999999</c:v>
                </c:pt>
                <c:pt idx="288">
                  <c:v>0.13980000000000001</c:v>
                </c:pt>
                <c:pt idx="289">
                  <c:v>0.13980000000000001</c:v>
                </c:pt>
                <c:pt idx="290">
                  <c:v>0.13970000000000002</c:v>
                </c:pt>
                <c:pt idx="291">
                  <c:v>0.13519999999999999</c:v>
                </c:pt>
                <c:pt idx="292">
                  <c:v>0.13439999999999999</c:v>
                </c:pt>
                <c:pt idx="293">
                  <c:v>0.1343</c:v>
                </c:pt>
                <c:pt idx="294">
                  <c:v>0.12770000000000001</c:v>
                </c:pt>
                <c:pt idx="295">
                  <c:v>0.1273</c:v>
                </c:pt>
                <c:pt idx="296">
                  <c:v>0.12710000000000002</c:v>
                </c:pt>
                <c:pt idx="297">
                  <c:v>0.12050000000000001</c:v>
                </c:pt>
                <c:pt idx="298">
                  <c:v>0.1206</c:v>
                </c:pt>
                <c:pt idx="299">
                  <c:v>0.1206</c:v>
                </c:pt>
                <c:pt idx="300">
                  <c:v>0.11609999999999999</c:v>
                </c:pt>
                <c:pt idx="301">
                  <c:v>0.1166</c:v>
                </c:pt>
                <c:pt idx="302">
                  <c:v>0.11710000000000001</c:v>
                </c:pt>
                <c:pt idx="303">
                  <c:v>0.1168</c:v>
                </c:pt>
                <c:pt idx="304">
                  <c:v>0.11720000000000001</c:v>
                </c:pt>
                <c:pt idx="305">
                  <c:v>0.11700000000000001</c:v>
                </c:pt>
                <c:pt idx="306">
                  <c:v>0.114</c:v>
                </c:pt>
                <c:pt idx="307">
                  <c:v>0.1139</c:v>
                </c:pt>
                <c:pt idx="308">
                  <c:v>0.11460000000000001</c:v>
                </c:pt>
                <c:pt idx="309">
                  <c:v>0.1153</c:v>
                </c:pt>
                <c:pt idx="310">
                  <c:v>0.1152</c:v>
                </c:pt>
                <c:pt idx="311">
                  <c:v>0.1153</c:v>
                </c:pt>
                <c:pt idx="312">
                  <c:v>0.1152</c:v>
                </c:pt>
                <c:pt idx="313">
                  <c:v>0.12130000000000001</c:v>
                </c:pt>
                <c:pt idx="314">
                  <c:v>0.12130000000000001</c:v>
                </c:pt>
                <c:pt idx="315">
                  <c:v>0.1244</c:v>
                </c:pt>
                <c:pt idx="316">
                  <c:v>0.125</c:v>
                </c:pt>
                <c:pt idx="317">
                  <c:v>0.12530000000000002</c:v>
                </c:pt>
                <c:pt idx="318">
                  <c:v>0.1268</c:v>
                </c:pt>
                <c:pt idx="319">
                  <c:v>0.127</c:v>
                </c:pt>
                <c:pt idx="320">
                  <c:v>0.1303</c:v>
                </c:pt>
                <c:pt idx="321">
                  <c:v>0.13019999999999998</c:v>
                </c:pt>
                <c:pt idx="322">
                  <c:v>0.12710000000000002</c:v>
                </c:pt>
                <c:pt idx="323">
                  <c:v>0.12759999999999999</c:v>
                </c:pt>
                <c:pt idx="324">
                  <c:v>0.1268</c:v>
                </c:pt>
                <c:pt idx="325">
                  <c:v>0.12920000000000001</c:v>
                </c:pt>
                <c:pt idx="326">
                  <c:v>0.12939999999999999</c:v>
                </c:pt>
                <c:pt idx="327">
                  <c:v>0.12960000000000002</c:v>
                </c:pt>
                <c:pt idx="328">
                  <c:v>0.13390000000000002</c:v>
                </c:pt>
                <c:pt idx="329">
                  <c:v>0.1351</c:v>
                </c:pt>
                <c:pt idx="330">
                  <c:v>0.1358</c:v>
                </c:pt>
                <c:pt idx="331">
                  <c:v>0.13980000000000001</c:v>
                </c:pt>
                <c:pt idx="332">
                  <c:v>0.14069999999999999</c:v>
                </c:pt>
                <c:pt idx="333">
                  <c:v>0.14099999999999999</c:v>
                </c:pt>
                <c:pt idx="334">
                  <c:v>0.14800000000000002</c:v>
                </c:pt>
                <c:pt idx="335">
                  <c:v>0.1484</c:v>
                </c:pt>
                <c:pt idx="336">
                  <c:v>0.1404</c:v>
                </c:pt>
                <c:pt idx="337">
                  <c:v>0.1424</c:v>
                </c:pt>
                <c:pt idx="338">
                  <c:v>0.14130000000000001</c:v>
                </c:pt>
                <c:pt idx="339">
                  <c:v>0.14119999999999999</c:v>
                </c:pt>
                <c:pt idx="340">
                  <c:v>0.1391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0D-4B10-923B-7FACAFFB156D}"/>
            </c:ext>
          </c:extLst>
        </c:ser>
        <c:ser>
          <c:idx val="1"/>
          <c:order val="1"/>
          <c:tx>
            <c:strRef>
              <c:f>'Fig12'!$G$5</c:f>
              <c:strCache>
                <c:ptCount val="1"/>
                <c:pt idx="0">
                  <c:v>UKMarket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'Fig12'!$E$6:$E$346</c:f>
              <c:numCache>
                <c:formatCode>m/d/yyyy</c:formatCode>
                <c:ptCount val="341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33326</c:v>
                </c:pt>
                <c:pt idx="4">
                  <c:v>33358</c:v>
                </c:pt>
                <c:pt idx="5">
                  <c:v>33389</c:v>
                </c:pt>
                <c:pt idx="6">
                  <c:v>33417</c:v>
                </c:pt>
                <c:pt idx="7">
                  <c:v>33450</c:v>
                </c:pt>
                <c:pt idx="8">
                  <c:v>33480</c:v>
                </c:pt>
                <c:pt idx="9">
                  <c:v>33511</c:v>
                </c:pt>
                <c:pt idx="10">
                  <c:v>33542</c:v>
                </c:pt>
                <c:pt idx="11">
                  <c:v>33571</c:v>
                </c:pt>
                <c:pt idx="12">
                  <c:v>33603</c:v>
                </c:pt>
                <c:pt idx="13">
                  <c:v>33634</c:v>
                </c:pt>
                <c:pt idx="14">
                  <c:v>33662</c:v>
                </c:pt>
                <c:pt idx="15">
                  <c:v>33694</c:v>
                </c:pt>
                <c:pt idx="16">
                  <c:v>33724</c:v>
                </c:pt>
                <c:pt idx="17">
                  <c:v>33753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33907</c:v>
                </c:pt>
                <c:pt idx="23">
                  <c:v>33938</c:v>
                </c:pt>
                <c:pt idx="24">
                  <c:v>33969</c:v>
                </c:pt>
                <c:pt idx="25">
                  <c:v>33998</c:v>
                </c:pt>
                <c:pt idx="26">
                  <c:v>34026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34180</c:v>
                </c:pt>
                <c:pt idx="32">
                  <c:v>34212</c:v>
                </c:pt>
                <c:pt idx="33">
                  <c:v>34242</c:v>
                </c:pt>
                <c:pt idx="34">
                  <c:v>34271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34453</c:v>
                </c:pt>
                <c:pt idx="41">
                  <c:v>34485</c:v>
                </c:pt>
                <c:pt idx="42">
                  <c:v>34515</c:v>
                </c:pt>
                <c:pt idx="43">
                  <c:v>34544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34698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34817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34971</c:v>
                </c:pt>
                <c:pt idx="58">
                  <c:v>35003</c:v>
                </c:pt>
                <c:pt idx="59">
                  <c:v>35033</c:v>
                </c:pt>
                <c:pt idx="60">
                  <c:v>35062</c:v>
                </c:pt>
                <c:pt idx="61">
                  <c:v>35095</c:v>
                </c:pt>
                <c:pt idx="62">
                  <c:v>35124</c:v>
                </c:pt>
                <c:pt idx="63">
                  <c:v>35153</c:v>
                </c:pt>
                <c:pt idx="64">
                  <c:v>35185</c:v>
                </c:pt>
                <c:pt idx="65">
                  <c:v>35216</c:v>
                </c:pt>
                <c:pt idx="66">
                  <c:v>35244</c:v>
                </c:pt>
                <c:pt idx="67">
                  <c:v>35277</c:v>
                </c:pt>
                <c:pt idx="68">
                  <c:v>35307</c:v>
                </c:pt>
                <c:pt idx="69">
                  <c:v>35338</c:v>
                </c:pt>
                <c:pt idx="70">
                  <c:v>35369</c:v>
                </c:pt>
                <c:pt idx="71">
                  <c:v>35398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35580</c:v>
                </c:pt>
                <c:pt idx="78">
                  <c:v>35611</c:v>
                </c:pt>
                <c:pt idx="79">
                  <c:v>35642</c:v>
                </c:pt>
                <c:pt idx="80">
                  <c:v>35671</c:v>
                </c:pt>
                <c:pt idx="81">
                  <c:v>35703</c:v>
                </c:pt>
                <c:pt idx="82">
                  <c:v>35734</c:v>
                </c:pt>
                <c:pt idx="83">
                  <c:v>35762</c:v>
                </c:pt>
                <c:pt idx="84">
                  <c:v>35795</c:v>
                </c:pt>
                <c:pt idx="85">
                  <c:v>35825</c:v>
                </c:pt>
                <c:pt idx="86">
                  <c:v>35853</c:v>
                </c:pt>
                <c:pt idx="87">
                  <c:v>35885</c:v>
                </c:pt>
                <c:pt idx="88">
                  <c:v>35915</c:v>
                </c:pt>
                <c:pt idx="89">
                  <c:v>35944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36098</c:v>
                </c:pt>
                <c:pt idx="95">
                  <c:v>36129</c:v>
                </c:pt>
                <c:pt idx="96">
                  <c:v>36160</c:v>
                </c:pt>
                <c:pt idx="97">
                  <c:v>36189</c:v>
                </c:pt>
                <c:pt idx="98">
                  <c:v>36217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36371</c:v>
                </c:pt>
                <c:pt idx="104">
                  <c:v>36403</c:v>
                </c:pt>
                <c:pt idx="105">
                  <c:v>36433</c:v>
                </c:pt>
                <c:pt idx="106">
                  <c:v>36462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36644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36798</c:v>
                </c:pt>
                <c:pt idx="118">
                  <c:v>36830</c:v>
                </c:pt>
                <c:pt idx="119">
                  <c:v>36860</c:v>
                </c:pt>
                <c:pt idx="120">
                  <c:v>36889</c:v>
                </c:pt>
                <c:pt idx="121">
                  <c:v>36922</c:v>
                </c:pt>
                <c:pt idx="122">
                  <c:v>36950</c:v>
                </c:pt>
                <c:pt idx="123">
                  <c:v>36980</c:v>
                </c:pt>
                <c:pt idx="124">
                  <c:v>37011</c:v>
                </c:pt>
                <c:pt idx="125">
                  <c:v>37042</c:v>
                </c:pt>
                <c:pt idx="126">
                  <c:v>37071</c:v>
                </c:pt>
                <c:pt idx="127">
                  <c:v>37103</c:v>
                </c:pt>
                <c:pt idx="128">
                  <c:v>37134</c:v>
                </c:pt>
                <c:pt idx="129">
                  <c:v>37162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37344</c:v>
                </c:pt>
                <c:pt idx="136">
                  <c:v>37376</c:v>
                </c:pt>
                <c:pt idx="137">
                  <c:v>37407</c:v>
                </c:pt>
                <c:pt idx="138">
                  <c:v>37435</c:v>
                </c:pt>
                <c:pt idx="139">
                  <c:v>37468</c:v>
                </c:pt>
                <c:pt idx="140">
                  <c:v>37498</c:v>
                </c:pt>
                <c:pt idx="141">
                  <c:v>37529</c:v>
                </c:pt>
                <c:pt idx="142">
                  <c:v>37560</c:v>
                </c:pt>
                <c:pt idx="143">
                  <c:v>37589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37771</c:v>
                </c:pt>
                <c:pt idx="150">
                  <c:v>37802</c:v>
                </c:pt>
                <c:pt idx="151">
                  <c:v>37833</c:v>
                </c:pt>
                <c:pt idx="152">
                  <c:v>37862</c:v>
                </c:pt>
                <c:pt idx="153">
                  <c:v>37894</c:v>
                </c:pt>
                <c:pt idx="154">
                  <c:v>37925</c:v>
                </c:pt>
                <c:pt idx="155">
                  <c:v>37953</c:v>
                </c:pt>
                <c:pt idx="156">
                  <c:v>37986</c:v>
                </c:pt>
                <c:pt idx="157">
                  <c:v>38016</c:v>
                </c:pt>
                <c:pt idx="158">
                  <c:v>38044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38198</c:v>
                </c:pt>
                <c:pt idx="164">
                  <c:v>38230</c:v>
                </c:pt>
                <c:pt idx="165">
                  <c:v>38260</c:v>
                </c:pt>
                <c:pt idx="166">
                  <c:v>38289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38471</c:v>
                </c:pt>
                <c:pt idx="173">
                  <c:v>38503</c:v>
                </c:pt>
                <c:pt idx="174">
                  <c:v>38533</c:v>
                </c:pt>
                <c:pt idx="175">
                  <c:v>38562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38716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38835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38989</c:v>
                </c:pt>
                <c:pt idx="190">
                  <c:v>39021</c:v>
                </c:pt>
                <c:pt idx="191">
                  <c:v>39051</c:v>
                </c:pt>
                <c:pt idx="192">
                  <c:v>39080</c:v>
                </c:pt>
                <c:pt idx="193">
                  <c:v>39113</c:v>
                </c:pt>
                <c:pt idx="194">
                  <c:v>39141</c:v>
                </c:pt>
                <c:pt idx="195">
                  <c:v>39171</c:v>
                </c:pt>
                <c:pt idx="196">
                  <c:v>39202</c:v>
                </c:pt>
                <c:pt idx="197">
                  <c:v>39233</c:v>
                </c:pt>
                <c:pt idx="198">
                  <c:v>39262</c:v>
                </c:pt>
                <c:pt idx="199">
                  <c:v>39294</c:v>
                </c:pt>
                <c:pt idx="200">
                  <c:v>39325</c:v>
                </c:pt>
                <c:pt idx="201">
                  <c:v>39353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39598</c:v>
                </c:pt>
                <c:pt idx="210">
                  <c:v>39629</c:v>
                </c:pt>
                <c:pt idx="211">
                  <c:v>39660</c:v>
                </c:pt>
                <c:pt idx="212">
                  <c:v>39689</c:v>
                </c:pt>
                <c:pt idx="213">
                  <c:v>39721</c:v>
                </c:pt>
                <c:pt idx="214">
                  <c:v>39752</c:v>
                </c:pt>
                <c:pt idx="215">
                  <c:v>39780</c:v>
                </c:pt>
                <c:pt idx="216">
                  <c:v>39813</c:v>
                </c:pt>
                <c:pt idx="217">
                  <c:v>39843</c:v>
                </c:pt>
                <c:pt idx="218">
                  <c:v>39871</c:v>
                </c:pt>
                <c:pt idx="219">
                  <c:v>39903</c:v>
                </c:pt>
                <c:pt idx="220">
                  <c:v>39933</c:v>
                </c:pt>
                <c:pt idx="221">
                  <c:v>39962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40116</c:v>
                </c:pt>
                <c:pt idx="227">
                  <c:v>40147</c:v>
                </c:pt>
                <c:pt idx="228">
                  <c:v>40178</c:v>
                </c:pt>
                <c:pt idx="229">
                  <c:v>40207</c:v>
                </c:pt>
                <c:pt idx="230">
                  <c:v>40235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40389</c:v>
                </c:pt>
                <c:pt idx="236">
                  <c:v>40421</c:v>
                </c:pt>
                <c:pt idx="237">
                  <c:v>40451</c:v>
                </c:pt>
                <c:pt idx="238">
                  <c:v>40480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40662</c:v>
                </c:pt>
                <c:pt idx="245">
                  <c:v>40694</c:v>
                </c:pt>
                <c:pt idx="246">
                  <c:v>40724</c:v>
                </c:pt>
                <c:pt idx="247">
                  <c:v>40753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40907</c:v>
                </c:pt>
                <c:pt idx="253">
                  <c:v>40939</c:v>
                </c:pt>
                <c:pt idx="254">
                  <c:v>40968</c:v>
                </c:pt>
                <c:pt idx="255">
                  <c:v>40998</c:v>
                </c:pt>
                <c:pt idx="256">
                  <c:v>41029</c:v>
                </c:pt>
                <c:pt idx="257">
                  <c:v>41060</c:v>
                </c:pt>
                <c:pt idx="258">
                  <c:v>41089</c:v>
                </c:pt>
                <c:pt idx="259">
                  <c:v>41121</c:v>
                </c:pt>
                <c:pt idx="260">
                  <c:v>41152</c:v>
                </c:pt>
                <c:pt idx="261">
                  <c:v>41180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  <c:pt idx="265">
                  <c:v>41305</c:v>
                </c:pt>
                <c:pt idx="266">
                  <c:v>41333</c:v>
                </c:pt>
                <c:pt idx="267">
                  <c:v>41362</c:v>
                </c:pt>
                <c:pt idx="268">
                  <c:v>41394</c:v>
                </c:pt>
                <c:pt idx="269">
                  <c:v>41425</c:v>
                </c:pt>
                <c:pt idx="270">
                  <c:v>41453</c:v>
                </c:pt>
                <c:pt idx="271">
                  <c:v>41486</c:v>
                </c:pt>
                <c:pt idx="272">
                  <c:v>41516</c:v>
                </c:pt>
                <c:pt idx="273">
                  <c:v>41547</c:v>
                </c:pt>
                <c:pt idx="274">
                  <c:v>41578</c:v>
                </c:pt>
                <c:pt idx="275">
                  <c:v>41607</c:v>
                </c:pt>
                <c:pt idx="276">
                  <c:v>41639</c:v>
                </c:pt>
                <c:pt idx="277">
                  <c:v>41670</c:v>
                </c:pt>
                <c:pt idx="278">
                  <c:v>41698</c:v>
                </c:pt>
                <c:pt idx="279">
                  <c:v>41729</c:v>
                </c:pt>
                <c:pt idx="280">
                  <c:v>41759</c:v>
                </c:pt>
                <c:pt idx="281">
                  <c:v>41789</c:v>
                </c:pt>
                <c:pt idx="282">
                  <c:v>41820</c:v>
                </c:pt>
                <c:pt idx="283">
                  <c:v>41851</c:v>
                </c:pt>
                <c:pt idx="284">
                  <c:v>41880</c:v>
                </c:pt>
                <c:pt idx="285">
                  <c:v>41912</c:v>
                </c:pt>
                <c:pt idx="286">
                  <c:v>41943</c:v>
                </c:pt>
                <c:pt idx="287">
                  <c:v>41971</c:v>
                </c:pt>
                <c:pt idx="288">
                  <c:v>42004</c:v>
                </c:pt>
                <c:pt idx="289">
                  <c:v>42034</c:v>
                </c:pt>
                <c:pt idx="290">
                  <c:v>42062</c:v>
                </c:pt>
                <c:pt idx="291">
                  <c:v>42094</c:v>
                </c:pt>
                <c:pt idx="292">
                  <c:v>42124</c:v>
                </c:pt>
                <c:pt idx="293">
                  <c:v>42153</c:v>
                </c:pt>
                <c:pt idx="294">
                  <c:v>42185</c:v>
                </c:pt>
                <c:pt idx="295">
                  <c:v>42216</c:v>
                </c:pt>
                <c:pt idx="296">
                  <c:v>42247</c:v>
                </c:pt>
                <c:pt idx="297">
                  <c:v>42277</c:v>
                </c:pt>
                <c:pt idx="298">
                  <c:v>42307</c:v>
                </c:pt>
                <c:pt idx="299">
                  <c:v>42338</c:v>
                </c:pt>
                <c:pt idx="300">
                  <c:v>42369</c:v>
                </c:pt>
                <c:pt idx="301">
                  <c:v>42398</c:v>
                </c:pt>
                <c:pt idx="302">
                  <c:v>42429</c:v>
                </c:pt>
                <c:pt idx="303">
                  <c:v>42460</c:v>
                </c:pt>
                <c:pt idx="304">
                  <c:v>42489</c:v>
                </c:pt>
                <c:pt idx="305">
                  <c:v>42521</c:v>
                </c:pt>
                <c:pt idx="306">
                  <c:v>42551</c:v>
                </c:pt>
                <c:pt idx="307">
                  <c:v>42580</c:v>
                </c:pt>
                <c:pt idx="308">
                  <c:v>42613</c:v>
                </c:pt>
                <c:pt idx="309">
                  <c:v>42643</c:v>
                </c:pt>
                <c:pt idx="310">
                  <c:v>42674</c:v>
                </c:pt>
                <c:pt idx="311">
                  <c:v>42704</c:v>
                </c:pt>
                <c:pt idx="312">
                  <c:v>42734</c:v>
                </c:pt>
                <c:pt idx="313">
                  <c:v>42766</c:v>
                </c:pt>
                <c:pt idx="314">
                  <c:v>42794</c:v>
                </c:pt>
                <c:pt idx="315">
                  <c:v>42825</c:v>
                </c:pt>
                <c:pt idx="316">
                  <c:v>42853</c:v>
                </c:pt>
                <c:pt idx="317">
                  <c:v>42886</c:v>
                </c:pt>
                <c:pt idx="318">
                  <c:v>42916</c:v>
                </c:pt>
                <c:pt idx="319">
                  <c:v>42947</c:v>
                </c:pt>
                <c:pt idx="320">
                  <c:v>42978</c:v>
                </c:pt>
                <c:pt idx="321">
                  <c:v>43007</c:v>
                </c:pt>
                <c:pt idx="322">
                  <c:v>43039</c:v>
                </c:pt>
                <c:pt idx="323">
                  <c:v>43069</c:v>
                </c:pt>
                <c:pt idx="324">
                  <c:v>43098</c:v>
                </c:pt>
                <c:pt idx="325">
                  <c:v>43131</c:v>
                </c:pt>
                <c:pt idx="326">
                  <c:v>43159</c:v>
                </c:pt>
                <c:pt idx="327">
                  <c:v>43189</c:v>
                </c:pt>
                <c:pt idx="328">
                  <c:v>43220</c:v>
                </c:pt>
                <c:pt idx="329">
                  <c:v>43251</c:v>
                </c:pt>
                <c:pt idx="330">
                  <c:v>43280</c:v>
                </c:pt>
                <c:pt idx="331">
                  <c:v>43312</c:v>
                </c:pt>
                <c:pt idx="332">
                  <c:v>43343</c:v>
                </c:pt>
                <c:pt idx="333">
                  <c:v>43371</c:v>
                </c:pt>
                <c:pt idx="334">
                  <c:v>43404</c:v>
                </c:pt>
                <c:pt idx="335">
                  <c:v>43434</c:v>
                </c:pt>
                <c:pt idx="336">
                  <c:v>43465</c:v>
                </c:pt>
                <c:pt idx="337">
                  <c:v>43496</c:v>
                </c:pt>
                <c:pt idx="338">
                  <c:v>43524</c:v>
                </c:pt>
                <c:pt idx="339">
                  <c:v>43553</c:v>
                </c:pt>
                <c:pt idx="340">
                  <c:v>43585</c:v>
                </c:pt>
              </c:numCache>
            </c:numRef>
          </c:cat>
          <c:val>
            <c:numRef>
              <c:f>'Fig12'!$G$6:$G$346</c:f>
              <c:numCache>
                <c:formatCode>0.00%</c:formatCode>
                <c:ptCount val="341"/>
                <c:pt idx="0">
                  <c:v>0.1293</c:v>
                </c:pt>
                <c:pt idx="1">
                  <c:v>0.12740000000000001</c:v>
                </c:pt>
                <c:pt idx="2">
                  <c:v>0.12640000000000001</c:v>
                </c:pt>
                <c:pt idx="3">
                  <c:v>0.1226</c:v>
                </c:pt>
                <c:pt idx="4">
                  <c:v>0.13170000000000001</c:v>
                </c:pt>
                <c:pt idx="5">
                  <c:v>0.1318</c:v>
                </c:pt>
                <c:pt idx="6">
                  <c:v>0.1318</c:v>
                </c:pt>
                <c:pt idx="7">
                  <c:v>0.13040000000000002</c:v>
                </c:pt>
                <c:pt idx="8">
                  <c:v>0.13040000000000002</c:v>
                </c:pt>
                <c:pt idx="9">
                  <c:v>0.12659999999999999</c:v>
                </c:pt>
                <c:pt idx="10">
                  <c:v>0.126</c:v>
                </c:pt>
                <c:pt idx="11">
                  <c:v>0.126</c:v>
                </c:pt>
                <c:pt idx="12">
                  <c:v>9.2100000000000015E-2</c:v>
                </c:pt>
                <c:pt idx="13">
                  <c:v>9.3900000000000011E-2</c:v>
                </c:pt>
                <c:pt idx="14">
                  <c:v>9.3599999999999989E-2</c:v>
                </c:pt>
                <c:pt idx="15">
                  <c:v>9.4100000000000003E-2</c:v>
                </c:pt>
                <c:pt idx="16">
                  <c:v>9.4E-2</c:v>
                </c:pt>
                <c:pt idx="17">
                  <c:v>9.3900000000000011E-2</c:v>
                </c:pt>
                <c:pt idx="18">
                  <c:v>9.4800000000000009E-2</c:v>
                </c:pt>
                <c:pt idx="19">
                  <c:v>9.4899999999999998E-2</c:v>
                </c:pt>
                <c:pt idx="20">
                  <c:v>9.5000000000000001E-2</c:v>
                </c:pt>
                <c:pt idx="21">
                  <c:v>9.5199999999999993E-2</c:v>
                </c:pt>
                <c:pt idx="22">
                  <c:v>9.5199999999999993E-2</c:v>
                </c:pt>
                <c:pt idx="23">
                  <c:v>9.5100000000000004E-2</c:v>
                </c:pt>
                <c:pt idx="24">
                  <c:v>8.7900000000000006E-2</c:v>
                </c:pt>
                <c:pt idx="25">
                  <c:v>8.7599999999999997E-2</c:v>
                </c:pt>
                <c:pt idx="26">
                  <c:v>8.7499999999999994E-2</c:v>
                </c:pt>
                <c:pt idx="27">
                  <c:v>8.0500000000000002E-2</c:v>
                </c:pt>
                <c:pt idx="28">
                  <c:v>8.0400000000000013E-2</c:v>
                </c:pt>
                <c:pt idx="29">
                  <c:v>8.0600000000000005E-2</c:v>
                </c:pt>
                <c:pt idx="30">
                  <c:v>8.0400000000000013E-2</c:v>
                </c:pt>
                <c:pt idx="31">
                  <c:v>8.0400000000000013E-2</c:v>
                </c:pt>
                <c:pt idx="32">
                  <c:v>8.0600000000000005E-2</c:v>
                </c:pt>
                <c:pt idx="33">
                  <c:v>8.2299999999999998E-2</c:v>
                </c:pt>
                <c:pt idx="34">
                  <c:v>8.2200000000000009E-2</c:v>
                </c:pt>
                <c:pt idx="35">
                  <c:v>8.2400000000000001E-2</c:v>
                </c:pt>
                <c:pt idx="36">
                  <c:v>0.1115</c:v>
                </c:pt>
                <c:pt idx="37">
                  <c:v>0.11230000000000001</c:v>
                </c:pt>
                <c:pt idx="38">
                  <c:v>0.11169999999999999</c:v>
                </c:pt>
                <c:pt idx="39">
                  <c:v>0.1105</c:v>
                </c:pt>
                <c:pt idx="40">
                  <c:v>0.1106</c:v>
                </c:pt>
                <c:pt idx="41">
                  <c:v>0.11070000000000001</c:v>
                </c:pt>
                <c:pt idx="42">
                  <c:v>0.1106</c:v>
                </c:pt>
                <c:pt idx="43">
                  <c:v>0.1106</c:v>
                </c:pt>
                <c:pt idx="44">
                  <c:v>0.1108</c:v>
                </c:pt>
                <c:pt idx="45">
                  <c:v>0.11259999999999999</c:v>
                </c:pt>
                <c:pt idx="46">
                  <c:v>0.11259999999999999</c:v>
                </c:pt>
                <c:pt idx="47">
                  <c:v>0.11269999999999999</c:v>
                </c:pt>
                <c:pt idx="48">
                  <c:v>0.11259999999999999</c:v>
                </c:pt>
                <c:pt idx="49">
                  <c:v>0.1323</c:v>
                </c:pt>
                <c:pt idx="50">
                  <c:v>0.1326</c:v>
                </c:pt>
                <c:pt idx="51">
                  <c:v>0.1351</c:v>
                </c:pt>
                <c:pt idx="52">
                  <c:v>0.1351</c:v>
                </c:pt>
                <c:pt idx="53">
                  <c:v>0.13519999999999999</c:v>
                </c:pt>
                <c:pt idx="54">
                  <c:v>0.13519999999999999</c:v>
                </c:pt>
                <c:pt idx="55">
                  <c:v>0.1353</c:v>
                </c:pt>
                <c:pt idx="56">
                  <c:v>0.13550000000000001</c:v>
                </c:pt>
                <c:pt idx="57">
                  <c:v>0.1351</c:v>
                </c:pt>
                <c:pt idx="58">
                  <c:v>0.1348</c:v>
                </c:pt>
                <c:pt idx="59">
                  <c:v>0.13470000000000001</c:v>
                </c:pt>
                <c:pt idx="60">
                  <c:v>0.1348</c:v>
                </c:pt>
                <c:pt idx="61">
                  <c:v>0.1409</c:v>
                </c:pt>
                <c:pt idx="62">
                  <c:v>0.1411</c:v>
                </c:pt>
                <c:pt idx="63">
                  <c:v>0.14080000000000001</c:v>
                </c:pt>
                <c:pt idx="64">
                  <c:v>0.14319999999999999</c:v>
                </c:pt>
                <c:pt idx="65">
                  <c:v>0.14349999999999999</c:v>
                </c:pt>
                <c:pt idx="66">
                  <c:v>0.14349999999999999</c:v>
                </c:pt>
                <c:pt idx="67">
                  <c:v>0.14300000000000002</c:v>
                </c:pt>
                <c:pt idx="68">
                  <c:v>0.14319999999999999</c:v>
                </c:pt>
                <c:pt idx="69">
                  <c:v>0.1429</c:v>
                </c:pt>
                <c:pt idx="70">
                  <c:v>0.14300000000000002</c:v>
                </c:pt>
                <c:pt idx="71">
                  <c:v>0.14319999999999999</c:v>
                </c:pt>
                <c:pt idx="72">
                  <c:v>0.1636</c:v>
                </c:pt>
                <c:pt idx="73">
                  <c:v>0.16309999999999999</c:v>
                </c:pt>
                <c:pt idx="74">
                  <c:v>0.16339999999999999</c:v>
                </c:pt>
                <c:pt idx="75">
                  <c:v>0.16449999999999998</c:v>
                </c:pt>
                <c:pt idx="76">
                  <c:v>0.1646</c:v>
                </c:pt>
                <c:pt idx="77">
                  <c:v>0.16440000000000002</c:v>
                </c:pt>
                <c:pt idx="78">
                  <c:v>0.1643</c:v>
                </c:pt>
                <c:pt idx="79">
                  <c:v>0.1646</c:v>
                </c:pt>
                <c:pt idx="80">
                  <c:v>0.16449999999999998</c:v>
                </c:pt>
                <c:pt idx="81">
                  <c:v>0.1648</c:v>
                </c:pt>
                <c:pt idx="82">
                  <c:v>0.16469999999999999</c:v>
                </c:pt>
                <c:pt idx="83">
                  <c:v>0.1648</c:v>
                </c:pt>
                <c:pt idx="84">
                  <c:v>0.15240000000000001</c:v>
                </c:pt>
                <c:pt idx="85">
                  <c:v>0.15229999999999999</c:v>
                </c:pt>
                <c:pt idx="86">
                  <c:v>0.15240000000000001</c:v>
                </c:pt>
                <c:pt idx="87">
                  <c:v>0.14749999999999999</c:v>
                </c:pt>
                <c:pt idx="88">
                  <c:v>0.14730000000000001</c:v>
                </c:pt>
                <c:pt idx="89">
                  <c:v>0.1469</c:v>
                </c:pt>
                <c:pt idx="90">
                  <c:v>0.1482</c:v>
                </c:pt>
                <c:pt idx="91">
                  <c:v>0.14810000000000001</c:v>
                </c:pt>
                <c:pt idx="92">
                  <c:v>0.1484</c:v>
                </c:pt>
                <c:pt idx="93">
                  <c:v>0.1477</c:v>
                </c:pt>
                <c:pt idx="94">
                  <c:v>0.14760000000000001</c:v>
                </c:pt>
                <c:pt idx="95">
                  <c:v>0.14749999999999999</c:v>
                </c:pt>
                <c:pt idx="96">
                  <c:v>0.1183</c:v>
                </c:pt>
                <c:pt idx="97">
                  <c:v>0.11800000000000001</c:v>
                </c:pt>
                <c:pt idx="98">
                  <c:v>0.11800000000000001</c:v>
                </c:pt>
                <c:pt idx="99">
                  <c:v>0.12429999999999999</c:v>
                </c:pt>
                <c:pt idx="100">
                  <c:v>0.12429999999999999</c:v>
                </c:pt>
                <c:pt idx="101">
                  <c:v>0.12450000000000001</c:v>
                </c:pt>
                <c:pt idx="102">
                  <c:v>0.1246</c:v>
                </c:pt>
                <c:pt idx="103">
                  <c:v>0.12450000000000001</c:v>
                </c:pt>
                <c:pt idx="104">
                  <c:v>0.12450000000000001</c:v>
                </c:pt>
                <c:pt idx="105">
                  <c:v>0.1246</c:v>
                </c:pt>
                <c:pt idx="106">
                  <c:v>0.12450000000000001</c:v>
                </c:pt>
                <c:pt idx="107">
                  <c:v>0.1246</c:v>
                </c:pt>
                <c:pt idx="108">
                  <c:v>0.14169999999999999</c:v>
                </c:pt>
                <c:pt idx="109">
                  <c:v>0.1409</c:v>
                </c:pt>
                <c:pt idx="110">
                  <c:v>0.14099999999999999</c:v>
                </c:pt>
                <c:pt idx="111">
                  <c:v>9.4800000000000009E-2</c:v>
                </c:pt>
                <c:pt idx="112">
                  <c:v>9.4200000000000006E-2</c:v>
                </c:pt>
                <c:pt idx="113">
                  <c:v>9.4200000000000006E-2</c:v>
                </c:pt>
                <c:pt idx="114">
                  <c:v>9.3599999999999989E-2</c:v>
                </c:pt>
                <c:pt idx="115">
                  <c:v>9.35E-2</c:v>
                </c:pt>
                <c:pt idx="116">
                  <c:v>9.3299999999999994E-2</c:v>
                </c:pt>
                <c:pt idx="117">
                  <c:v>9.3000000000000013E-2</c:v>
                </c:pt>
                <c:pt idx="118">
                  <c:v>9.2799999999999994E-2</c:v>
                </c:pt>
                <c:pt idx="119">
                  <c:v>9.2799999999999994E-2</c:v>
                </c:pt>
                <c:pt idx="120">
                  <c:v>9.3000000000000013E-2</c:v>
                </c:pt>
                <c:pt idx="121">
                  <c:v>0.1014</c:v>
                </c:pt>
                <c:pt idx="122">
                  <c:v>0.1014</c:v>
                </c:pt>
                <c:pt idx="123">
                  <c:v>0.10120000000000001</c:v>
                </c:pt>
                <c:pt idx="124">
                  <c:v>7.2700000000000001E-2</c:v>
                </c:pt>
                <c:pt idx="125">
                  <c:v>7.2300000000000003E-2</c:v>
                </c:pt>
                <c:pt idx="126">
                  <c:v>7.2400000000000006E-2</c:v>
                </c:pt>
                <c:pt idx="127">
                  <c:v>7.8399999999999997E-2</c:v>
                </c:pt>
                <c:pt idx="128">
                  <c:v>7.7300000000000008E-2</c:v>
                </c:pt>
                <c:pt idx="129">
                  <c:v>7.7399999999999997E-2</c:v>
                </c:pt>
                <c:pt idx="130">
                  <c:v>7.4400000000000008E-2</c:v>
                </c:pt>
                <c:pt idx="131">
                  <c:v>7.46E-2</c:v>
                </c:pt>
                <c:pt idx="132">
                  <c:v>5.91E-2</c:v>
                </c:pt>
                <c:pt idx="133">
                  <c:v>5.91E-2</c:v>
                </c:pt>
                <c:pt idx="134">
                  <c:v>5.9500000000000004E-2</c:v>
                </c:pt>
                <c:pt idx="135">
                  <c:v>5.9000000000000004E-2</c:v>
                </c:pt>
                <c:pt idx="136">
                  <c:v>4.7100000000000003E-2</c:v>
                </c:pt>
                <c:pt idx="137">
                  <c:v>4.7400000000000005E-2</c:v>
                </c:pt>
                <c:pt idx="138">
                  <c:v>4.7599999999999996E-2</c:v>
                </c:pt>
                <c:pt idx="139">
                  <c:v>4.1100000000000005E-2</c:v>
                </c:pt>
                <c:pt idx="140">
                  <c:v>4.2099999999999999E-2</c:v>
                </c:pt>
                <c:pt idx="141">
                  <c:v>5.7300000000000004E-2</c:v>
                </c:pt>
                <c:pt idx="142">
                  <c:v>5.6500000000000002E-2</c:v>
                </c:pt>
                <c:pt idx="143">
                  <c:v>5.6500000000000002E-2</c:v>
                </c:pt>
                <c:pt idx="144">
                  <c:v>5.5800000000000002E-2</c:v>
                </c:pt>
                <c:pt idx="145">
                  <c:v>5.5899999999999998E-2</c:v>
                </c:pt>
                <c:pt idx="146">
                  <c:v>5.5600000000000004E-2</c:v>
                </c:pt>
                <c:pt idx="147">
                  <c:v>7.4999999999999997E-2</c:v>
                </c:pt>
                <c:pt idx="148">
                  <c:v>7.51E-2</c:v>
                </c:pt>
                <c:pt idx="149">
                  <c:v>7.5399999999999995E-2</c:v>
                </c:pt>
                <c:pt idx="150">
                  <c:v>7.4400000000000008E-2</c:v>
                </c:pt>
                <c:pt idx="151">
                  <c:v>7.4400000000000008E-2</c:v>
                </c:pt>
                <c:pt idx="152">
                  <c:v>7.3800000000000004E-2</c:v>
                </c:pt>
                <c:pt idx="153">
                  <c:v>7.6200000000000004E-2</c:v>
                </c:pt>
                <c:pt idx="154">
                  <c:v>7.6799999999999993E-2</c:v>
                </c:pt>
                <c:pt idx="155">
                  <c:v>7.6999999999999999E-2</c:v>
                </c:pt>
                <c:pt idx="156">
                  <c:v>9.6000000000000002E-2</c:v>
                </c:pt>
                <c:pt idx="157">
                  <c:v>9.5700000000000007E-2</c:v>
                </c:pt>
                <c:pt idx="158">
                  <c:v>9.6300000000000011E-2</c:v>
                </c:pt>
                <c:pt idx="159">
                  <c:v>9.5500000000000002E-2</c:v>
                </c:pt>
                <c:pt idx="160">
                  <c:v>9.5899999999999999E-2</c:v>
                </c:pt>
                <c:pt idx="161">
                  <c:v>9.6000000000000002E-2</c:v>
                </c:pt>
                <c:pt idx="162">
                  <c:v>0.10339999999999999</c:v>
                </c:pt>
                <c:pt idx="163">
                  <c:v>0.1027</c:v>
                </c:pt>
                <c:pt idx="164">
                  <c:v>0.1041</c:v>
                </c:pt>
                <c:pt idx="165">
                  <c:v>0.11109999999999999</c:v>
                </c:pt>
                <c:pt idx="166">
                  <c:v>0.1108</c:v>
                </c:pt>
                <c:pt idx="167">
                  <c:v>0.1109</c:v>
                </c:pt>
                <c:pt idx="168">
                  <c:v>0.12130000000000001</c:v>
                </c:pt>
                <c:pt idx="169">
                  <c:v>0.12089999999999999</c:v>
                </c:pt>
                <c:pt idx="170">
                  <c:v>0.121</c:v>
                </c:pt>
                <c:pt idx="171">
                  <c:v>0.12670000000000001</c:v>
                </c:pt>
                <c:pt idx="172">
                  <c:v>0.12820000000000001</c:v>
                </c:pt>
                <c:pt idx="173">
                  <c:v>0.12820000000000001</c:v>
                </c:pt>
                <c:pt idx="174">
                  <c:v>0.14480000000000001</c:v>
                </c:pt>
                <c:pt idx="175">
                  <c:v>0.1449</c:v>
                </c:pt>
                <c:pt idx="176">
                  <c:v>0.1452</c:v>
                </c:pt>
                <c:pt idx="177">
                  <c:v>0.17740000000000003</c:v>
                </c:pt>
                <c:pt idx="178">
                  <c:v>0.17679999999999998</c:v>
                </c:pt>
                <c:pt idx="179">
                  <c:v>0.17679999999999998</c:v>
                </c:pt>
                <c:pt idx="180">
                  <c:v>0.17660000000000001</c:v>
                </c:pt>
                <c:pt idx="181">
                  <c:v>0.17760000000000001</c:v>
                </c:pt>
                <c:pt idx="182">
                  <c:v>0.17749999999999999</c:v>
                </c:pt>
                <c:pt idx="183">
                  <c:v>0.1434</c:v>
                </c:pt>
                <c:pt idx="184">
                  <c:v>0.14349999999999999</c:v>
                </c:pt>
                <c:pt idx="185">
                  <c:v>0.14349999999999999</c:v>
                </c:pt>
                <c:pt idx="186">
                  <c:v>0.1575</c:v>
                </c:pt>
                <c:pt idx="187">
                  <c:v>0.15780000000000002</c:v>
                </c:pt>
                <c:pt idx="188">
                  <c:v>0.1575</c:v>
                </c:pt>
                <c:pt idx="189">
                  <c:v>0.15759999999999999</c:v>
                </c:pt>
                <c:pt idx="190">
                  <c:v>0.14080000000000001</c:v>
                </c:pt>
                <c:pt idx="191">
                  <c:v>0.1409</c:v>
                </c:pt>
                <c:pt idx="192">
                  <c:v>0.1409</c:v>
                </c:pt>
                <c:pt idx="193">
                  <c:v>0.15240000000000001</c:v>
                </c:pt>
                <c:pt idx="194">
                  <c:v>0.1535</c:v>
                </c:pt>
                <c:pt idx="195">
                  <c:v>0.1537</c:v>
                </c:pt>
                <c:pt idx="196">
                  <c:v>0.19519999999999998</c:v>
                </c:pt>
                <c:pt idx="197">
                  <c:v>0.1953</c:v>
                </c:pt>
                <c:pt idx="198">
                  <c:v>0.19510000000000002</c:v>
                </c:pt>
                <c:pt idx="199">
                  <c:v>0.1978</c:v>
                </c:pt>
                <c:pt idx="200">
                  <c:v>0.19850000000000001</c:v>
                </c:pt>
                <c:pt idx="201">
                  <c:v>0.1986</c:v>
                </c:pt>
                <c:pt idx="202">
                  <c:v>0.2122</c:v>
                </c:pt>
                <c:pt idx="203">
                  <c:v>0.2122</c:v>
                </c:pt>
                <c:pt idx="204">
                  <c:v>0.1905</c:v>
                </c:pt>
                <c:pt idx="205">
                  <c:v>0.18900000000000003</c:v>
                </c:pt>
                <c:pt idx="206">
                  <c:v>0.1885</c:v>
                </c:pt>
                <c:pt idx="207">
                  <c:v>0.18330000000000002</c:v>
                </c:pt>
                <c:pt idx="208">
                  <c:v>0.1825</c:v>
                </c:pt>
                <c:pt idx="209">
                  <c:v>0.18240000000000001</c:v>
                </c:pt>
                <c:pt idx="210">
                  <c:v>0.16339999999999999</c:v>
                </c:pt>
                <c:pt idx="211">
                  <c:v>0.1603</c:v>
                </c:pt>
                <c:pt idx="212">
                  <c:v>0.16</c:v>
                </c:pt>
                <c:pt idx="213">
                  <c:v>0.1474</c:v>
                </c:pt>
                <c:pt idx="214">
                  <c:v>0.14429999999999998</c:v>
                </c:pt>
                <c:pt idx="215">
                  <c:v>0.1449</c:v>
                </c:pt>
                <c:pt idx="216">
                  <c:v>6.0899999999999996E-2</c:v>
                </c:pt>
                <c:pt idx="217">
                  <c:v>0.06</c:v>
                </c:pt>
                <c:pt idx="218">
                  <c:v>5.8299999999999998E-2</c:v>
                </c:pt>
                <c:pt idx="219">
                  <c:v>3.2899999999999999E-2</c:v>
                </c:pt>
                <c:pt idx="220">
                  <c:v>3.2600000000000004E-2</c:v>
                </c:pt>
                <c:pt idx="221">
                  <c:v>3.2300000000000002E-2</c:v>
                </c:pt>
                <c:pt idx="222">
                  <c:v>2.5399999999999999E-2</c:v>
                </c:pt>
                <c:pt idx="223">
                  <c:v>2.6099999999999998E-2</c:v>
                </c:pt>
                <c:pt idx="224">
                  <c:v>2.7200000000000002E-2</c:v>
                </c:pt>
                <c:pt idx="225">
                  <c:v>3.2500000000000001E-2</c:v>
                </c:pt>
                <c:pt idx="226">
                  <c:v>3.2400000000000005E-2</c:v>
                </c:pt>
                <c:pt idx="227">
                  <c:v>3.3799999999999997E-2</c:v>
                </c:pt>
                <c:pt idx="228">
                  <c:v>9.6200000000000008E-2</c:v>
                </c:pt>
                <c:pt idx="229">
                  <c:v>9.6300000000000011E-2</c:v>
                </c:pt>
                <c:pt idx="230">
                  <c:v>9.8800000000000013E-2</c:v>
                </c:pt>
                <c:pt idx="231">
                  <c:v>0.1216</c:v>
                </c:pt>
                <c:pt idx="232">
                  <c:v>0.12240000000000001</c:v>
                </c:pt>
                <c:pt idx="233">
                  <c:v>0.12269999999999999</c:v>
                </c:pt>
                <c:pt idx="234">
                  <c:v>0.114</c:v>
                </c:pt>
                <c:pt idx="235">
                  <c:v>0.1148</c:v>
                </c:pt>
                <c:pt idx="236">
                  <c:v>0.1149</c:v>
                </c:pt>
                <c:pt idx="237">
                  <c:v>0.1154</c:v>
                </c:pt>
                <c:pt idx="238">
                  <c:v>0.11560000000000001</c:v>
                </c:pt>
                <c:pt idx="239">
                  <c:v>0.1154</c:v>
                </c:pt>
                <c:pt idx="240">
                  <c:v>0.127</c:v>
                </c:pt>
                <c:pt idx="241">
                  <c:v>0.12740000000000001</c:v>
                </c:pt>
                <c:pt idx="242">
                  <c:v>0.12740000000000001</c:v>
                </c:pt>
                <c:pt idx="243">
                  <c:v>0.12520000000000001</c:v>
                </c:pt>
                <c:pt idx="244">
                  <c:v>0.12509999999999999</c:v>
                </c:pt>
                <c:pt idx="245">
                  <c:v>0.12480000000000001</c:v>
                </c:pt>
                <c:pt idx="246">
                  <c:v>0.1449</c:v>
                </c:pt>
                <c:pt idx="247">
                  <c:v>0.1449</c:v>
                </c:pt>
                <c:pt idx="248">
                  <c:v>0.1449</c:v>
                </c:pt>
                <c:pt idx="249">
                  <c:v>0.14679999999999999</c:v>
                </c:pt>
                <c:pt idx="250">
                  <c:v>0.1464</c:v>
                </c:pt>
                <c:pt idx="251">
                  <c:v>0.1464</c:v>
                </c:pt>
                <c:pt idx="252">
                  <c:v>0.14630000000000001</c:v>
                </c:pt>
                <c:pt idx="253">
                  <c:v>0.13269999999999998</c:v>
                </c:pt>
                <c:pt idx="254">
                  <c:v>0.13239999999999999</c:v>
                </c:pt>
                <c:pt idx="255">
                  <c:v>0.13239999999999999</c:v>
                </c:pt>
                <c:pt idx="256">
                  <c:v>0.12790000000000001</c:v>
                </c:pt>
                <c:pt idx="257">
                  <c:v>0.12770000000000001</c:v>
                </c:pt>
                <c:pt idx="258">
                  <c:v>0.12770000000000001</c:v>
                </c:pt>
                <c:pt idx="259">
                  <c:v>0.11380000000000001</c:v>
                </c:pt>
                <c:pt idx="260">
                  <c:v>0.11380000000000001</c:v>
                </c:pt>
                <c:pt idx="261">
                  <c:v>0.11380000000000001</c:v>
                </c:pt>
                <c:pt idx="262">
                  <c:v>0.1038</c:v>
                </c:pt>
                <c:pt idx="263">
                  <c:v>0.10400000000000001</c:v>
                </c:pt>
                <c:pt idx="264">
                  <c:v>8.6099999999999996E-2</c:v>
                </c:pt>
                <c:pt idx="265">
                  <c:v>8.72E-2</c:v>
                </c:pt>
                <c:pt idx="266">
                  <c:v>8.5299999999999987E-2</c:v>
                </c:pt>
                <c:pt idx="267">
                  <c:v>8.5299999999999987E-2</c:v>
                </c:pt>
                <c:pt idx="268">
                  <c:v>9.3299999999999994E-2</c:v>
                </c:pt>
                <c:pt idx="269">
                  <c:v>9.3599999999999989E-2</c:v>
                </c:pt>
                <c:pt idx="270">
                  <c:v>9.3399999999999997E-2</c:v>
                </c:pt>
                <c:pt idx="271">
                  <c:v>8.48E-2</c:v>
                </c:pt>
                <c:pt idx="272">
                  <c:v>8.4399999999999989E-2</c:v>
                </c:pt>
                <c:pt idx="273">
                  <c:v>0.10050000000000001</c:v>
                </c:pt>
                <c:pt idx="274">
                  <c:v>0.10099999999999999</c:v>
                </c:pt>
                <c:pt idx="275">
                  <c:v>0.10099999999999999</c:v>
                </c:pt>
                <c:pt idx="276">
                  <c:v>0.10929999999999999</c:v>
                </c:pt>
                <c:pt idx="277">
                  <c:v>0.1091</c:v>
                </c:pt>
                <c:pt idx="278">
                  <c:v>0.1094</c:v>
                </c:pt>
                <c:pt idx="279">
                  <c:v>0.1336</c:v>
                </c:pt>
                <c:pt idx="280">
                  <c:v>0.13300000000000001</c:v>
                </c:pt>
                <c:pt idx="281">
                  <c:v>0.13300000000000001</c:v>
                </c:pt>
                <c:pt idx="282">
                  <c:v>0.14599999999999999</c:v>
                </c:pt>
                <c:pt idx="283">
                  <c:v>0.1457</c:v>
                </c:pt>
                <c:pt idx="284">
                  <c:v>0.14499999999999999</c:v>
                </c:pt>
                <c:pt idx="285">
                  <c:v>0.13200000000000001</c:v>
                </c:pt>
                <c:pt idx="286">
                  <c:v>0.13200000000000001</c:v>
                </c:pt>
                <c:pt idx="287">
                  <c:v>0.13170000000000001</c:v>
                </c:pt>
                <c:pt idx="288">
                  <c:v>0.12120000000000002</c:v>
                </c:pt>
                <c:pt idx="289">
                  <c:v>0.12120000000000002</c:v>
                </c:pt>
                <c:pt idx="290">
                  <c:v>0.12089999999999999</c:v>
                </c:pt>
                <c:pt idx="291">
                  <c:v>8.9600000000000013E-2</c:v>
                </c:pt>
                <c:pt idx="292">
                  <c:v>9.0400000000000008E-2</c:v>
                </c:pt>
                <c:pt idx="293">
                  <c:v>9.0500000000000011E-2</c:v>
                </c:pt>
                <c:pt idx="294">
                  <c:v>7.8299999999999995E-2</c:v>
                </c:pt>
                <c:pt idx="295">
                  <c:v>7.85E-2</c:v>
                </c:pt>
                <c:pt idx="296">
                  <c:v>7.8E-2</c:v>
                </c:pt>
                <c:pt idx="297">
                  <c:v>6.3900000000000012E-2</c:v>
                </c:pt>
                <c:pt idx="298">
                  <c:v>6.4000000000000001E-2</c:v>
                </c:pt>
                <c:pt idx="299">
                  <c:v>6.3900000000000012E-2</c:v>
                </c:pt>
                <c:pt idx="300">
                  <c:v>5.3899999999999997E-2</c:v>
                </c:pt>
                <c:pt idx="301">
                  <c:v>5.3699999999999998E-2</c:v>
                </c:pt>
                <c:pt idx="302">
                  <c:v>5.9500000000000004E-2</c:v>
                </c:pt>
                <c:pt idx="303">
                  <c:v>4.53E-2</c:v>
                </c:pt>
                <c:pt idx="304">
                  <c:v>4.5499999999999999E-2</c:v>
                </c:pt>
                <c:pt idx="305">
                  <c:v>4.53E-2</c:v>
                </c:pt>
                <c:pt idx="306">
                  <c:v>3.78E-2</c:v>
                </c:pt>
                <c:pt idx="307">
                  <c:v>3.7900000000000003E-2</c:v>
                </c:pt>
                <c:pt idx="308">
                  <c:v>3.9100000000000003E-2</c:v>
                </c:pt>
                <c:pt idx="309">
                  <c:v>4.2000000000000003E-2</c:v>
                </c:pt>
                <c:pt idx="310">
                  <c:v>4.3100000000000006E-2</c:v>
                </c:pt>
                <c:pt idx="311">
                  <c:v>4.3400000000000001E-2</c:v>
                </c:pt>
                <c:pt idx="312">
                  <c:v>4.3299999999999998E-2</c:v>
                </c:pt>
                <c:pt idx="313">
                  <c:v>6.1500000000000006E-2</c:v>
                </c:pt>
                <c:pt idx="314">
                  <c:v>6.1600000000000002E-2</c:v>
                </c:pt>
                <c:pt idx="315">
                  <c:v>6.9800000000000001E-2</c:v>
                </c:pt>
                <c:pt idx="316">
                  <c:v>6.9800000000000001E-2</c:v>
                </c:pt>
                <c:pt idx="317">
                  <c:v>7.0199999999999999E-2</c:v>
                </c:pt>
                <c:pt idx="318">
                  <c:v>8.5500000000000007E-2</c:v>
                </c:pt>
                <c:pt idx="319">
                  <c:v>8.5500000000000007E-2</c:v>
                </c:pt>
                <c:pt idx="320">
                  <c:v>8.7499999999999994E-2</c:v>
                </c:pt>
                <c:pt idx="321">
                  <c:v>8.77E-2</c:v>
                </c:pt>
                <c:pt idx="322">
                  <c:v>9.5399999999999985E-2</c:v>
                </c:pt>
                <c:pt idx="323">
                  <c:v>9.5399999999999985E-2</c:v>
                </c:pt>
                <c:pt idx="324">
                  <c:v>9.5199999999999993E-2</c:v>
                </c:pt>
                <c:pt idx="325">
                  <c:v>0.128</c:v>
                </c:pt>
                <c:pt idx="326">
                  <c:v>0.12820000000000001</c:v>
                </c:pt>
                <c:pt idx="327">
                  <c:v>0.128</c:v>
                </c:pt>
                <c:pt idx="328">
                  <c:v>0.1241</c:v>
                </c:pt>
                <c:pt idx="329">
                  <c:v>0.12380000000000001</c:v>
                </c:pt>
                <c:pt idx="330">
                  <c:v>0.1232</c:v>
                </c:pt>
                <c:pt idx="331">
                  <c:v>0.12390000000000001</c:v>
                </c:pt>
                <c:pt idx="332">
                  <c:v>0.1231</c:v>
                </c:pt>
                <c:pt idx="333">
                  <c:v>0.1229</c:v>
                </c:pt>
                <c:pt idx="334">
                  <c:v>0.11689999999999999</c:v>
                </c:pt>
                <c:pt idx="335">
                  <c:v>0.1167</c:v>
                </c:pt>
                <c:pt idx="336">
                  <c:v>9.8599999999999993E-2</c:v>
                </c:pt>
                <c:pt idx="337">
                  <c:v>9.7699999999999995E-2</c:v>
                </c:pt>
                <c:pt idx="338">
                  <c:v>9.7299999999999998E-2</c:v>
                </c:pt>
                <c:pt idx="339">
                  <c:v>9.7299999999999998E-2</c:v>
                </c:pt>
                <c:pt idx="340">
                  <c:v>9.9000000000000005E-2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0D-4B10-923B-7FACAFFB156D}"/>
            </c:ext>
          </c:extLst>
        </c:ser>
        <c:ser>
          <c:idx val="2"/>
          <c:order val="2"/>
          <c:tx>
            <c:strRef>
              <c:f>'Fig12'!$H$5</c:f>
              <c:strCache>
                <c:ptCount val="1"/>
                <c:pt idx="0">
                  <c:v>SPAINMarket</c:v>
                </c:pt>
              </c:strCache>
            </c:strRef>
          </c:tx>
          <c:spPr>
            <a:ln w="19050">
              <a:solidFill>
                <a:srgbClr val="141FFA"/>
              </a:solidFill>
            </a:ln>
          </c:spPr>
          <c:marker>
            <c:symbol val="none"/>
          </c:marker>
          <c:cat>
            <c:numRef>
              <c:f>'Fig12'!$E$6:$E$346</c:f>
              <c:numCache>
                <c:formatCode>m/d/yyyy</c:formatCode>
                <c:ptCount val="341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33326</c:v>
                </c:pt>
                <c:pt idx="4">
                  <c:v>33358</c:v>
                </c:pt>
                <c:pt idx="5">
                  <c:v>33389</c:v>
                </c:pt>
                <c:pt idx="6">
                  <c:v>33417</c:v>
                </c:pt>
                <c:pt idx="7">
                  <c:v>33450</c:v>
                </c:pt>
                <c:pt idx="8">
                  <c:v>33480</c:v>
                </c:pt>
                <c:pt idx="9">
                  <c:v>33511</c:v>
                </c:pt>
                <c:pt idx="10">
                  <c:v>33542</c:v>
                </c:pt>
                <c:pt idx="11">
                  <c:v>33571</c:v>
                </c:pt>
                <c:pt idx="12">
                  <c:v>33603</c:v>
                </c:pt>
                <c:pt idx="13">
                  <c:v>33634</c:v>
                </c:pt>
                <c:pt idx="14">
                  <c:v>33662</c:v>
                </c:pt>
                <c:pt idx="15">
                  <c:v>33694</c:v>
                </c:pt>
                <c:pt idx="16">
                  <c:v>33724</c:v>
                </c:pt>
                <c:pt idx="17">
                  <c:v>33753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33907</c:v>
                </c:pt>
                <c:pt idx="23">
                  <c:v>33938</c:v>
                </c:pt>
                <c:pt idx="24">
                  <c:v>33969</c:v>
                </c:pt>
                <c:pt idx="25">
                  <c:v>33998</c:v>
                </c:pt>
                <c:pt idx="26">
                  <c:v>34026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34180</c:v>
                </c:pt>
                <c:pt idx="32">
                  <c:v>34212</c:v>
                </c:pt>
                <c:pt idx="33">
                  <c:v>34242</c:v>
                </c:pt>
                <c:pt idx="34">
                  <c:v>34271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34453</c:v>
                </c:pt>
                <c:pt idx="41">
                  <c:v>34485</c:v>
                </c:pt>
                <c:pt idx="42">
                  <c:v>34515</c:v>
                </c:pt>
                <c:pt idx="43">
                  <c:v>34544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34698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34817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34971</c:v>
                </c:pt>
                <c:pt idx="58">
                  <c:v>35003</c:v>
                </c:pt>
                <c:pt idx="59">
                  <c:v>35033</c:v>
                </c:pt>
                <c:pt idx="60">
                  <c:v>35062</c:v>
                </c:pt>
                <c:pt idx="61">
                  <c:v>35095</c:v>
                </c:pt>
                <c:pt idx="62">
                  <c:v>35124</c:v>
                </c:pt>
                <c:pt idx="63">
                  <c:v>35153</c:v>
                </c:pt>
                <c:pt idx="64">
                  <c:v>35185</c:v>
                </c:pt>
                <c:pt idx="65">
                  <c:v>35216</c:v>
                </c:pt>
                <c:pt idx="66">
                  <c:v>35244</c:v>
                </c:pt>
                <c:pt idx="67">
                  <c:v>35277</c:v>
                </c:pt>
                <c:pt idx="68">
                  <c:v>35307</c:v>
                </c:pt>
                <c:pt idx="69">
                  <c:v>35338</c:v>
                </c:pt>
                <c:pt idx="70">
                  <c:v>35369</c:v>
                </c:pt>
                <c:pt idx="71">
                  <c:v>35398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35580</c:v>
                </c:pt>
                <c:pt idx="78">
                  <c:v>35611</c:v>
                </c:pt>
                <c:pt idx="79">
                  <c:v>35642</c:v>
                </c:pt>
                <c:pt idx="80">
                  <c:v>35671</c:v>
                </c:pt>
                <c:pt idx="81">
                  <c:v>35703</c:v>
                </c:pt>
                <c:pt idx="82">
                  <c:v>35734</c:v>
                </c:pt>
                <c:pt idx="83">
                  <c:v>35762</c:v>
                </c:pt>
                <c:pt idx="84">
                  <c:v>35795</c:v>
                </c:pt>
                <c:pt idx="85">
                  <c:v>35825</c:v>
                </c:pt>
                <c:pt idx="86">
                  <c:v>35853</c:v>
                </c:pt>
                <c:pt idx="87">
                  <c:v>35885</c:v>
                </c:pt>
                <c:pt idx="88">
                  <c:v>35915</c:v>
                </c:pt>
                <c:pt idx="89">
                  <c:v>35944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36098</c:v>
                </c:pt>
                <c:pt idx="95">
                  <c:v>36129</c:v>
                </c:pt>
                <c:pt idx="96">
                  <c:v>36160</c:v>
                </c:pt>
                <c:pt idx="97">
                  <c:v>36189</c:v>
                </c:pt>
                <c:pt idx="98">
                  <c:v>36217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36371</c:v>
                </c:pt>
                <c:pt idx="104">
                  <c:v>36403</c:v>
                </c:pt>
                <c:pt idx="105">
                  <c:v>36433</c:v>
                </c:pt>
                <c:pt idx="106">
                  <c:v>36462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36644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36798</c:v>
                </c:pt>
                <c:pt idx="118">
                  <c:v>36830</c:v>
                </c:pt>
                <c:pt idx="119">
                  <c:v>36860</c:v>
                </c:pt>
                <c:pt idx="120">
                  <c:v>36889</c:v>
                </c:pt>
                <c:pt idx="121">
                  <c:v>36922</c:v>
                </c:pt>
                <c:pt idx="122">
                  <c:v>36950</c:v>
                </c:pt>
                <c:pt idx="123">
                  <c:v>36980</c:v>
                </c:pt>
                <c:pt idx="124">
                  <c:v>37011</c:v>
                </c:pt>
                <c:pt idx="125">
                  <c:v>37042</c:v>
                </c:pt>
                <c:pt idx="126">
                  <c:v>37071</c:v>
                </c:pt>
                <c:pt idx="127">
                  <c:v>37103</c:v>
                </c:pt>
                <c:pt idx="128">
                  <c:v>37134</c:v>
                </c:pt>
                <c:pt idx="129">
                  <c:v>37162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37344</c:v>
                </c:pt>
                <c:pt idx="136">
                  <c:v>37376</c:v>
                </c:pt>
                <c:pt idx="137">
                  <c:v>37407</c:v>
                </c:pt>
                <c:pt idx="138">
                  <c:v>37435</c:v>
                </c:pt>
                <c:pt idx="139">
                  <c:v>37468</c:v>
                </c:pt>
                <c:pt idx="140">
                  <c:v>37498</c:v>
                </c:pt>
                <c:pt idx="141">
                  <c:v>37529</c:v>
                </c:pt>
                <c:pt idx="142">
                  <c:v>37560</c:v>
                </c:pt>
                <c:pt idx="143">
                  <c:v>37589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37771</c:v>
                </c:pt>
                <c:pt idx="150">
                  <c:v>37802</c:v>
                </c:pt>
                <c:pt idx="151">
                  <c:v>37833</c:v>
                </c:pt>
                <c:pt idx="152">
                  <c:v>37862</c:v>
                </c:pt>
                <c:pt idx="153">
                  <c:v>37894</c:v>
                </c:pt>
                <c:pt idx="154">
                  <c:v>37925</c:v>
                </c:pt>
                <c:pt idx="155">
                  <c:v>37953</c:v>
                </c:pt>
                <c:pt idx="156">
                  <c:v>37986</c:v>
                </c:pt>
                <c:pt idx="157">
                  <c:v>38016</c:v>
                </c:pt>
                <c:pt idx="158">
                  <c:v>38044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38198</c:v>
                </c:pt>
                <c:pt idx="164">
                  <c:v>38230</c:v>
                </c:pt>
                <c:pt idx="165">
                  <c:v>38260</c:v>
                </c:pt>
                <c:pt idx="166">
                  <c:v>38289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38471</c:v>
                </c:pt>
                <c:pt idx="173">
                  <c:v>38503</c:v>
                </c:pt>
                <c:pt idx="174">
                  <c:v>38533</c:v>
                </c:pt>
                <c:pt idx="175">
                  <c:v>38562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38716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38835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38989</c:v>
                </c:pt>
                <c:pt idx="190">
                  <c:v>39021</c:v>
                </c:pt>
                <c:pt idx="191">
                  <c:v>39051</c:v>
                </c:pt>
                <c:pt idx="192">
                  <c:v>39080</c:v>
                </c:pt>
                <c:pt idx="193">
                  <c:v>39113</c:v>
                </c:pt>
                <c:pt idx="194">
                  <c:v>39141</c:v>
                </c:pt>
                <c:pt idx="195">
                  <c:v>39171</c:v>
                </c:pt>
                <c:pt idx="196">
                  <c:v>39202</c:v>
                </c:pt>
                <c:pt idx="197">
                  <c:v>39233</c:v>
                </c:pt>
                <c:pt idx="198">
                  <c:v>39262</c:v>
                </c:pt>
                <c:pt idx="199">
                  <c:v>39294</c:v>
                </c:pt>
                <c:pt idx="200">
                  <c:v>39325</c:v>
                </c:pt>
                <c:pt idx="201">
                  <c:v>39353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39598</c:v>
                </c:pt>
                <c:pt idx="210">
                  <c:v>39629</c:v>
                </c:pt>
                <c:pt idx="211">
                  <c:v>39660</c:v>
                </c:pt>
                <c:pt idx="212">
                  <c:v>39689</c:v>
                </c:pt>
                <c:pt idx="213">
                  <c:v>39721</c:v>
                </c:pt>
                <c:pt idx="214">
                  <c:v>39752</c:v>
                </c:pt>
                <c:pt idx="215">
                  <c:v>39780</c:v>
                </c:pt>
                <c:pt idx="216">
                  <c:v>39813</c:v>
                </c:pt>
                <c:pt idx="217">
                  <c:v>39843</c:v>
                </c:pt>
                <c:pt idx="218">
                  <c:v>39871</c:v>
                </c:pt>
                <c:pt idx="219">
                  <c:v>39903</c:v>
                </c:pt>
                <c:pt idx="220">
                  <c:v>39933</c:v>
                </c:pt>
                <c:pt idx="221">
                  <c:v>39962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40116</c:v>
                </c:pt>
                <c:pt idx="227">
                  <c:v>40147</c:v>
                </c:pt>
                <c:pt idx="228">
                  <c:v>40178</c:v>
                </c:pt>
                <c:pt idx="229">
                  <c:v>40207</c:v>
                </c:pt>
                <c:pt idx="230">
                  <c:v>40235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40389</c:v>
                </c:pt>
                <c:pt idx="236">
                  <c:v>40421</c:v>
                </c:pt>
                <c:pt idx="237">
                  <c:v>40451</c:v>
                </c:pt>
                <c:pt idx="238">
                  <c:v>40480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40662</c:v>
                </c:pt>
                <c:pt idx="245">
                  <c:v>40694</c:v>
                </c:pt>
                <c:pt idx="246">
                  <c:v>40724</c:v>
                </c:pt>
                <c:pt idx="247">
                  <c:v>40753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40907</c:v>
                </c:pt>
                <c:pt idx="253">
                  <c:v>40939</c:v>
                </c:pt>
                <c:pt idx="254">
                  <c:v>40968</c:v>
                </c:pt>
                <c:pt idx="255">
                  <c:v>40998</c:v>
                </c:pt>
                <c:pt idx="256">
                  <c:v>41029</c:v>
                </c:pt>
                <c:pt idx="257">
                  <c:v>41060</c:v>
                </c:pt>
                <c:pt idx="258">
                  <c:v>41089</c:v>
                </c:pt>
                <c:pt idx="259">
                  <c:v>41121</c:v>
                </c:pt>
                <c:pt idx="260">
                  <c:v>41152</c:v>
                </c:pt>
                <c:pt idx="261">
                  <c:v>41180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  <c:pt idx="265">
                  <c:v>41305</c:v>
                </c:pt>
                <c:pt idx="266">
                  <c:v>41333</c:v>
                </c:pt>
                <c:pt idx="267">
                  <c:v>41362</c:v>
                </c:pt>
                <c:pt idx="268">
                  <c:v>41394</c:v>
                </c:pt>
                <c:pt idx="269">
                  <c:v>41425</c:v>
                </c:pt>
                <c:pt idx="270">
                  <c:v>41453</c:v>
                </c:pt>
                <c:pt idx="271">
                  <c:v>41486</c:v>
                </c:pt>
                <c:pt idx="272">
                  <c:v>41516</c:v>
                </c:pt>
                <c:pt idx="273">
                  <c:v>41547</c:v>
                </c:pt>
                <c:pt idx="274">
                  <c:v>41578</c:v>
                </c:pt>
                <c:pt idx="275">
                  <c:v>41607</c:v>
                </c:pt>
                <c:pt idx="276">
                  <c:v>41639</c:v>
                </c:pt>
                <c:pt idx="277">
                  <c:v>41670</c:v>
                </c:pt>
                <c:pt idx="278">
                  <c:v>41698</c:v>
                </c:pt>
                <c:pt idx="279">
                  <c:v>41729</c:v>
                </c:pt>
                <c:pt idx="280">
                  <c:v>41759</c:v>
                </c:pt>
                <c:pt idx="281">
                  <c:v>41789</c:v>
                </c:pt>
                <c:pt idx="282">
                  <c:v>41820</c:v>
                </c:pt>
                <c:pt idx="283">
                  <c:v>41851</c:v>
                </c:pt>
                <c:pt idx="284">
                  <c:v>41880</c:v>
                </c:pt>
                <c:pt idx="285">
                  <c:v>41912</c:v>
                </c:pt>
                <c:pt idx="286">
                  <c:v>41943</c:v>
                </c:pt>
                <c:pt idx="287">
                  <c:v>41971</c:v>
                </c:pt>
                <c:pt idx="288">
                  <c:v>42004</c:v>
                </c:pt>
                <c:pt idx="289">
                  <c:v>42034</c:v>
                </c:pt>
                <c:pt idx="290">
                  <c:v>42062</c:v>
                </c:pt>
                <c:pt idx="291">
                  <c:v>42094</c:v>
                </c:pt>
                <c:pt idx="292">
                  <c:v>42124</c:v>
                </c:pt>
                <c:pt idx="293">
                  <c:v>42153</c:v>
                </c:pt>
                <c:pt idx="294">
                  <c:v>42185</c:v>
                </c:pt>
                <c:pt idx="295">
                  <c:v>42216</c:v>
                </c:pt>
                <c:pt idx="296">
                  <c:v>42247</c:v>
                </c:pt>
                <c:pt idx="297">
                  <c:v>42277</c:v>
                </c:pt>
                <c:pt idx="298">
                  <c:v>42307</c:v>
                </c:pt>
                <c:pt idx="299">
                  <c:v>42338</c:v>
                </c:pt>
                <c:pt idx="300">
                  <c:v>42369</c:v>
                </c:pt>
                <c:pt idx="301">
                  <c:v>42398</c:v>
                </c:pt>
                <c:pt idx="302">
                  <c:v>42429</c:v>
                </c:pt>
                <c:pt idx="303">
                  <c:v>42460</c:v>
                </c:pt>
                <c:pt idx="304">
                  <c:v>42489</c:v>
                </c:pt>
                <c:pt idx="305">
                  <c:v>42521</c:v>
                </c:pt>
                <c:pt idx="306">
                  <c:v>42551</c:v>
                </c:pt>
                <c:pt idx="307">
                  <c:v>42580</c:v>
                </c:pt>
                <c:pt idx="308">
                  <c:v>42613</c:v>
                </c:pt>
                <c:pt idx="309">
                  <c:v>42643</c:v>
                </c:pt>
                <c:pt idx="310">
                  <c:v>42674</c:v>
                </c:pt>
                <c:pt idx="311">
                  <c:v>42704</c:v>
                </c:pt>
                <c:pt idx="312">
                  <c:v>42734</c:v>
                </c:pt>
                <c:pt idx="313">
                  <c:v>42766</c:v>
                </c:pt>
                <c:pt idx="314">
                  <c:v>42794</c:v>
                </c:pt>
                <c:pt idx="315">
                  <c:v>42825</c:v>
                </c:pt>
                <c:pt idx="316">
                  <c:v>42853</c:v>
                </c:pt>
                <c:pt idx="317">
                  <c:v>42886</c:v>
                </c:pt>
                <c:pt idx="318">
                  <c:v>42916</c:v>
                </c:pt>
                <c:pt idx="319">
                  <c:v>42947</c:v>
                </c:pt>
                <c:pt idx="320">
                  <c:v>42978</c:v>
                </c:pt>
                <c:pt idx="321">
                  <c:v>43007</c:v>
                </c:pt>
                <c:pt idx="322">
                  <c:v>43039</c:v>
                </c:pt>
                <c:pt idx="323">
                  <c:v>43069</c:v>
                </c:pt>
                <c:pt idx="324">
                  <c:v>43098</c:v>
                </c:pt>
                <c:pt idx="325">
                  <c:v>43131</c:v>
                </c:pt>
                <c:pt idx="326">
                  <c:v>43159</c:v>
                </c:pt>
                <c:pt idx="327">
                  <c:v>43189</c:v>
                </c:pt>
                <c:pt idx="328">
                  <c:v>43220</c:v>
                </c:pt>
                <c:pt idx="329">
                  <c:v>43251</c:v>
                </c:pt>
                <c:pt idx="330">
                  <c:v>43280</c:v>
                </c:pt>
                <c:pt idx="331">
                  <c:v>43312</c:v>
                </c:pt>
                <c:pt idx="332">
                  <c:v>43343</c:v>
                </c:pt>
                <c:pt idx="333">
                  <c:v>43371</c:v>
                </c:pt>
                <c:pt idx="334">
                  <c:v>43404</c:v>
                </c:pt>
                <c:pt idx="335">
                  <c:v>43434</c:v>
                </c:pt>
                <c:pt idx="336">
                  <c:v>43465</c:v>
                </c:pt>
                <c:pt idx="337">
                  <c:v>43496</c:v>
                </c:pt>
                <c:pt idx="338">
                  <c:v>43524</c:v>
                </c:pt>
                <c:pt idx="339">
                  <c:v>43553</c:v>
                </c:pt>
                <c:pt idx="340">
                  <c:v>43585</c:v>
                </c:pt>
              </c:numCache>
            </c:numRef>
          </c:cat>
          <c:val>
            <c:numRef>
              <c:f>'Fig12'!$H$6:$H$346</c:f>
              <c:numCache>
                <c:formatCode>0.00%</c:formatCode>
                <c:ptCount val="341"/>
                <c:pt idx="0">
                  <c:v>0.1085</c:v>
                </c:pt>
                <c:pt idx="1">
                  <c:v>0.1085</c:v>
                </c:pt>
                <c:pt idx="2">
                  <c:v>0.1085</c:v>
                </c:pt>
                <c:pt idx="3">
                  <c:v>0.1085</c:v>
                </c:pt>
                <c:pt idx="4">
                  <c:v>0.1085</c:v>
                </c:pt>
                <c:pt idx="5">
                  <c:v>0.1085</c:v>
                </c:pt>
                <c:pt idx="6">
                  <c:v>0.1085</c:v>
                </c:pt>
                <c:pt idx="7">
                  <c:v>0.1085</c:v>
                </c:pt>
                <c:pt idx="8">
                  <c:v>0.1085</c:v>
                </c:pt>
                <c:pt idx="9">
                  <c:v>0.10859999999999999</c:v>
                </c:pt>
                <c:pt idx="10">
                  <c:v>0.10859999999999999</c:v>
                </c:pt>
                <c:pt idx="11">
                  <c:v>0.10859999999999999</c:v>
                </c:pt>
                <c:pt idx="12">
                  <c:v>0.11130000000000001</c:v>
                </c:pt>
                <c:pt idx="13">
                  <c:v>0.11130000000000001</c:v>
                </c:pt>
                <c:pt idx="14">
                  <c:v>0.11130000000000001</c:v>
                </c:pt>
                <c:pt idx="15">
                  <c:v>0.11130000000000001</c:v>
                </c:pt>
                <c:pt idx="16">
                  <c:v>0.11130000000000001</c:v>
                </c:pt>
                <c:pt idx="17">
                  <c:v>0.11130000000000001</c:v>
                </c:pt>
                <c:pt idx="18">
                  <c:v>0.11130000000000001</c:v>
                </c:pt>
                <c:pt idx="19">
                  <c:v>0.11130000000000001</c:v>
                </c:pt>
                <c:pt idx="20">
                  <c:v>0.11130000000000001</c:v>
                </c:pt>
                <c:pt idx="21">
                  <c:v>0.1109</c:v>
                </c:pt>
                <c:pt idx="22">
                  <c:v>0.1109</c:v>
                </c:pt>
                <c:pt idx="23">
                  <c:v>0.111</c:v>
                </c:pt>
                <c:pt idx="24">
                  <c:v>8.4399999999999989E-2</c:v>
                </c:pt>
                <c:pt idx="25">
                  <c:v>8.4399999999999989E-2</c:v>
                </c:pt>
                <c:pt idx="26">
                  <c:v>8.4399999999999989E-2</c:v>
                </c:pt>
                <c:pt idx="27">
                  <c:v>8.4399999999999989E-2</c:v>
                </c:pt>
                <c:pt idx="28">
                  <c:v>8.4399999999999989E-2</c:v>
                </c:pt>
                <c:pt idx="29">
                  <c:v>8.4399999999999989E-2</c:v>
                </c:pt>
                <c:pt idx="30">
                  <c:v>8.4399999999999989E-2</c:v>
                </c:pt>
                <c:pt idx="31">
                  <c:v>8.4399999999999989E-2</c:v>
                </c:pt>
                <c:pt idx="32">
                  <c:v>8.4399999999999989E-2</c:v>
                </c:pt>
                <c:pt idx="33">
                  <c:v>8.4000000000000005E-2</c:v>
                </c:pt>
                <c:pt idx="34">
                  <c:v>8.4000000000000005E-2</c:v>
                </c:pt>
                <c:pt idx="35">
                  <c:v>8.4100000000000008E-2</c:v>
                </c:pt>
                <c:pt idx="36">
                  <c:v>9.8000000000000004E-2</c:v>
                </c:pt>
                <c:pt idx="37">
                  <c:v>9.8000000000000004E-2</c:v>
                </c:pt>
                <c:pt idx="38">
                  <c:v>9.8000000000000004E-2</c:v>
                </c:pt>
                <c:pt idx="39">
                  <c:v>9.8000000000000004E-2</c:v>
                </c:pt>
                <c:pt idx="40">
                  <c:v>9.8000000000000004E-2</c:v>
                </c:pt>
                <c:pt idx="41">
                  <c:v>9.8000000000000004E-2</c:v>
                </c:pt>
                <c:pt idx="42">
                  <c:v>9.8000000000000004E-2</c:v>
                </c:pt>
                <c:pt idx="43">
                  <c:v>9.8000000000000004E-2</c:v>
                </c:pt>
                <c:pt idx="44">
                  <c:v>9.8000000000000004E-2</c:v>
                </c:pt>
                <c:pt idx="45">
                  <c:v>9.8100000000000007E-2</c:v>
                </c:pt>
                <c:pt idx="46">
                  <c:v>9.8100000000000007E-2</c:v>
                </c:pt>
                <c:pt idx="47">
                  <c:v>9.820000000000001E-2</c:v>
                </c:pt>
                <c:pt idx="48">
                  <c:v>9.820000000000001E-2</c:v>
                </c:pt>
                <c:pt idx="49">
                  <c:v>0.11</c:v>
                </c:pt>
                <c:pt idx="50">
                  <c:v>0.11</c:v>
                </c:pt>
                <c:pt idx="51">
                  <c:v>0.11</c:v>
                </c:pt>
                <c:pt idx="52">
                  <c:v>0.11</c:v>
                </c:pt>
                <c:pt idx="53">
                  <c:v>0.11</c:v>
                </c:pt>
                <c:pt idx="54">
                  <c:v>0.11</c:v>
                </c:pt>
                <c:pt idx="55">
                  <c:v>0.11</c:v>
                </c:pt>
                <c:pt idx="56">
                  <c:v>0.11</c:v>
                </c:pt>
                <c:pt idx="57">
                  <c:v>0.11</c:v>
                </c:pt>
                <c:pt idx="58">
                  <c:v>0.1101</c:v>
                </c:pt>
                <c:pt idx="59">
                  <c:v>0.1101</c:v>
                </c:pt>
                <c:pt idx="60">
                  <c:v>0.1101</c:v>
                </c:pt>
                <c:pt idx="61">
                  <c:v>0.12689999999999999</c:v>
                </c:pt>
                <c:pt idx="62">
                  <c:v>0.12689999999999999</c:v>
                </c:pt>
                <c:pt idx="63">
                  <c:v>0.12689999999999999</c:v>
                </c:pt>
                <c:pt idx="64">
                  <c:v>0.12689999999999999</c:v>
                </c:pt>
                <c:pt idx="65">
                  <c:v>0.12689999999999999</c:v>
                </c:pt>
                <c:pt idx="66">
                  <c:v>0.12689999999999999</c:v>
                </c:pt>
                <c:pt idx="67">
                  <c:v>0.12689999999999999</c:v>
                </c:pt>
                <c:pt idx="68">
                  <c:v>0.12689999999999999</c:v>
                </c:pt>
                <c:pt idx="69">
                  <c:v>0.12689999999999999</c:v>
                </c:pt>
                <c:pt idx="70">
                  <c:v>0.12689999999999999</c:v>
                </c:pt>
                <c:pt idx="71">
                  <c:v>0.12689999999999999</c:v>
                </c:pt>
                <c:pt idx="72">
                  <c:v>0.1081</c:v>
                </c:pt>
                <c:pt idx="73">
                  <c:v>0.1081</c:v>
                </c:pt>
                <c:pt idx="74">
                  <c:v>0.1081</c:v>
                </c:pt>
                <c:pt idx="75">
                  <c:v>0.1081</c:v>
                </c:pt>
                <c:pt idx="76">
                  <c:v>0.1081</c:v>
                </c:pt>
                <c:pt idx="77">
                  <c:v>0.1081</c:v>
                </c:pt>
                <c:pt idx="78">
                  <c:v>0.1081</c:v>
                </c:pt>
                <c:pt idx="79">
                  <c:v>0.1081</c:v>
                </c:pt>
                <c:pt idx="80">
                  <c:v>0.1081</c:v>
                </c:pt>
                <c:pt idx="81">
                  <c:v>0.10830000000000001</c:v>
                </c:pt>
                <c:pt idx="82">
                  <c:v>0.10830000000000001</c:v>
                </c:pt>
                <c:pt idx="83">
                  <c:v>0.10830000000000001</c:v>
                </c:pt>
                <c:pt idx="84">
                  <c:v>0.1173</c:v>
                </c:pt>
                <c:pt idx="85">
                  <c:v>0.1173</c:v>
                </c:pt>
                <c:pt idx="86">
                  <c:v>0.1173</c:v>
                </c:pt>
                <c:pt idx="87">
                  <c:v>0.1173</c:v>
                </c:pt>
                <c:pt idx="88">
                  <c:v>0.1173</c:v>
                </c:pt>
                <c:pt idx="89">
                  <c:v>0.1173</c:v>
                </c:pt>
                <c:pt idx="90">
                  <c:v>0.1173</c:v>
                </c:pt>
                <c:pt idx="91">
                  <c:v>0.1173</c:v>
                </c:pt>
                <c:pt idx="92">
                  <c:v>0.1173</c:v>
                </c:pt>
                <c:pt idx="93">
                  <c:v>0.11720000000000001</c:v>
                </c:pt>
                <c:pt idx="94">
                  <c:v>0.11720000000000001</c:v>
                </c:pt>
                <c:pt idx="95">
                  <c:v>0.1173</c:v>
                </c:pt>
                <c:pt idx="96">
                  <c:v>0.127</c:v>
                </c:pt>
                <c:pt idx="97">
                  <c:v>0.127</c:v>
                </c:pt>
                <c:pt idx="98">
                  <c:v>0.127</c:v>
                </c:pt>
                <c:pt idx="99">
                  <c:v>0.127</c:v>
                </c:pt>
                <c:pt idx="100">
                  <c:v>0.127</c:v>
                </c:pt>
                <c:pt idx="101">
                  <c:v>0.127</c:v>
                </c:pt>
                <c:pt idx="102">
                  <c:v>0.127</c:v>
                </c:pt>
                <c:pt idx="103">
                  <c:v>0.127</c:v>
                </c:pt>
                <c:pt idx="104">
                  <c:v>0.12689999999999999</c:v>
                </c:pt>
                <c:pt idx="105">
                  <c:v>0.127</c:v>
                </c:pt>
                <c:pt idx="106">
                  <c:v>0.127</c:v>
                </c:pt>
                <c:pt idx="107">
                  <c:v>0.12710000000000002</c:v>
                </c:pt>
                <c:pt idx="108">
                  <c:v>0.13109999999999999</c:v>
                </c:pt>
                <c:pt idx="109">
                  <c:v>0.13109999999999999</c:v>
                </c:pt>
                <c:pt idx="110">
                  <c:v>0.13109999999999999</c:v>
                </c:pt>
                <c:pt idx="111">
                  <c:v>0.13109999999999999</c:v>
                </c:pt>
                <c:pt idx="112">
                  <c:v>0.13109999999999999</c:v>
                </c:pt>
                <c:pt idx="113">
                  <c:v>0.13109999999999999</c:v>
                </c:pt>
                <c:pt idx="114">
                  <c:v>0.13109999999999999</c:v>
                </c:pt>
                <c:pt idx="115">
                  <c:v>0.13109999999999999</c:v>
                </c:pt>
                <c:pt idx="116">
                  <c:v>0.13109999999999999</c:v>
                </c:pt>
                <c:pt idx="117">
                  <c:v>0.13109999999999999</c:v>
                </c:pt>
                <c:pt idx="118">
                  <c:v>0.13109999999999999</c:v>
                </c:pt>
                <c:pt idx="119">
                  <c:v>0.13120000000000001</c:v>
                </c:pt>
                <c:pt idx="120">
                  <c:v>0.13120000000000001</c:v>
                </c:pt>
                <c:pt idx="121">
                  <c:v>0.13419999999999999</c:v>
                </c:pt>
                <c:pt idx="122">
                  <c:v>0.13419999999999999</c:v>
                </c:pt>
                <c:pt idx="123">
                  <c:v>0.13419999999999999</c:v>
                </c:pt>
                <c:pt idx="124">
                  <c:v>0.13419999999999999</c:v>
                </c:pt>
                <c:pt idx="125">
                  <c:v>0.13419999999999999</c:v>
                </c:pt>
                <c:pt idx="126">
                  <c:v>0.13419999999999999</c:v>
                </c:pt>
                <c:pt idx="127">
                  <c:v>0.13419999999999999</c:v>
                </c:pt>
                <c:pt idx="128">
                  <c:v>0.1341</c:v>
                </c:pt>
                <c:pt idx="129">
                  <c:v>0.1341</c:v>
                </c:pt>
                <c:pt idx="130">
                  <c:v>0.1341</c:v>
                </c:pt>
                <c:pt idx="131">
                  <c:v>0.13419999999999999</c:v>
                </c:pt>
                <c:pt idx="132">
                  <c:v>0.11550000000000001</c:v>
                </c:pt>
                <c:pt idx="133">
                  <c:v>0.11689999999999999</c:v>
                </c:pt>
                <c:pt idx="134">
                  <c:v>0.11689999999999999</c:v>
                </c:pt>
                <c:pt idx="135">
                  <c:v>0.11689999999999999</c:v>
                </c:pt>
                <c:pt idx="136">
                  <c:v>0.11599999999999999</c:v>
                </c:pt>
                <c:pt idx="137">
                  <c:v>0.11599999999999999</c:v>
                </c:pt>
                <c:pt idx="138">
                  <c:v>0.11599999999999999</c:v>
                </c:pt>
                <c:pt idx="139">
                  <c:v>6.4899999999999999E-2</c:v>
                </c:pt>
                <c:pt idx="140">
                  <c:v>6.4899999999999999E-2</c:v>
                </c:pt>
                <c:pt idx="141">
                  <c:v>7.17E-2</c:v>
                </c:pt>
                <c:pt idx="142">
                  <c:v>7.1900000000000006E-2</c:v>
                </c:pt>
                <c:pt idx="143">
                  <c:v>7.1900000000000006E-2</c:v>
                </c:pt>
                <c:pt idx="144">
                  <c:v>6.8600000000000008E-2</c:v>
                </c:pt>
                <c:pt idx="145">
                  <c:v>6.88E-2</c:v>
                </c:pt>
                <c:pt idx="146">
                  <c:v>6.88E-2</c:v>
                </c:pt>
                <c:pt idx="147">
                  <c:v>8.4499999999999992E-2</c:v>
                </c:pt>
                <c:pt idx="148">
                  <c:v>8.4600000000000009E-2</c:v>
                </c:pt>
                <c:pt idx="149">
                  <c:v>8.4600000000000009E-2</c:v>
                </c:pt>
                <c:pt idx="150">
                  <c:v>0.1416</c:v>
                </c:pt>
                <c:pt idx="151">
                  <c:v>0.14169999999999999</c:v>
                </c:pt>
                <c:pt idx="152">
                  <c:v>0.14169999999999999</c:v>
                </c:pt>
                <c:pt idx="153">
                  <c:v>0.13790000000000002</c:v>
                </c:pt>
                <c:pt idx="154">
                  <c:v>0.1376</c:v>
                </c:pt>
                <c:pt idx="155">
                  <c:v>0.1376</c:v>
                </c:pt>
                <c:pt idx="156">
                  <c:v>0.1547</c:v>
                </c:pt>
                <c:pt idx="157">
                  <c:v>0.1547</c:v>
                </c:pt>
                <c:pt idx="158">
                  <c:v>0.1545</c:v>
                </c:pt>
                <c:pt idx="159">
                  <c:v>0.13419999999999999</c:v>
                </c:pt>
                <c:pt idx="160">
                  <c:v>0.13419999999999999</c:v>
                </c:pt>
                <c:pt idx="161">
                  <c:v>0.13419999999999999</c:v>
                </c:pt>
                <c:pt idx="162">
                  <c:v>0.14330000000000001</c:v>
                </c:pt>
                <c:pt idx="163">
                  <c:v>0.14330000000000001</c:v>
                </c:pt>
                <c:pt idx="164">
                  <c:v>0.14370000000000002</c:v>
                </c:pt>
                <c:pt idx="165">
                  <c:v>0.1515</c:v>
                </c:pt>
                <c:pt idx="166">
                  <c:v>0.1515</c:v>
                </c:pt>
                <c:pt idx="167">
                  <c:v>0.15160000000000001</c:v>
                </c:pt>
                <c:pt idx="168">
                  <c:v>0.14450000000000002</c:v>
                </c:pt>
                <c:pt idx="169">
                  <c:v>0.14510000000000001</c:v>
                </c:pt>
                <c:pt idx="170">
                  <c:v>0.14510000000000001</c:v>
                </c:pt>
                <c:pt idx="171">
                  <c:v>0.17100000000000001</c:v>
                </c:pt>
                <c:pt idx="172">
                  <c:v>0.17100000000000001</c:v>
                </c:pt>
                <c:pt idx="173">
                  <c:v>0.17120000000000002</c:v>
                </c:pt>
                <c:pt idx="174">
                  <c:v>0.16760000000000003</c:v>
                </c:pt>
                <c:pt idx="175">
                  <c:v>0.16760000000000003</c:v>
                </c:pt>
                <c:pt idx="176">
                  <c:v>0.16800000000000001</c:v>
                </c:pt>
                <c:pt idx="177">
                  <c:v>0.16370000000000001</c:v>
                </c:pt>
                <c:pt idx="178">
                  <c:v>0.1638</c:v>
                </c:pt>
                <c:pt idx="179">
                  <c:v>0.16390000000000002</c:v>
                </c:pt>
                <c:pt idx="180">
                  <c:v>0.16390000000000002</c:v>
                </c:pt>
                <c:pt idx="181">
                  <c:v>0.19650000000000001</c:v>
                </c:pt>
                <c:pt idx="182">
                  <c:v>0.19650000000000001</c:v>
                </c:pt>
                <c:pt idx="183">
                  <c:v>0.2097</c:v>
                </c:pt>
                <c:pt idx="184">
                  <c:v>0.2097</c:v>
                </c:pt>
                <c:pt idx="185">
                  <c:v>0.20960000000000001</c:v>
                </c:pt>
                <c:pt idx="186">
                  <c:v>0.22309999999999999</c:v>
                </c:pt>
                <c:pt idx="187">
                  <c:v>0.2238</c:v>
                </c:pt>
                <c:pt idx="188">
                  <c:v>0.2238</c:v>
                </c:pt>
                <c:pt idx="189">
                  <c:v>0.2238</c:v>
                </c:pt>
                <c:pt idx="190">
                  <c:v>0.23080000000000001</c:v>
                </c:pt>
                <c:pt idx="191">
                  <c:v>0.23080000000000001</c:v>
                </c:pt>
                <c:pt idx="192">
                  <c:v>0.23080000000000001</c:v>
                </c:pt>
                <c:pt idx="193">
                  <c:v>0.21879999999999999</c:v>
                </c:pt>
                <c:pt idx="194">
                  <c:v>0.21879999999999999</c:v>
                </c:pt>
                <c:pt idx="195">
                  <c:v>0.21879999999999999</c:v>
                </c:pt>
                <c:pt idx="196">
                  <c:v>0.21710000000000002</c:v>
                </c:pt>
                <c:pt idx="197">
                  <c:v>0.21729999999999999</c:v>
                </c:pt>
                <c:pt idx="198">
                  <c:v>0.21729999999999999</c:v>
                </c:pt>
                <c:pt idx="199">
                  <c:v>0.21289999999999998</c:v>
                </c:pt>
                <c:pt idx="200">
                  <c:v>0.21289999999999998</c:v>
                </c:pt>
                <c:pt idx="201">
                  <c:v>0.21289999999999998</c:v>
                </c:pt>
                <c:pt idx="202">
                  <c:v>0.20809999999999998</c:v>
                </c:pt>
                <c:pt idx="203">
                  <c:v>0.20809999999999998</c:v>
                </c:pt>
                <c:pt idx="204">
                  <c:v>0.19920000000000002</c:v>
                </c:pt>
                <c:pt idx="205">
                  <c:v>0.1991</c:v>
                </c:pt>
                <c:pt idx="206">
                  <c:v>0.1991</c:v>
                </c:pt>
                <c:pt idx="207">
                  <c:v>0.2041</c:v>
                </c:pt>
                <c:pt idx="208">
                  <c:v>0.2041</c:v>
                </c:pt>
                <c:pt idx="209">
                  <c:v>0.2041</c:v>
                </c:pt>
                <c:pt idx="210">
                  <c:v>0.20199999999999999</c:v>
                </c:pt>
                <c:pt idx="211">
                  <c:v>0.20240000000000002</c:v>
                </c:pt>
                <c:pt idx="212">
                  <c:v>0.20240000000000002</c:v>
                </c:pt>
                <c:pt idx="213">
                  <c:v>0.193</c:v>
                </c:pt>
                <c:pt idx="214">
                  <c:v>0.19260000000000002</c:v>
                </c:pt>
                <c:pt idx="215">
                  <c:v>0.19260000000000002</c:v>
                </c:pt>
                <c:pt idx="216">
                  <c:v>0.16879999999999998</c:v>
                </c:pt>
                <c:pt idx="217">
                  <c:v>0.16879999999999998</c:v>
                </c:pt>
                <c:pt idx="218">
                  <c:v>0.16850000000000001</c:v>
                </c:pt>
                <c:pt idx="219">
                  <c:v>0.159</c:v>
                </c:pt>
                <c:pt idx="220">
                  <c:v>0.159</c:v>
                </c:pt>
                <c:pt idx="221">
                  <c:v>0.159</c:v>
                </c:pt>
                <c:pt idx="222">
                  <c:v>0.14499999999999999</c:v>
                </c:pt>
                <c:pt idx="223">
                  <c:v>0.1452</c:v>
                </c:pt>
                <c:pt idx="224">
                  <c:v>0.1452</c:v>
                </c:pt>
                <c:pt idx="225">
                  <c:v>0.1313</c:v>
                </c:pt>
                <c:pt idx="226">
                  <c:v>0.1313</c:v>
                </c:pt>
                <c:pt idx="227">
                  <c:v>0.13109999999999999</c:v>
                </c:pt>
                <c:pt idx="228">
                  <c:v>0.14810000000000001</c:v>
                </c:pt>
                <c:pt idx="229">
                  <c:v>0.14810000000000001</c:v>
                </c:pt>
                <c:pt idx="230">
                  <c:v>0.14800000000000002</c:v>
                </c:pt>
                <c:pt idx="231">
                  <c:v>0.14269999999999999</c:v>
                </c:pt>
                <c:pt idx="232">
                  <c:v>0.14300000000000002</c:v>
                </c:pt>
                <c:pt idx="233">
                  <c:v>0.1431</c:v>
                </c:pt>
                <c:pt idx="234">
                  <c:v>0.13780000000000001</c:v>
                </c:pt>
                <c:pt idx="235">
                  <c:v>0.13780000000000001</c:v>
                </c:pt>
                <c:pt idx="236">
                  <c:v>0.13830000000000001</c:v>
                </c:pt>
                <c:pt idx="237">
                  <c:v>0.1469</c:v>
                </c:pt>
                <c:pt idx="238">
                  <c:v>0.1469</c:v>
                </c:pt>
                <c:pt idx="239">
                  <c:v>0.14700000000000002</c:v>
                </c:pt>
                <c:pt idx="240">
                  <c:v>0.15579999999999999</c:v>
                </c:pt>
                <c:pt idx="241">
                  <c:v>0.15570000000000001</c:v>
                </c:pt>
                <c:pt idx="242">
                  <c:v>0.15570000000000001</c:v>
                </c:pt>
                <c:pt idx="243">
                  <c:v>0.1479</c:v>
                </c:pt>
                <c:pt idx="244">
                  <c:v>0.1479</c:v>
                </c:pt>
                <c:pt idx="245">
                  <c:v>0.14810000000000001</c:v>
                </c:pt>
                <c:pt idx="246">
                  <c:v>0.14780000000000001</c:v>
                </c:pt>
                <c:pt idx="247">
                  <c:v>0.14780000000000001</c:v>
                </c:pt>
                <c:pt idx="248">
                  <c:v>0.1479</c:v>
                </c:pt>
                <c:pt idx="249">
                  <c:v>0.12620000000000001</c:v>
                </c:pt>
                <c:pt idx="250">
                  <c:v>0.12609999999999999</c:v>
                </c:pt>
                <c:pt idx="251">
                  <c:v>0.12609999999999999</c:v>
                </c:pt>
                <c:pt idx="252">
                  <c:v>0.12609999999999999</c:v>
                </c:pt>
                <c:pt idx="253">
                  <c:v>9.4E-2</c:v>
                </c:pt>
                <c:pt idx="254">
                  <c:v>9.4E-2</c:v>
                </c:pt>
                <c:pt idx="255">
                  <c:v>9.4E-2</c:v>
                </c:pt>
                <c:pt idx="256">
                  <c:v>0.1114</c:v>
                </c:pt>
                <c:pt idx="257">
                  <c:v>0.1114</c:v>
                </c:pt>
                <c:pt idx="258">
                  <c:v>0.1114</c:v>
                </c:pt>
                <c:pt idx="259">
                  <c:v>9.5000000000000001E-2</c:v>
                </c:pt>
                <c:pt idx="260">
                  <c:v>9.5000000000000001E-2</c:v>
                </c:pt>
                <c:pt idx="261">
                  <c:v>9.5000000000000001E-2</c:v>
                </c:pt>
                <c:pt idx="262">
                  <c:v>9.6200000000000008E-2</c:v>
                </c:pt>
                <c:pt idx="263">
                  <c:v>9.6099999999999991E-2</c:v>
                </c:pt>
                <c:pt idx="264">
                  <c:v>2.81E-2</c:v>
                </c:pt>
                <c:pt idx="265">
                  <c:v>2.8199999999999999E-2</c:v>
                </c:pt>
                <c:pt idx="266">
                  <c:v>2.8199999999999999E-2</c:v>
                </c:pt>
                <c:pt idx="267">
                  <c:v>2.8199999999999999E-2</c:v>
                </c:pt>
                <c:pt idx="268">
                  <c:v>4.5100000000000001E-2</c:v>
                </c:pt>
                <c:pt idx="269">
                  <c:v>4.4999999999999998E-2</c:v>
                </c:pt>
                <c:pt idx="270">
                  <c:v>4.4999999999999998E-2</c:v>
                </c:pt>
                <c:pt idx="271">
                  <c:v>3.27E-2</c:v>
                </c:pt>
                <c:pt idx="272">
                  <c:v>3.27E-2</c:v>
                </c:pt>
                <c:pt idx="273">
                  <c:v>5.8899999999999994E-2</c:v>
                </c:pt>
                <c:pt idx="274">
                  <c:v>5.8799999999999998E-2</c:v>
                </c:pt>
                <c:pt idx="275">
                  <c:v>5.8799999999999998E-2</c:v>
                </c:pt>
                <c:pt idx="276">
                  <c:v>6.6100000000000006E-2</c:v>
                </c:pt>
                <c:pt idx="277">
                  <c:v>6.6000000000000003E-2</c:v>
                </c:pt>
                <c:pt idx="278">
                  <c:v>6.6000000000000003E-2</c:v>
                </c:pt>
                <c:pt idx="279">
                  <c:v>6.6100000000000006E-2</c:v>
                </c:pt>
                <c:pt idx="280">
                  <c:v>6.6100000000000006E-2</c:v>
                </c:pt>
                <c:pt idx="281">
                  <c:v>6.6100000000000006E-2</c:v>
                </c:pt>
                <c:pt idx="282">
                  <c:v>6.4199999999999993E-2</c:v>
                </c:pt>
                <c:pt idx="283">
                  <c:v>6.4199999999999993E-2</c:v>
                </c:pt>
                <c:pt idx="284">
                  <c:v>6.4199999999999993E-2</c:v>
                </c:pt>
                <c:pt idx="285">
                  <c:v>6.7299999999999999E-2</c:v>
                </c:pt>
                <c:pt idx="286">
                  <c:v>6.7199999999999996E-2</c:v>
                </c:pt>
                <c:pt idx="287">
                  <c:v>6.7199999999999996E-2</c:v>
                </c:pt>
                <c:pt idx="288">
                  <c:v>8.7000000000000008E-2</c:v>
                </c:pt>
                <c:pt idx="289">
                  <c:v>8.7000000000000008E-2</c:v>
                </c:pt>
                <c:pt idx="290">
                  <c:v>8.7100000000000011E-2</c:v>
                </c:pt>
                <c:pt idx="291">
                  <c:v>8.6599999999999996E-2</c:v>
                </c:pt>
                <c:pt idx="292">
                  <c:v>8.7000000000000008E-2</c:v>
                </c:pt>
                <c:pt idx="293">
                  <c:v>8.7000000000000008E-2</c:v>
                </c:pt>
                <c:pt idx="294">
                  <c:v>9.5899999999999999E-2</c:v>
                </c:pt>
                <c:pt idx="295">
                  <c:v>9.6300000000000011E-2</c:v>
                </c:pt>
                <c:pt idx="296">
                  <c:v>9.6300000000000011E-2</c:v>
                </c:pt>
                <c:pt idx="297">
                  <c:v>9.4800000000000009E-2</c:v>
                </c:pt>
                <c:pt idx="298">
                  <c:v>9.4800000000000009E-2</c:v>
                </c:pt>
                <c:pt idx="299">
                  <c:v>9.4800000000000009E-2</c:v>
                </c:pt>
                <c:pt idx="300">
                  <c:v>7.980000000000001E-2</c:v>
                </c:pt>
                <c:pt idx="301">
                  <c:v>7.980000000000001E-2</c:v>
                </c:pt>
                <c:pt idx="302">
                  <c:v>7.980000000000001E-2</c:v>
                </c:pt>
                <c:pt idx="303">
                  <c:v>7.5200000000000003E-2</c:v>
                </c:pt>
                <c:pt idx="304">
                  <c:v>7.5200000000000003E-2</c:v>
                </c:pt>
                <c:pt idx="305">
                  <c:v>7.5399999999999995E-2</c:v>
                </c:pt>
                <c:pt idx="306">
                  <c:v>6.5799999999999997E-2</c:v>
                </c:pt>
                <c:pt idx="307">
                  <c:v>6.5799999999999997E-2</c:v>
                </c:pt>
                <c:pt idx="308">
                  <c:v>6.6000000000000003E-2</c:v>
                </c:pt>
                <c:pt idx="309">
                  <c:v>7.1900000000000006E-2</c:v>
                </c:pt>
                <c:pt idx="310">
                  <c:v>7.2000000000000008E-2</c:v>
                </c:pt>
                <c:pt idx="311">
                  <c:v>7.2000000000000008E-2</c:v>
                </c:pt>
                <c:pt idx="312">
                  <c:v>7.2000000000000008E-2</c:v>
                </c:pt>
                <c:pt idx="313">
                  <c:v>8.5999999999999993E-2</c:v>
                </c:pt>
                <c:pt idx="314">
                  <c:v>8.5999999999999993E-2</c:v>
                </c:pt>
                <c:pt idx="315">
                  <c:v>8.9099999999999999E-2</c:v>
                </c:pt>
                <c:pt idx="316">
                  <c:v>8.9099999999999999E-2</c:v>
                </c:pt>
                <c:pt idx="317">
                  <c:v>8.950000000000001E-2</c:v>
                </c:pt>
                <c:pt idx="318">
                  <c:v>9.4299999999999995E-2</c:v>
                </c:pt>
                <c:pt idx="319">
                  <c:v>9.4299999999999995E-2</c:v>
                </c:pt>
                <c:pt idx="320">
                  <c:v>9.3100000000000002E-2</c:v>
                </c:pt>
                <c:pt idx="321">
                  <c:v>9.3100000000000002E-2</c:v>
                </c:pt>
                <c:pt idx="322">
                  <c:v>9.2600000000000002E-2</c:v>
                </c:pt>
                <c:pt idx="323">
                  <c:v>9.2600000000000002E-2</c:v>
                </c:pt>
                <c:pt idx="324">
                  <c:v>9.2600000000000002E-2</c:v>
                </c:pt>
                <c:pt idx="325">
                  <c:v>9.4600000000000004E-2</c:v>
                </c:pt>
                <c:pt idx="326">
                  <c:v>9.4600000000000004E-2</c:v>
                </c:pt>
                <c:pt idx="327">
                  <c:v>9.4600000000000004E-2</c:v>
                </c:pt>
                <c:pt idx="328">
                  <c:v>9.4299999999999995E-2</c:v>
                </c:pt>
                <c:pt idx="329">
                  <c:v>9.4299999999999995E-2</c:v>
                </c:pt>
                <c:pt idx="330">
                  <c:v>9.4299999999999995E-2</c:v>
                </c:pt>
                <c:pt idx="331">
                  <c:v>8.8399999999999992E-2</c:v>
                </c:pt>
                <c:pt idx="332">
                  <c:v>8.8399999999999992E-2</c:v>
                </c:pt>
                <c:pt idx="333">
                  <c:v>8.8399999999999992E-2</c:v>
                </c:pt>
                <c:pt idx="334">
                  <c:v>8.6099999999999996E-2</c:v>
                </c:pt>
                <c:pt idx="335">
                  <c:v>8.6099999999999996E-2</c:v>
                </c:pt>
                <c:pt idx="336">
                  <c:v>8.7499999999999994E-2</c:v>
                </c:pt>
                <c:pt idx="337">
                  <c:v>8.72E-2</c:v>
                </c:pt>
                <c:pt idx="338">
                  <c:v>8.72E-2</c:v>
                </c:pt>
                <c:pt idx="339">
                  <c:v>8.72E-2</c:v>
                </c:pt>
                <c:pt idx="340">
                  <c:v>8.4399999999999989E-2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0D-4B10-923B-7FACAFFB1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0833880"/>
        <c:axId val="770834272"/>
      </c:lineChart>
      <c:dateAx>
        <c:axId val="770833880"/>
        <c:scaling>
          <c:orientation val="minMax"/>
        </c:scaling>
        <c:delete val="0"/>
        <c:axPos val="b"/>
        <c:minorGridlines/>
        <c:numFmt formatCode="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0834272"/>
        <c:crosses val="autoZero"/>
        <c:auto val="1"/>
        <c:lblOffset val="100"/>
        <c:baseTimeUnit val="months"/>
        <c:majorUnit val="24"/>
        <c:majorTimeUnit val="months"/>
      </c:dateAx>
      <c:valAx>
        <c:axId val="77083427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ES"/>
                  <a:t>ROE</a:t>
                </a:r>
              </a:p>
            </c:rich>
          </c:tx>
          <c:layout>
            <c:manualLayout>
              <c:xMode val="edge"/>
              <c:yMode val="edge"/>
              <c:x val="1.2732345464690931E-3"/>
              <c:y val="0.4040286585798396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0833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485961105255543"/>
          <c:y val="3.831850748386182E-2"/>
          <c:w val="0.42714841202268611"/>
          <c:h val="0.20184669224039303"/>
        </c:manualLayout>
      </c:layout>
      <c:overlay val="0"/>
      <c:spPr>
        <a:solidFill>
          <a:srgbClr val="FFFFFF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3611121576311"/>
          <c:y val="1.3957999212969257E-2"/>
          <c:w val="0.87062753519446434"/>
          <c:h val="0.89517512556968237"/>
        </c:manualLayout>
      </c:layout>
      <c:lineChart>
        <c:grouping val="standard"/>
        <c:varyColors val="0"/>
        <c:ser>
          <c:idx val="0"/>
          <c:order val="0"/>
          <c:tx>
            <c:strRef>
              <c:f>'Fig13'!$P$5</c:f>
              <c:strCache>
                <c:ptCount val="1"/>
                <c:pt idx="0">
                  <c:v>COCA COLA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'Fig13'!$M$6:$M$325</c:f>
              <c:numCache>
                <c:formatCode>m/d/yyyy</c:formatCode>
                <c:ptCount val="320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33326</c:v>
                </c:pt>
                <c:pt idx="4">
                  <c:v>33358</c:v>
                </c:pt>
                <c:pt idx="5">
                  <c:v>33389</c:v>
                </c:pt>
                <c:pt idx="6">
                  <c:v>33417</c:v>
                </c:pt>
                <c:pt idx="7">
                  <c:v>33450</c:v>
                </c:pt>
                <c:pt idx="8">
                  <c:v>33480</c:v>
                </c:pt>
                <c:pt idx="9">
                  <c:v>33511</c:v>
                </c:pt>
                <c:pt idx="10">
                  <c:v>33542</c:v>
                </c:pt>
                <c:pt idx="11">
                  <c:v>33571</c:v>
                </c:pt>
                <c:pt idx="12">
                  <c:v>33603</c:v>
                </c:pt>
                <c:pt idx="13">
                  <c:v>33634</c:v>
                </c:pt>
                <c:pt idx="14">
                  <c:v>33662</c:v>
                </c:pt>
                <c:pt idx="15">
                  <c:v>33694</c:v>
                </c:pt>
                <c:pt idx="16">
                  <c:v>33724</c:v>
                </c:pt>
                <c:pt idx="17">
                  <c:v>33753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33907</c:v>
                </c:pt>
                <c:pt idx="23">
                  <c:v>33938</c:v>
                </c:pt>
                <c:pt idx="24">
                  <c:v>33969</c:v>
                </c:pt>
                <c:pt idx="25">
                  <c:v>33998</c:v>
                </c:pt>
                <c:pt idx="26">
                  <c:v>34026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34180</c:v>
                </c:pt>
                <c:pt idx="32">
                  <c:v>34212</c:v>
                </c:pt>
                <c:pt idx="33">
                  <c:v>34242</c:v>
                </c:pt>
                <c:pt idx="34">
                  <c:v>34271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34453</c:v>
                </c:pt>
                <c:pt idx="41">
                  <c:v>34485</c:v>
                </c:pt>
                <c:pt idx="42">
                  <c:v>34515</c:v>
                </c:pt>
                <c:pt idx="43">
                  <c:v>34544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34698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34817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34971</c:v>
                </c:pt>
                <c:pt idx="58">
                  <c:v>35003</c:v>
                </c:pt>
                <c:pt idx="59">
                  <c:v>35033</c:v>
                </c:pt>
                <c:pt idx="60">
                  <c:v>35062</c:v>
                </c:pt>
                <c:pt idx="61">
                  <c:v>35095</c:v>
                </c:pt>
                <c:pt idx="62">
                  <c:v>35124</c:v>
                </c:pt>
                <c:pt idx="63">
                  <c:v>35153</c:v>
                </c:pt>
                <c:pt idx="64">
                  <c:v>35185</c:v>
                </c:pt>
                <c:pt idx="65">
                  <c:v>35216</c:v>
                </c:pt>
                <c:pt idx="66">
                  <c:v>35244</c:v>
                </c:pt>
                <c:pt idx="67">
                  <c:v>35277</c:v>
                </c:pt>
                <c:pt idx="68">
                  <c:v>35307</c:v>
                </c:pt>
                <c:pt idx="69">
                  <c:v>35338</c:v>
                </c:pt>
                <c:pt idx="70">
                  <c:v>35369</c:v>
                </c:pt>
                <c:pt idx="71">
                  <c:v>35398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35580</c:v>
                </c:pt>
                <c:pt idx="78">
                  <c:v>35611</c:v>
                </c:pt>
                <c:pt idx="79">
                  <c:v>35642</c:v>
                </c:pt>
                <c:pt idx="80">
                  <c:v>35671</c:v>
                </c:pt>
                <c:pt idx="81">
                  <c:v>35703</c:v>
                </c:pt>
                <c:pt idx="82">
                  <c:v>35734</c:v>
                </c:pt>
                <c:pt idx="83">
                  <c:v>35762</c:v>
                </c:pt>
                <c:pt idx="84">
                  <c:v>35795</c:v>
                </c:pt>
                <c:pt idx="85">
                  <c:v>35825</c:v>
                </c:pt>
                <c:pt idx="86">
                  <c:v>35853</c:v>
                </c:pt>
                <c:pt idx="87">
                  <c:v>35885</c:v>
                </c:pt>
                <c:pt idx="88">
                  <c:v>35915</c:v>
                </c:pt>
                <c:pt idx="89">
                  <c:v>35944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36098</c:v>
                </c:pt>
                <c:pt idx="95">
                  <c:v>36129</c:v>
                </c:pt>
                <c:pt idx="96">
                  <c:v>36160</c:v>
                </c:pt>
                <c:pt idx="97">
                  <c:v>36189</c:v>
                </c:pt>
                <c:pt idx="98">
                  <c:v>36217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36371</c:v>
                </c:pt>
                <c:pt idx="104">
                  <c:v>36403</c:v>
                </c:pt>
                <c:pt idx="105">
                  <c:v>36433</c:v>
                </c:pt>
                <c:pt idx="106">
                  <c:v>36462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36644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36798</c:v>
                </c:pt>
                <c:pt idx="118">
                  <c:v>36830</c:v>
                </c:pt>
                <c:pt idx="119">
                  <c:v>36860</c:v>
                </c:pt>
                <c:pt idx="120">
                  <c:v>36889</c:v>
                </c:pt>
                <c:pt idx="121">
                  <c:v>36922</c:v>
                </c:pt>
                <c:pt idx="122">
                  <c:v>36950</c:v>
                </c:pt>
                <c:pt idx="123">
                  <c:v>36980</c:v>
                </c:pt>
                <c:pt idx="124">
                  <c:v>37011</c:v>
                </c:pt>
                <c:pt idx="125">
                  <c:v>37042</c:v>
                </c:pt>
                <c:pt idx="126">
                  <c:v>37071</c:v>
                </c:pt>
                <c:pt idx="127">
                  <c:v>37103</c:v>
                </c:pt>
                <c:pt idx="128">
                  <c:v>37134</c:v>
                </c:pt>
                <c:pt idx="129">
                  <c:v>37162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37344</c:v>
                </c:pt>
                <c:pt idx="136">
                  <c:v>37376</c:v>
                </c:pt>
                <c:pt idx="137">
                  <c:v>37407</c:v>
                </c:pt>
                <c:pt idx="138">
                  <c:v>37435</c:v>
                </c:pt>
                <c:pt idx="139">
                  <c:v>37468</c:v>
                </c:pt>
                <c:pt idx="140">
                  <c:v>37498</c:v>
                </c:pt>
                <c:pt idx="141">
                  <c:v>37529</c:v>
                </c:pt>
                <c:pt idx="142">
                  <c:v>37560</c:v>
                </c:pt>
                <c:pt idx="143">
                  <c:v>37589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37771</c:v>
                </c:pt>
                <c:pt idx="150">
                  <c:v>37802</c:v>
                </c:pt>
                <c:pt idx="151">
                  <c:v>37833</c:v>
                </c:pt>
                <c:pt idx="152">
                  <c:v>37862</c:v>
                </c:pt>
                <c:pt idx="153">
                  <c:v>37894</c:v>
                </c:pt>
                <c:pt idx="154">
                  <c:v>37925</c:v>
                </c:pt>
                <c:pt idx="155">
                  <c:v>37953</c:v>
                </c:pt>
                <c:pt idx="156">
                  <c:v>37986</c:v>
                </c:pt>
                <c:pt idx="157">
                  <c:v>38016</c:v>
                </c:pt>
                <c:pt idx="158">
                  <c:v>38044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38198</c:v>
                </c:pt>
                <c:pt idx="164">
                  <c:v>38230</c:v>
                </c:pt>
                <c:pt idx="165">
                  <c:v>38260</c:v>
                </c:pt>
                <c:pt idx="166">
                  <c:v>38289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38471</c:v>
                </c:pt>
                <c:pt idx="173">
                  <c:v>38503</c:v>
                </c:pt>
                <c:pt idx="174">
                  <c:v>38533</c:v>
                </c:pt>
                <c:pt idx="175">
                  <c:v>38562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38716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38835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38989</c:v>
                </c:pt>
                <c:pt idx="190">
                  <c:v>39021</c:v>
                </c:pt>
                <c:pt idx="191">
                  <c:v>39051</c:v>
                </c:pt>
                <c:pt idx="192">
                  <c:v>39080</c:v>
                </c:pt>
                <c:pt idx="193">
                  <c:v>39113</c:v>
                </c:pt>
                <c:pt idx="194">
                  <c:v>39141</c:v>
                </c:pt>
                <c:pt idx="195">
                  <c:v>39171</c:v>
                </c:pt>
                <c:pt idx="196">
                  <c:v>39202</c:v>
                </c:pt>
                <c:pt idx="197">
                  <c:v>39233</c:v>
                </c:pt>
                <c:pt idx="198">
                  <c:v>39262</c:v>
                </c:pt>
                <c:pt idx="199">
                  <c:v>39294</c:v>
                </c:pt>
                <c:pt idx="200">
                  <c:v>39325</c:v>
                </c:pt>
                <c:pt idx="201">
                  <c:v>39353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39598</c:v>
                </c:pt>
                <c:pt idx="210">
                  <c:v>39629</c:v>
                </c:pt>
                <c:pt idx="211">
                  <c:v>39660</c:v>
                </c:pt>
                <c:pt idx="212">
                  <c:v>39689</c:v>
                </c:pt>
                <c:pt idx="213">
                  <c:v>39721</c:v>
                </c:pt>
                <c:pt idx="214">
                  <c:v>39752</c:v>
                </c:pt>
                <c:pt idx="215">
                  <c:v>39780</c:v>
                </c:pt>
                <c:pt idx="216">
                  <c:v>39813</c:v>
                </c:pt>
                <c:pt idx="217">
                  <c:v>39843</c:v>
                </c:pt>
                <c:pt idx="218">
                  <c:v>39871</c:v>
                </c:pt>
                <c:pt idx="219">
                  <c:v>39903</c:v>
                </c:pt>
                <c:pt idx="220">
                  <c:v>39933</c:v>
                </c:pt>
                <c:pt idx="221">
                  <c:v>39962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40116</c:v>
                </c:pt>
                <c:pt idx="227">
                  <c:v>40147</c:v>
                </c:pt>
                <c:pt idx="228">
                  <c:v>40178</c:v>
                </c:pt>
                <c:pt idx="229">
                  <c:v>40207</c:v>
                </c:pt>
                <c:pt idx="230">
                  <c:v>40235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40389</c:v>
                </c:pt>
                <c:pt idx="236">
                  <c:v>40421</c:v>
                </c:pt>
                <c:pt idx="237">
                  <c:v>40451</c:v>
                </c:pt>
                <c:pt idx="238">
                  <c:v>40480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40662</c:v>
                </c:pt>
                <c:pt idx="245">
                  <c:v>40694</c:v>
                </c:pt>
                <c:pt idx="246">
                  <c:v>40724</c:v>
                </c:pt>
                <c:pt idx="247">
                  <c:v>40753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40907</c:v>
                </c:pt>
                <c:pt idx="253">
                  <c:v>40939</c:v>
                </c:pt>
                <c:pt idx="254">
                  <c:v>40968</c:v>
                </c:pt>
                <c:pt idx="255">
                  <c:v>40998</c:v>
                </c:pt>
                <c:pt idx="256">
                  <c:v>41029</c:v>
                </c:pt>
                <c:pt idx="257">
                  <c:v>41060</c:v>
                </c:pt>
                <c:pt idx="258">
                  <c:v>41089</c:v>
                </c:pt>
                <c:pt idx="259">
                  <c:v>41121</c:v>
                </c:pt>
                <c:pt idx="260">
                  <c:v>41152</c:v>
                </c:pt>
                <c:pt idx="261">
                  <c:v>41180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  <c:pt idx="265">
                  <c:v>41305</c:v>
                </c:pt>
                <c:pt idx="266">
                  <c:v>41333</c:v>
                </c:pt>
                <c:pt idx="267">
                  <c:v>41362</c:v>
                </c:pt>
                <c:pt idx="268">
                  <c:v>41394</c:v>
                </c:pt>
                <c:pt idx="269">
                  <c:v>41425</c:v>
                </c:pt>
                <c:pt idx="270">
                  <c:v>41453</c:v>
                </c:pt>
                <c:pt idx="271">
                  <c:v>41486</c:v>
                </c:pt>
                <c:pt idx="272">
                  <c:v>41516</c:v>
                </c:pt>
                <c:pt idx="273">
                  <c:v>41547</c:v>
                </c:pt>
                <c:pt idx="274">
                  <c:v>41578</c:v>
                </c:pt>
                <c:pt idx="275">
                  <c:v>41607</c:v>
                </c:pt>
                <c:pt idx="276">
                  <c:v>41639</c:v>
                </c:pt>
                <c:pt idx="277">
                  <c:v>41670</c:v>
                </c:pt>
                <c:pt idx="278">
                  <c:v>41698</c:v>
                </c:pt>
                <c:pt idx="279">
                  <c:v>41729</c:v>
                </c:pt>
                <c:pt idx="280">
                  <c:v>41759</c:v>
                </c:pt>
                <c:pt idx="281">
                  <c:v>41789</c:v>
                </c:pt>
                <c:pt idx="282">
                  <c:v>41820</c:v>
                </c:pt>
                <c:pt idx="283">
                  <c:v>41851</c:v>
                </c:pt>
                <c:pt idx="284">
                  <c:v>41880</c:v>
                </c:pt>
                <c:pt idx="285">
                  <c:v>41912</c:v>
                </c:pt>
                <c:pt idx="286">
                  <c:v>41943</c:v>
                </c:pt>
                <c:pt idx="287">
                  <c:v>41971</c:v>
                </c:pt>
                <c:pt idx="288">
                  <c:v>42004</c:v>
                </c:pt>
                <c:pt idx="289">
                  <c:v>42034</c:v>
                </c:pt>
                <c:pt idx="290">
                  <c:v>42062</c:v>
                </c:pt>
                <c:pt idx="291">
                  <c:v>42094</c:v>
                </c:pt>
                <c:pt idx="292">
                  <c:v>42124</c:v>
                </c:pt>
                <c:pt idx="293">
                  <c:v>42153</c:v>
                </c:pt>
                <c:pt idx="294">
                  <c:v>42185</c:v>
                </c:pt>
                <c:pt idx="295">
                  <c:v>42216</c:v>
                </c:pt>
                <c:pt idx="296">
                  <c:v>42247</c:v>
                </c:pt>
                <c:pt idx="297">
                  <c:v>42277</c:v>
                </c:pt>
                <c:pt idx="298">
                  <c:v>42307</c:v>
                </c:pt>
                <c:pt idx="299">
                  <c:v>42338</c:v>
                </c:pt>
                <c:pt idx="300">
                  <c:v>42369</c:v>
                </c:pt>
                <c:pt idx="301">
                  <c:v>42398</c:v>
                </c:pt>
                <c:pt idx="302">
                  <c:v>42429</c:v>
                </c:pt>
                <c:pt idx="303">
                  <c:v>42460</c:v>
                </c:pt>
                <c:pt idx="304">
                  <c:v>42489</c:v>
                </c:pt>
                <c:pt idx="305">
                  <c:v>42521</c:v>
                </c:pt>
                <c:pt idx="306">
                  <c:v>42551</c:v>
                </c:pt>
                <c:pt idx="307">
                  <c:v>42580</c:v>
                </c:pt>
                <c:pt idx="308">
                  <c:v>42613</c:v>
                </c:pt>
                <c:pt idx="309">
                  <c:v>42643</c:v>
                </c:pt>
                <c:pt idx="310">
                  <c:v>42674</c:v>
                </c:pt>
                <c:pt idx="311">
                  <c:v>42704</c:v>
                </c:pt>
                <c:pt idx="312">
                  <c:v>42734</c:v>
                </c:pt>
                <c:pt idx="313">
                  <c:v>42766</c:v>
                </c:pt>
                <c:pt idx="314">
                  <c:v>42794</c:v>
                </c:pt>
                <c:pt idx="315">
                  <c:v>42825</c:v>
                </c:pt>
                <c:pt idx="316">
                  <c:v>42853</c:v>
                </c:pt>
                <c:pt idx="317">
                  <c:v>42886</c:v>
                </c:pt>
                <c:pt idx="318">
                  <c:v>42916</c:v>
                </c:pt>
                <c:pt idx="319">
                  <c:v>42947</c:v>
                </c:pt>
              </c:numCache>
            </c:numRef>
          </c:cat>
          <c:val>
            <c:numRef>
              <c:f>'Fig13'!$P$6:$P$325</c:f>
              <c:numCache>
                <c:formatCode>0.00%</c:formatCode>
                <c:ptCount val="320"/>
                <c:pt idx="0">
                  <c:v>0.36609999999999998</c:v>
                </c:pt>
                <c:pt idx="1">
                  <c:v>0.36609999999999998</c:v>
                </c:pt>
                <c:pt idx="2">
                  <c:v>0.36609999999999998</c:v>
                </c:pt>
                <c:pt idx="3">
                  <c:v>0.36609999999999998</c:v>
                </c:pt>
                <c:pt idx="4">
                  <c:v>0.36609999999999998</c:v>
                </c:pt>
                <c:pt idx="5">
                  <c:v>0.36609999999999998</c:v>
                </c:pt>
                <c:pt idx="6">
                  <c:v>0.36609999999999998</c:v>
                </c:pt>
                <c:pt idx="7">
                  <c:v>0.36609999999999998</c:v>
                </c:pt>
                <c:pt idx="8">
                  <c:v>0.36609999999999998</c:v>
                </c:pt>
                <c:pt idx="9">
                  <c:v>0.36609999999999998</c:v>
                </c:pt>
                <c:pt idx="10">
                  <c:v>0.36609999999999998</c:v>
                </c:pt>
                <c:pt idx="11">
                  <c:v>0.36609999999999998</c:v>
                </c:pt>
                <c:pt idx="12">
                  <c:v>0.36560000000000004</c:v>
                </c:pt>
                <c:pt idx="13">
                  <c:v>0.36560000000000004</c:v>
                </c:pt>
                <c:pt idx="14">
                  <c:v>0.36560000000000004</c:v>
                </c:pt>
                <c:pt idx="15">
                  <c:v>0.36560000000000004</c:v>
                </c:pt>
                <c:pt idx="16">
                  <c:v>0.36560000000000004</c:v>
                </c:pt>
                <c:pt idx="17">
                  <c:v>0.36560000000000004</c:v>
                </c:pt>
                <c:pt idx="18">
                  <c:v>0.36560000000000004</c:v>
                </c:pt>
                <c:pt idx="19">
                  <c:v>0.36560000000000004</c:v>
                </c:pt>
                <c:pt idx="20">
                  <c:v>0.36560000000000004</c:v>
                </c:pt>
                <c:pt idx="21">
                  <c:v>0.36560000000000004</c:v>
                </c:pt>
                <c:pt idx="22">
                  <c:v>0.36560000000000004</c:v>
                </c:pt>
                <c:pt idx="23">
                  <c:v>0.36560000000000004</c:v>
                </c:pt>
                <c:pt idx="24">
                  <c:v>0.42800000000000005</c:v>
                </c:pt>
                <c:pt idx="25">
                  <c:v>0.42800000000000005</c:v>
                </c:pt>
                <c:pt idx="26">
                  <c:v>0.42800000000000005</c:v>
                </c:pt>
                <c:pt idx="27">
                  <c:v>0.42800000000000005</c:v>
                </c:pt>
                <c:pt idx="28">
                  <c:v>0.42800000000000005</c:v>
                </c:pt>
                <c:pt idx="29">
                  <c:v>0.42800000000000005</c:v>
                </c:pt>
                <c:pt idx="30">
                  <c:v>0.42800000000000005</c:v>
                </c:pt>
                <c:pt idx="31">
                  <c:v>0.42800000000000005</c:v>
                </c:pt>
                <c:pt idx="32">
                  <c:v>0.42800000000000005</c:v>
                </c:pt>
                <c:pt idx="33">
                  <c:v>0.42800000000000005</c:v>
                </c:pt>
                <c:pt idx="34">
                  <c:v>0.42800000000000005</c:v>
                </c:pt>
                <c:pt idx="35">
                  <c:v>0.42800000000000005</c:v>
                </c:pt>
                <c:pt idx="36">
                  <c:v>0.47470000000000001</c:v>
                </c:pt>
                <c:pt idx="37">
                  <c:v>0.47470000000000001</c:v>
                </c:pt>
                <c:pt idx="38">
                  <c:v>0.47470000000000001</c:v>
                </c:pt>
                <c:pt idx="39">
                  <c:v>0.47470000000000001</c:v>
                </c:pt>
                <c:pt idx="40">
                  <c:v>0.47470000000000001</c:v>
                </c:pt>
                <c:pt idx="41">
                  <c:v>0.47470000000000001</c:v>
                </c:pt>
                <c:pt idx="42">
                  <c:v>0.47470000000000001</c:v>
                </c:pt>
                <c:pt idx="43">
                  <c:v>0.47470000000000001</c:v>
                </c:pt>
                <c:pt idx="44">
                  <c:v>0.47470000000000001</c:v>
                </c:pt>
                <c:pt idx="45">
                  <c:v>0.47470000000000001</c:v>
                </c:pt>
                <c:pt idx="46">
                  <c:v>0.47470000000000001</c:v>
                </c:pt>
                <c:pt idx="47">
                  <c:v>0.47470000000000001</c:v>
                </c:pt>
                <c:pt idx="48">
                  <c:v>0.4879</c:v>
                </c:pt>
                <c:pt idx="49">
                  <c:v>0.4879</c:v>
                </c:pt>
                <c:pt idx="50">
                  <c:v>0.4879</c:v>
                </c:pt>
                <c:pt idx="51">
                  <c:v>0.4879</c:v>
                </c:pt>
                <c:pt idx="52">
                  <c:v>0.4879</c:v>
                </c:pt>
                <c:pt idx="53">
                  <c:v>0.4879</c:v>
                </c:pt>
                <c:pt idx="54">
                  <c:v>0.4879</c:v>
                </c:pt>
                <c:pt idx="55">
                  <c:v>0.4879</c:v>
                </c:pt>
                <c:pt idx="56">
                  <c:v>0.4879</c:v>
                </c:pt>
                <c:pt idx="57">
                  <c:v>0.4879</c:v>
                </c:pt>
                <c:pt idx="58">
                  <c:v>0.4879</c:v>
                </c:pt>
                <c:pt idx="59">
                  <c:v>0.4879</c:v>
                </c:pt>
                <c:pt idx="60">
                  <c:v>0.55380000000000007</c:v>
                </c:pt>
                <c:pt idx="61">
                  <c:v>0.55380000000000007</c:v>
                </c:pt>
                <c:pt idx="62">
                  <c:v>0.55380000000000007</c:v>
                </c:pt>
                <c:pt idx="63">
                  <c:v>0.55380000000000007</c:v>
                </c:pt>
                <c:pt idx="64">
                  <c:v>0.55380000000000007</c:v>
                </c:pt>
                <c:pt idx="65">
                  <c:v>0.55380000000000007</c:v>
                </c:pt>
                <c:pt idx="66">
                  <c:v>0.55380000000000007</c:v>
                </c:pt>
                <c:pt idx="67">
                  <c:v>0.55380000000000007</c:v>
                </c:pt>
                <c:pt idx="68">
                  <c:v>0.55380000000000007</c:v>
                </c:pt>
                <c:pt idx="69">
                  <c:v>0.55380000000000007</c:v>
                </c:pt>
                <c:pt idx="70">
                  <c:v>0.55380000000000007</c:v>
                </c:pt>
                <c:pt idx="71">
                  <c:v>0.55380000000000007</c:v>
                </c:pt>
                <c:pt idx="72">
                  <c:v>0.56730000000000003</c:v>
                </c:pt>
                <c:pt idx="73">
                  <c:v>0.56730000000000003</c:v>
                </c:pt>
                <c:pt idx="74">
                  <c:v>0.56730000000000003</c:v>
                </c:pt>
                <c:pt idx="75">
                  <c:v>0.56730000000000003</c:v>
                </c:pt>
                <c:pt idx="76">
                  <c:v>0.56730000000000003</c:v>
                </c:pt>
                <c:pt idx="77">
                  <c:v>0.56730000000000003</c:v>
                </c:pt>
                <c:pt idx="78">
                  <c:v>0.56730000000000003</c:v>
                </c:pt>
                <c:pt idx="79">
                  <c:v>0.56730000000000003</c:v>
                </c:pt>
                <c:pt idx="80">
                  <c:v>0.56730000000000003</c:v>
                </c:pt>
                <c:pt idx="81">
                  <c:v>0.56730000000000003</c:v>
                </c:pt>
                <c:pt idx="82">
                  <c:v>0.56730000000000003</c:v>
                </c:pt>
                <c:pt idx="83">
                  <c:v>0.56730000000000003</c:v>
                </c:pt>
                <c:pt idx="84">
                  <c:v>0.56480000000000008</c:v>
                </c:pt>
                <c:pt idx="85">
                  <c:v>0.56480000000000008</c:v>
                </c:pt>
                <c:pt idx="86">
                  <c:v>0.56480000000000008</c:v>
                </c:pt>
                <c:pt idx="87">
                  <c:v>0.56480000000000008</c:v>
                </c:pt>
                <c:pt idx="88">
                  <c:v>0.56480000000000008</c:v>
                </c:pt>
                <c:pt idx="89">
                  <c:v>0.56480000000000008</c:v>
                </c:pt>
                <c:pt idx="90">
                  <c:v>0.56480000000000008</c:v>
                </c:pt>
                <c:pt idx="91">
                  <c:v>0.56480000000000008</c:v>
                </c:pt>
                <c:pt idx="92">
                  <c:v>0.56480000000000008</c:v>
                </c:pt>
                <c:pt idx="93">
                  <c:v>0.56480000000000008</c:v>
                </c:pt>
                <c:pt idx="94">
                  <c:v>0.56480000000000008</c:v>
                </c:pt>
                <c:pt idx="95">
                  <c:v>0.56480000000000008</c:v>
                </c:pt>
                <c:pt idx="96">
                  <c:v>0.4204</c:v>
                </c:pt>
                <c:pt idx="97">
                  <c:v>0.4204</c:v>
                </c:pt>
                <c:pt idx="98">
                  <c:v>0.4204</c:v>
                </c:pt>
                <c:pt idx="99">
                  <c:v>0.4204</c:v>
                </c:pt>
                <c:pt idx="100">
                  <c:v>0.4204</c:v>
                </c:pt>
                <c:pt idx="101">
                  <c:v>0.4204</c:v>
                </c:pt>
                <c:pt idx="102">
                  <c:v>0.4204</c:v>
                </c:pt>
                <c:pt idx="103">
                  <c:v>0.4204</c:v>
                </c:pt>
                <c:pt idx="104">
                  <c:v>0.4204</c:v>
                </c:pt>
                <c:pt idx="105">
                  <c:v>0.4204</c:v>
                </c:pt>
                <c:pt idx="106">
                  <c:v>0.4204</c:v>
                </c:pt>
                <c:pt idx="107">
                  <c:v>0.4204</c:v>
                </c:pt>
                <c:pt idx="108">
                  <c:v>0.2555</c:v>
                </c:pt>
                <c:pt idx="109">
                  <c:v>0.2555</c:v>
                </c:pt>
                <c:pt idx="110">
                  <c:v>0.2555</c:v>
                </c:pt>
                <c:pt idx="111">
                  <c:v>0.2555</c:v>
                </c:pt>
                <c:pt idx="112">
                  <c:v>0.2555</c:v>
                </c:pt>
                <c:pt idx="113">
                  <c:v>0.2555</c:v>
                </c:pt>
                <c:pt idx="114">
                  <c:v>0.2555</c:v>
                </c:pt>
                <c:pt idx="115">
                  <c:v>0.2555</c:v>
                </c:pt>
                <c:pt idx="116">
                  <c:v>0.2555</c:v>
                </c:pt>
                <c:pt idx="117">
                  <c:v>0.2555</c:v>
                </c:pt>
                <c:pt idx="118">
                  <c:v>0.2555</c:v>
                </c:pt>
                <c:pt idx="119">
                  <c:v>0.2555</c:v>
                </c:pt>
                <c:pt idx="120">
                  <c:v>0.23370000000000002</c:v>
                </c:pt>
                <c:pt idx="121">
                  <c:v>0.23370000000000002</c:v>
                </c:pt>
                <c:pt idx="122">
                  <c:v>0.23370000000000002</c:v>
                </c:pt>
                <c:pt idx="123">
                  <c:v>0.23370000000000002</c:v>
                </c:pt>
                <c:pt idx="124">
                  <c:v>0.23370000000000002</c:v>
                </c:pt>
                <c:pt idx="125">
                  <c:v>0.23370000000000002</c:v>
                </c:pt>
                <c:pt idx="126">
                  <c:v>0.23370000000000002</c:v>
                </c:pt>
                <c:pt idx="127">
                  <c:v>0.23370000000000002</c:v>
                </c:pt>
                <c:pt idx="128">
                  <c:v>0.23370000000000002</c:v>
                </c:pt>
                <c:pt idx="129">
                  <c:v>0.23370000000000002</c:v>
                </c:pt>
                <c:pt idx="130">
                  <c:v>0.23370000000000002</c:v>
                </c:pt>
                <c:pt idx="131">
                  <c:v>0.23370000000000002</c:v>
                </c:pt>
                <c:pt idx="132">
                  <c:v>0.34920000000000001</c:v>
                </c:pt>
                <c:pt idx="133">
                  <c:v>0.34920000000000001</c:v>
                </c:pt>
                <c:pt idx="134">
                  <c:v>0.34920000000000001</c:v>
                </c:pt>
                <c:pt idx="135">
                  <c:v>0.3362</c:v>
                </c:pt>
                <c:pt idx="136">
                  <c:v>0.3362</c:v>
                </c:pt>
                <c:pt idx="137">
                  <c:v>0.3362</c:v>
                </c:pt>
                <c:pt idx="138">
                  <c:v>0.27779999999999999</c:v>
                </c:pt>
                <c:pt idx="139">
                  <c:v>0.27779999999999999</c:v>
                </c:pt>
                <c:pt idx="140">
                  <c:v>0.27779999999999999</c:v>
                </c:pt>
                <c:pt idx="141">
                  <c:v>0.32719999999999999</c:v>
                </c:pt>
                <c:pt idx="142">
                  <c:v>0.32719999999999999</c:v>
                </c:pt>
                <c:pt idx="143">
                  <c:v>0.32719999999999999</c:v>
                </c:pt>
                <c:pt idx="144">
                  <c:v>0.25850000000000001</c:v>
                </c:pt>
                <c:pt idx="145">
                  <c:v>0.25850000000000001</c:v>
                </c:pt>
                <c:pt idx="146">
                  <c:v>0.25850000000000001</c:v>
                </c:pt>
                <c:pt idx="147">
                  <c:v>0.28439999999999999</c:v>
                </c:pt>
                <c:pt idx="148">
                  <c:v>0.28439999999999999</c:v>
                </c:pt>
                <c:pt idx="149">
                  <c:v>0.28439999999999999</c:v>
                </c:pt>
                <c:pt idx="150">
                  <c:v>0.30159999999999998</c:v>
                </c:pt>
                <c:pt idx="151">
                  <c:v>0.30159999999999998</c:v>
                </c:pt>
                <c:pt idx="152">
                  <c:v>0.30159999999999998</c:v>
                </c:pt>
                <c:pt idx="153">
                  <c:v>0.32160000000000005</c:v>
                </c:pt>
                <c:pt idx="154">
                  <c:v>0.32160000000000005</c:v>
                </c:pt>
                <c:pt idx="155">
                  <c:v>0.32160000000000005</c:v>
                </c:pt>
                <c:pt idx="156">
                  <c:v>0.3085</c:v>
                </c:pt>
                <c:pt idx="157">
                  <c:v>0.3085</c:v>
                </c:pt>
                <c:pt idx="158">
                  <c:v>0.3085</c:v>
                </c:pt>
                <c:pt idx="159">
                  <c:v>0.31640000000000001</c:v>
                </c:pt>
                <c:pt idx="160">
                  <c:v>0.31640000000000001</c:v>
                </c:pt>
                <c:pt idx="161">
                  <c:v>0.31640000000000001</c:v>
                </c:pt>
                <c:pt idx="162">
                  <c:v>0.32400000000000001</c:v>
                </c:pt>
                <c:pt idx="163">
                  <c:v>0.32400000000000001</c:v>
                </c:pt>
                <c:pt idx="164">
                  <c:v>0.32400000000000001</c:v>
                </c:pt>
                <c:pt idx="165">
                  <c:v>0.30580000000000002</c:v>
                </c:pt>
                <c:pt idx="166">
                  <c:v>0.30580000000000002</c:v>
                </c:pt>
                <c:pt idx="167">
                  <c:v>0.30580000000000002</c:v>
                </c:pt>
                <c:pt idx="168">
                  <c:v>0.30420000000000003</c:v>
                </c:pt>
                <c:pt idx="169">
                  <c:v>0.30420000000000003</c:v>
                </c:pt>
                <c:pt idx="170">
                  <c:v>0.30420000000000003</c:v>
                </c:pt>
                <c:pt idx="171">
                  <c:v>0.28600000000000003</c:v>
                </c:pt>
                <c:pt idx="172">
                  <c:v>0.28600000000000003</c:v>
                </c:pt>
                <c:pt idx="173">
                  <c:v>0.28600000000000003</c:v>
                </c:pt>
                <c:pt idx="174">
                  <c:v>0.28600000000000003</c:v>
                </c:pt>
                <c:pt idx="175">
                  <c:v>0.2974</c:v>
                </c:pt>
                <c:pt idx="176">
                  <c:v>0.2974</c:v>
                </c:pt>
                <c:pt idx="177">
                  <c:v>0.31519999999999998</c:v>
                </c:pt>
                <c:pt idx="178">
                  <c:v>0.31519999999999998</c:v>
                </c:pt>
                <c:pt idx="179">
                  <c:v>0.31519999999999998</c:v>
                </c:pt>
                <c:pt idx="180">
                  <c:v>0.2979</c:v>
                </c:pt>
                <c:pt idx="181">
                  <c:v>0.2979</c:v>
                </c:pt>
                <c:pt idx="182">
                  <c:v>0.2979</c:v>
                </c:pt>
                <c:pt idx="183">
                  <c:v>0.30330000000000001</c:v>
                </c:pt>
                <c:pt idx="184">
                  <c:v>0.30330000000000001</c:v>
                </c:pt>
                <c:pt idx="185">
                  <c:v>0.30330000000000001</c:v>
                </c:pt>
                <c:pt idx="186">
                  <c:v>0.29719999999999996</c:v>
                </c:pt>
                <c:pt idx="187">
                  <c:v>0.29719999999999996</c:v>
                </c:pt>
                <c:pt idx="188">
                  <c:v>0.29719999999999996</c:v>
                </c:pt>
                <c:pt idx="189">
                  <c:v>0.29260000000000003</c:v>
                </c:pt>
                <c:pt idx="190">
                  <c:v>0.29260000000000003</c:v>
                </c:pt>
                <c:pt idx="191">
                  <c:v>0.29260000000000003</c:v>
                </c:pt>
                <c:pt idx="192">
                  <c:v>0.30020000000000002</c:v>
                </c:pt>
                <c:pt idx="193">
                  <c:v>0.30020000000000002</c:v>
                </c:pt>
                <c:pt idx="194">
                  <c:v>0.30020000000000002</c:v>
                </c:pt>
                <c:pt idx="195">
                  <c:v>0.30420000000000003</c:v>
                </c:pt>
                <c:pt idx="196">
                  <c:v>0.30420000000000003</c:v>
                </c:pt>
                <c:pt idx="197">
                  <c:v>0.30420000000000003</c:v>
                </c:pt>
                <c:pt idx="198">
                  <c:v>0.27679999999999999</c:v>
                </c:pt>
                <c:pt idx="199">
                  <c:v>0.27679999999999999</c:v>
                </c:pt>
                <c:pt idx="200">
                  <c:v>0.27679999999999999</c:v>
                </c:pt>
                <c:pt idx="201">
                  <c:v>0.27679999999999999</c:v>
                </c:pt>
                <c:pt idx="202">
                  <c:v>0.27679999999999999</c:v>
                </c:pt>
                <c:pt idx="203">
                  <c:v>0.27679999999999999</c:v>
                </c:pt>
                <c:pt idx="204">
                  <c:v>0.27510000000000001</c:v>
                </c:pt>
                <c:pt idx="205">
                  <c:v>0.27510000000000001</c:v>
                </c:pt>
                <c:pt idx="206">
                  <c:v>0.27510000000000001</c:v>
                </c:pt>
                <c:pt idx="207">
                  <c:v>0.27</c:v>
                </c:pt>
                <c:pt idx="208">
                  <c:v>0.27</c:v>
                </c:pt>
                <c:pt idx="209">
                  <c:v>0.27</c:v>
                </c:pt>
                <c:pt idx="210">
                  <c:v>0.24979999999999999</c:v>
                </c:pt>
                <c:pt idx="211">
                  <c:v>0.24979999999999999</c:v>
                </c:pt>
                <c:pt idx="212">
                  <c:v>0.24979999999999999</c:v>
                </c:pt>
                <c:pt idx="213">
                  <c:v>0.25379999999999997</c:v>
                </c:pt>
                <c:pt idx="214">
                  <c:v>0.25379999999999997</c:v>
                </c:pt>
                <c:pt idx="215">
                  <c:v>0.25379999999999997</c:v>
                </c:pt>
                <c:pt idx="216">
                  <c:v>0.28370000000000001</c:v>
                </c:pt>
                <c:pt idx="217">
                  <c:v>0.28370000000000001</c:v>
                </c:pt>
                <c:pt idx="218">
                  <c:v>0.28370000000000001</c:v>
                </c:pt>
                <c:pt idx="219">
                  <c:v>0.28370000000000001</c:v>
                </c:pt>
                <c:pt idx="220">
                  <c:v>0.27300000000000002</c:v>
                </c:pt>
                <c:pt idx="221">
                  <c:v>0.27300000000000002</c:v>
                </c:pt>
                <c:pt idx="222">
                  <c:v>0.27300000000000002</c:v>
                </c:pt>
                <c:pt idx="223">
                  <c:v>0.2717</c:v>
                </c:pt>
                <c:pt idx="224">
                  <c:v>0.2717</c:v>
                </c:pt>
                <c:pt idx="225">
                  <c:v>0.2717</c:v>
                </c:pt>
                <c:pt idx="226">
                  <c:v>0.26200000000000001</c:v>
                </c:pt>
                <c:pt idx="227">
                  <c:v>0.26200000000000001</c:v>
                </c:pt>
                <c:pt idx="228">
                  <c:v>0.2752</c:v>
                </c:pt>
                <c:pt idx="229">
                  <c:v>0.2752</c:v>
                </c:pt>
                <c:pt idx="230">
                  <c:v>0.2752</c:v>
                </c:pt>
                <c:pt idx="231">
                  <c:v>0.2752</c:v>
                </c:pt>
                <c:pt idx="232">
                  <c:v>0.28510000000000002</c:v>
                </c:pt>
                <c:pt idx="233">
                  <c:v>0.28510000000000002</c:v>
                </c:pt>
                <c:pt idx="234">
                  <c:v>0.28510000000000002</c:v>
                </c:pt>
                <c:pt idx="235">
                  <c:v>0.29089999999999999</c:v>
                </c:pt>
                <c:pt idx="236">
                  <c:v>0.29089999999999999</c:v>
                </c:pt>
                <c:pt idx="237">
                  <c:v>0.29089999999999999</c:v>
                </c:pt>
                <c:pt idx="238">
                  <c:v>0.2717</c:v>
                </c:pt>
                <c:pt idx="239">
                  <c:v>0.2717</c:v>
                </c:pt>
                <c:pt idx="240">
                  <c:v>0.38090000000000002</c:v>
                </c:pt>
                <c:pt idx="241">
                  <c:v>0.38090000000000002</c:v>
                </c:pt>
                <c:pt idx="242">
                  <c:v>0.38090000000000002</c:v>
                </c:pt>
                <c:pt idx="243">
                  <c:v>0.38090000000000002</c:v>
                </c:pt>
                <c:pt idx="244">
                  <c:v>0.37469999999999998</c:v>
                </c:pt>
                <c:pt idx="245">
                  <c:v>0.37469999999999998</c:v>
                </c:pt>
                <c:pt idx="246">
                  <c:v>0.37469999999999998</c:v>
                </c:pt>
                <c:pt idx="247">
                  <c:v>0.35639999999999999</c:v>
                </c:pt>
                <c:pt idx="248">
                  <c:v>0.35639999999999999</c:v>
                </c:pt>
                <c:pt idx="249">
                  <c:v>0.3821</c:v>
                </c:pt>
                <c:pt idx="250">
                  <c:v>0.3821</c:v>
                </c:pt>
                <c:pt idx="251">
                  <c:v>0.3821</c:v>
                </c:pt>
                <c:pt idx="252">
                  <c:v>0.27100000000000002</c:v>
                </c:pt>
                <c:pt idx="253">
                  <c:v>0.27100000000000002</c:v>
                </c:pt>
                <c:pt idx="254">
                  <c:v>0.27100000000000002</c:v>
                </c:pt>
                <c:pt idx="255">
                  <c:v>0.26619999999999999</c:v>
                </c:pt>
                <c:pt idx="256">
                  <c:v>0.26619999999999999</c:v>
                </c:pt>
                <c:pt idx="257">
                  <c:v>0.26619999999999999</c:v>
                </c:pt>
                <c:pt idx="258">
                  <c:v>0.27029999999999998</c:v>
                </c:pt>
                <c:pt idx="259">
                  <c:v>0.27029999999999998</c:v>
                </c:pt>
                <c:pt idx="260">
                  <c:v>0.27029999999999998</c:v>
                </c:pt>
                <c:pt idx="261">
                  <c:v>0.26530000000000004</c:v>
                </c:pt>
                <c:pt idx="262">
                  <c:v>0.26530000000000004</c:v>
                </c:pt>
                <c:pt idx="263">
                  <c:v>0.26530000000000004</c:v>
                </c:pt>
                <c:pt idx="264">
                  <c:v>0.27510000000000001</c:v>
                </c:pt>
                <c:pt idx="265">
                  <c:v>0.27510000000000001</c:v>
                </c:pt>
                <c:pt idx="266">
                  <c:v>0.27510000000000001</c:v>
                </c:pt>
                <c:pt idx="267">
                  <c:v>0.26830000000000004</c:v>
                </c:pt>
                <c:pt idx="268">
                  <c:v>0.26830000000000004</c:v>
                </c:pt>
                <c:pt idx="269">
                  <c:v>0.26830000000000004</c:v>
                </c:pt>
                <c:pt idx="270">
                  <c:v>0.26700000000000002</c:v>
                </c:pt>
                <c:pt idx="271">
                  <c:v>0.26700000000000002</c:v>
                </c:pt>
                <c:pt idx="272">
                  <c:v>0.26700000000000002</c:v>
                </c:pt>
                <c:pt idx="273">
                  <c:v>0.27200000000000002</c:v>
                </c:pt>
                <c:pt idx="274">
                  <c:v>0.27200000000000002</c:v>
                </c:pt>
                <c:pt idx="275">
                  <c:v>0.27200000000000002</c:v>
                </c:pt>
                <c:pt idx="276">
                  <c:v>0.25879999999999997</c:v>
                </c:pt>
                <c:pt idx="277">
                  <c:v>0.25879999999999997</c:v>
                </c:pt>
                <c:pt idx="278">
                  <c:v>0.25879999999999997</c:v>
                </c:pt>
                <c:pt idx="279">
                  <c:v>0.25879999999999997</c:v>
                </c:pt>
                <c:pt idx="280">
                  <c:v>0.25879999999999997</c:v>
                </c:pt>
                <c:pt idx="281">
                  <c:v>0.25879999999999997</c:v>
                </c:pt>
                <c:pt idx="282">
                  <c:v>0.2457</c:v>
                </c:pt>
                <c:pt idx="283">
                  <c:v>0.2457</c:v>
                </c:pt>
                <c:pt idx="284">
                  <c:v>0.2457</c:v>
                </c:pt>
                <c:pt idx="285">
                  <c:v>0.2404</c:v>
                </c:pt>
                <c:pt idx="286">
                  <c:v>0.2404</c:v>
                </c:pt>
                <c:pt idx="287">
                  <c:v>0.2404</c:v>
                </c:pt>
                <c:pt idx="288">
                  <c:v>0.2341</c:v>
                </c:pt>
                <c:pt idx="289">
                  <c:v>0.2341</c:v>
                </c:pt>
                <c:pt idx="290">
                  <c:v>0.2341</c:v>
                </c:pt>
                <c:pt idx="291">
                  <c:v>0.2341</c:v>
                </c:pt>
                <c:pt idx="292">
                  <c:v>0.24400000000000002</c:v>
                </c:pt>
                <c:pt idx="293">
                  <c:v>0.24400000000000002</c:v>
                </c:pt>
                <c:pt idx="294">
                  <c:v>0.24400000000000002</c:v>
                </c:pt>
                <c:pt idx="295">
                  <c:v>0.2656</c:v>
                </c:pt>
                <c:pt idx="296">
                  <c:v>0.2656</c:v>
                </c:pt>
                <c:pt idx="297">
                  <c:v>0.2656</c:v>
                </c:pt>
                <c:pt idx="298">
                  <c:v>0.26429999999999998</c:v>
                </c:pt>
                <c:pt idx="299">
                  <c:v>0.26429999999999998</c:v>
                </c:pt>
                <c:pt idx="300">
                  <c:v>0.28770000000000001</c:v>
                </c:pt>
                <c:pt idx="301">
                  <c:v>0.28770000000000001</c:v>
                </c:pt>
                <c:pt idx="302">
                  <c:v>0.28770000000000001</c:v>
                </c:pt>
                <c:pt idx="303">
                  <c:v>0.28770000000000001</c:v>
                </c:pt>
                <c:pt idx="304">
                  <c:v>0.29210000000000003</c:v>
                </c:pt>
                <c:pt idx="305">
                  <c:v>0.29210000000000003</c:v>
                </c:pt>
                <c:pt idx="306">
                  <c:v>0.29210000000000003</c:v>
                </c:pt>
                <c:pt idx="307">
                  <c:v>0.28600000000000003</c:v>
                </c:pt>
                <c:pt idx="308">
                  <c:v>0.28600000000000003</c:v>
                </c:pt>
                <c:pt idx="309">
                  <c:v>0.2767</c:v>
                </c:pt>
                <c:pt idx="310">
                  <c:v>0.2767</c:v>
                </c:pt>
                <c:pt idx="311">
                  <c:v>0.2767</c:v>
                </c:pt>
                <c:pt idx="312">
                  <c:v>0.28300000000000003</c:v>
                </c:pt>
                <c:pt idx="313">
                  <c:v>0.28300000000000003</c:v>
                </c:pt>
                <c:pt idx="314">
                  <c:v>0.28300000000000003</c:v>
                </c:pt>
                <c:pt idx="315">
                  <c:v>0.2722</c:v>
                </c:pt>
                <c:pt idx="316">
                  <c:v>0.2722</c:v>
                </c:pt>
                <c:pt idx="317">
                  <c:v>0.2722</c:v>
                </c:pt>
                <c:pt idx="318">
                  <c:v>0.18859999999999999</c:v>
                </c:pt>
                <c:pt idx="319">
                  <c:v>0.18859999999999999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34-43B6-BDFE-592D5E21470C}"/>
            </c:ext>
          </c:extLst>
        </c:ser>
        <c:ser>
          <c:idx val="1"/>
          <c:order val="1"/>
          <c:tx>
            <c:strRef>
              <c:f>'Fig13'!$Q$5</c:f>
              <c:strCache>
                <c:ptCount val="1"/>
                <c:pt idx="0">
                  <c:v>PEPSICO</c:v>
                </c:pt>
              </c:strCache>
            </c:strRef>
          </c:tx>
          <c:spPr>
            <a:ln w="38100">
              <a:solidFill>
                <a:srgbClr val="122DF4"/>
              </a:solidFill>
            </a:ln>
          </c:spPr>
          <c:marker>
            <c:symbol val="none"/>
          </c:marker>
          <c:cat>
            <c:numRef>
              <c:f>'Fig13'!$M$6:$M$325</c:f>
              <c:numCache>
                <c:formatCode>m/d/yyyy</c:formatCode>
                <c:ptCount val="320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33326</c:v>
                </c:pt>
                <c:pt idx="4">
                  <c:v>33358</c:v>
                </c:pt>
                <c:pt idx="5">
                  <c:v>33389</c:v>
                </c:pt>
                <c:pt idx="6">
                  <c:v>33417</c:v>
                </c:pt>
                <c:pt idx="7">
                  <c:v>33450</c:v>
                </c:pt>
                <c:pt idx="8">
                  <c:v>33480</c:v>
                </c:pt>
                <c:pt idx="9">
                  <c:v>33511</c:v>
                </c:pt>
                <c:pt idx="10">
                  <c:v>33542</c:v>
                </c:pt>
                <c:pt idx="11">
                  <c:v>33571</c:v>
                </c:pt>
                <c:pt idx="12">
                  <c:v>33603</c:v>
                </c:pt>
                <c:pt idx="13">
                  <c:v>33634</c:v>
                </c:pt>
                <c:pt idx="14">
                  <c:v>33662</c:v>
                </c:pt>
                <c:pt idx="15">
                  <c:v>33694</c:v>
                </c:pt>
                <c:pt idx="16">
                  <c:v>33724</c:v>
                </c:pt>
                <c:pt idx="17">
                  <c:v>33753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33907</c:v>
                </c:pt>
                <c:pt idx="23">
                  <c:v>33938</c:v>
                </c:pt>
                <c:pt idx="24">
                  <c:v>33969</c:v>
                </c:pt>
                <c:pt idx="25">
                  <c:v>33998</c:v>
                </c:pt>
                <c:pt idx="26">
                  <c:v>34026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34180</c:v>
                </c:pt>
                <c:pt idx="32">
                  <c:v>34212</c:v>
                </c:pt>
                <c:pt idx="33">
                  <c:v>34242</c:v>
                </c:pt>
                <c:pt idx="34">
                  <c:v>34271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34453</c:v>
                </c:pt>
                <c:pt idx="41">
                  <c:v>34485</c:v>
                </c:pt>
                <c:pt idx="42">
                  <c:v>34515</c:v>
                </c:pt>
                <c:pt idx="43">
                  <c:v>34544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34698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34817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34971</c:v>
                </c:pt>
                <c:pt idx="58">
                  <c:v>35003</c:v>
                </c:pt>
                <c:pt idx="59">
                  <c:v>35033</c:v>
                </c:pt>
                <c:pt idx="60">
                  <c:v>35062</c:v>
                </c:pt>
                <c:pt idx="61">
                  <c:v>35095</c:v>
                </c:pt>
                <c:pt idx="62">
                  <c:v>35124</c:v>
                </c:pt>
                <c:pt idx="63">
                  <c:v>35153</c:v>
                </c:pt>
                <c:pt idx="64">
                  <c:v>35185</c:v>
                </c:pt>
                <c:pt idx="65">
                  <c:v>35216</c:v>
                </c:pt>
                <c:pt idx="66">
                  <c:v>35244</c:v>
                </c:pt>
                <c:pt idx="67">
                  <c:v>35277</c:v>
                </c:pt>
                <c:pt idx="68">
                  <c:v>35307</c:v>
                </c:pt>
                <c:pt idx="69">
                  <c:v>35338</c:v>
                </c:pt>
                <c:pt idx="70">
                  <c:v>35369</c:v>
                </c:pt>
                <c:pt idx="71">
                  <c:v>35398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35580</c:v>
                </c:pt>
                <c:pt idx="78">
                  <c:v>35611</c:v>
                </c:pt>
                <c:pt idx="79">
                  <c:v>35642</c:v>
                </c:pt>
                <c:pt idx="80">
                  <c:v>35671</c:v>
                </c:pt>
                <c:pt idx="81">
                  <c:v>35703</c:v>
                </c:pt>
                <c:pt idx="82">
                  <c:v>35734</c:v>
                </c:pt>
                <c:pt idx="83">
                  <c:v>35762</c:v>
                </c:pt>
                <c:pt idx="84">
                  <c:v>35795</c:v>
                </c:pt>
                <c:pt idx="85">
                  <c:v>35825</c:v>
                </c:pt>
                <c:pt idx="86">
                  <c:v>35853</c:v>
                </c:pt>
                <c:pt idx="87">
                  <c:v>35885</c:v>
                </c:pt>
                <c:pt idx="88">
                  <c:v>35915</c:v>
                </c:pt>
                <c:pt idx="89">
                  <c:v>35944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36098</c:v>
                </c:pt>
                <c:pt idx="95">
                  <c:v>36129</c:v>
                </c:pt>
                <c:pt idx="96">
                  <c:v>36160</c:v>
                </c:pt>
                <c:pt idx="97">
                  <c:v>36189</c:v>
                </c:pt>
                <c:pt idx="98">
                  <c:v>36217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36371</c:v>
                </c:pt>
                <c:pt idx="104">
                  <c:v>36403</c:v>
                </c:pt>
                <c:pt idx="105">
                  <c:v>36433</c:v>
                </c:pt>
                <c:pt idx="106">
                  <c:v>36462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36644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36798</c:v>
                </c:pt>
                <c:pt idx="118">
                  <c:v>36830</c:v>
                </c:pt>
                <c:pt idx="119">
                  <c:v>36860</c:v>
                </c:pt>
                <c:pt idx="120">
                  <c:v>36889</c:v>
                </c:pt>
                <c:pt idx="121">
                  <c:v>36922</c:v>
                </c:pt>
                <c:pt idx="122">
                  <c:v>36950</c:v>
                </c:pt>
                <c:pt idx="123">
                  <c:v>36980</c:v>
                </c:pt>
                <c:pt idx="124">
                  <c:v>37011</c:v>
                </c:pt>
                <c:pt idx="125">
                  <c:v>37042</c:v>
                </c:pt>
                <c:pt idx="126">
                  <c:v>37071</c:v>
                </c:pt>
                <c:pt idx="127">
                  <c:v>37103</c:v>
                </c:pt>
                <c:pt idx="128">
                  <c:v>37134</c:v>
                </c:pt>
                <c:pt idx="129">
                  <c:v>37162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37344</c:v>
                </c:pt>
                <c:pt idx="136">
                  <c:v>37376</c:v>
                </c:pt>
                <c:pt idx="137">
                  <c:v>37407</c:v>
                </c:pt>
                <c:pt idx="138">
                  <c:v>37435</c:v>
                </c:pt>
                <c:pt idx="139">
                  <c:v>37468</c:v>
                </c:pt>
                <c:pt idx="140">
                  <c:v>37498</c:v>
                </c:pt>
                <c:pt idx="141">
                  <c:v>37529</c:v>
                </c:pt>
                <c:pt idx="142">
                  <c:v>37560</c:v>
                </c:pt>
                <c:pt idx="143">
                  <c:v>37589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37771</c:v>
                </c:pt>
                <c:pt idx="150">
                  <c:v>37802</c:v>
                </c:pt>
                <c:pt idx="151">
                  <c:v>37833</c:v>
                </c:pt>
                <c:pt idx="152">
                  <c:v>37862</c:v>
                </c:pt>
                <c:pt idx="153">
                  <c:v>37894</c:v>
                </c:pt>
                <c:pt idx="154">
                  <c:v>37925</c:v>
                </c:pt>
                <c:pt idx="155">
                  <c:v>37953</c:v>
                </c:pt>
                <c:pt idx="156">
                  <c:v>37986</c:v>
                </c:pt>
                <c:pt idx="157">
                  <c:v>38016</c:v>
                </c:pt>
                <c:pt idx="158">
                  <c:v>38044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38198</c:v>
                </c:pt>
                <c:pt idx="164">
                  <c:v>38230</c:v>
                </c:pt>
                <c:pt idx="165">
                  <c:v>38260</c:v>
                </c:pt>
                <c:pt idx="166">
                  <c:v>38289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38471</c:v>
                </c:pt>
                <c:pt idx="173">
                  <c:v>38503</c:v>
                </c:pt>
                <c:pt idx="174">
                  <c:v>38533</c:v>
                </c:pt>
                <c:pt idx="175">
                  <c:v>38562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38716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38835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38989</c:v>
                </c:pt>
                <c:pt idx="190">
                  <c:v>39021</c:v>
                </c:pt>
                <c:pt idx="191">
                  <c:v>39051</c:v>
                </c:pt>
                <c:pt idx="192">
                  <c:v>39080</c:v>
                </c:pt>
                <c:pt idx="193">
                  <c:v>39113</c:v>
                </c:pt>
                <c:pt idx="194">
                  <c:v>39141</c:v>
                </c:pt>
                <c:pt idx="195">
                  <c:v>39171</c:v>
                </c:pt>
                <c:pt idx="196">
                  <c:v>39202</c:v>
                </c:pt>
                <c:pt idx="197">
                  <c:v>39233</c:v>
                </c:pt>
                <c:pt idx="198">
                  <c:v>39262</c:v>
                </c:pt>
                <c:pt idx="199">
                  <c:v>39294</c:v>
                </c:pt>
                <c:pt idx="200">
                  <c:v>39325</c:v>
                </c:pt>
                <c:pt idx="201">
                  <c:v>39353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39598</c:v>
                </c:pt>
                <c:pt idx="210">
                  <c:v>39629</c:v>
                </c:pt>
                <c:pt idx="211">
                  <c:v>39660</c:v>
                </c:pt>
                <c:pt idx="212">
                  <c:v>39689</c:v>
                </c:pt>
                <c:pt idx="213">
                  <c:v>39721</c:v>
                </c:pt>
                <c:pt idx="214">
                  <c:v>39752</c:v>
                </c:pt>
                <c:pt idx="215">
                  <c:v>39780</c:v>
                </c:pt>
                <c:pt idx="216">
                  <c:v>39813</c:v>
                </c:pt>
                <c:pt idx="217">
                  <c:v>39843</c:v>
                </c:pt>
                <c:pt idx="218">
                  <c:v>39871</c:v>
                </c:pt>
                <c:pt idx="219">
                  <c:v>39903</c:v>
                </c:pt>
                <c:pt idx="220">
                  <c:v>39933</c:v>
                </c:pt>
                <c:pt idx="221">
                  <c:v>39962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40116</c:v>
                </c:pt>
                <c:pt idx="227">
                  <c:v>40147</c:v>
                </c:pt>
                <c:pt idx="228">
                  <c:v>40178</c:v>
                </c:pt>
                <c:pt idx="229">
                  <c:v>40207</c:v>
                </c:pt>
                <c:pt idx="230">
                  <c:v>40235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40389</c:v>
                </c:pt>
                <c:pt idx="236">
                  <c:v>40421</c:v>
                </c:pt>
                <c:pt idx="237">
                  <c:v>40451</c:v>
                </c:pt>
                <c:pt idx="238">
                  <c:v>40480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40662</c:v>
                </c:pt>
                <c:pt idx="245">
                  <c:v>40694</c:v>
                </c:pt>
                <c:pt idx="246">
                  <c:v>40724</c:v>
                </c:pt>
                <c:pt idx="247">
                  <c:v>40753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40907</c:v>
                </c:pt>
                <c:pt idx="253">
                  <c:v>40939</c:v>
                </c:pt>
                <c:pt idx="254">
                  <c:v>40968</c:v>
                </c:pt>
                <c:pt idx="255">
                  <c:v>40998</c:v>
                </c:pt>
                <c:pt idx="256">
                  <c:v>41029</c:v>
                </c:pt>
                <c:pt idx="257">
                  <c:v>41060</c:v>
                </c:pt>
                <c:pt idx="258">
                  <c:v>41089</c:v>
                </c:pt>
                <c:pt idx="259">
                  <c:v>41121</c:v>
                </c:pt>
                <c:pt idx="260">
                  <c:v>41152</c:v>
                </c:pt>
                <c:pt idx="261">
                  <c:v>41180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  <c:pt idx="265">
                  <c:v>41305</c:v>
                </c:pt>
                <c:pt idx="266">
                  <c:v>41333</c:v>
                </c:pt>
                <c:pt idx="267">
                  <c:v>41362</c:v>
                </c:pt>
                <c:pt idx="268">
                  <c:v>41394</c:v>
                </c:pt>
                <c:pt idx="269">
                  <c:v>41425</c:v>
                </c:pt>
                <c:pt idx="270">
                  <c:v>41453</c:v>
                </c:pt>
                <c:pt idx="271">
                  <c:v>41486</c:v>
                </c:pt>
                <c:pt idx="272">
                  <c:v>41516</c:v>
                </c:pt>
                <c:pt idx="273">
                  <c:v>41547</c:v>
                </c:pt>
                <c:pt idx="274">
                  <c:v>41578</c:v>
                </c:pt>
                <c:pt idx="275">
                  <c:v>41607</c:v>
                </c:pt>
                <c:pt idx="276">
                  <c:v>41639</c:v>
                </c:pt>
                <c:pt idx="277">
                  <c:v>41670</c:v>
                </c:pt>
                <c:pt idx="278">
                  <c:v>41698</c:v>
                </c:pt>
                <c:pt idx="279">
                  <c:v>41729</c:v>
                </c:pt>
                <c:pt idx="280">
                  <c:v>41759</c:v>
                </c:pt>
                <c:pt idx="281">
                  <c:v>41789</c:v>
                </c:pt>
                <c:pt idx="282">
                  <c:v>41820</c:v>
                </c:pt>
                <c:pt idx="283">
                  <c:v>41851</c:v>
                </c:pt>
                <c:pt idx="284">
                  <c:v>41880</c:v>
                </c:pt>
                <c:pt idx="285">
                  <c:v>41912</c:v>
                </c:pt>
                <c:pt idx="286">
                  <c:v>41943</c:v>
                </c:pt>
                <c:pt idx="287">
                  <c:v>41971</c:v>
                </c:pt>
                <c:pt idx="288">
                  <c:v>42004</c:v>
                </c:pt>
                <c:pt idx="289">
                  <c:v>42034</c:v>
                </c:pt>
                <c:pt idx="290">
                  <c:v>42062</c:v>
                </c:pt>
                <c:pt idx="291">
                  <c:v>42094</c:v>
                </c:pt>
                <c:pt idx="292">
                  <c:v>42124</c:v>
                </c:pt>
                <c:pt idx="293">
                  <c:v>42153</c:v>
                </c:pt>
                <c:pt idx="294">
                  <c:v>42185</c:v>
                </c:pt>
                <c:pt idx="295">
                  <c:v>42216</c:v>
                </c:pt>
                <c:pt idx="296">
                  <c:v>42247</c:v>
                </c:pt>
                <c:pt idx="297">
                  <c:v>42277</c:v>
                </c:pt>
                <c:pt idx="298">
                  <c:v>42307</c:v>
                </c:pt>
                <c:pt idx="299">
                  <c:v>42338</c:v>
                </c:pt>
                <c:pt idx="300">
                  <c:v>42369</c:v>
                </c:pt>
                <c:pt idx="301">
                  <c:v>42398</c:v>
                </c:pt>
                <c:pt idx="302">
                  <c:v>42429</c:v>
                </c:pt>
                <c:pt idx="303">
                  <c:v>42460</c:v>
                </c:pt>
                <c:pt idx="304">
                  <c:v>42489</c:v>
                </c:pt>
                <c:pt idx="305">
                  <c:v>42521</c:v>
                </c:pt>
                <c:pt idx="306">
                  <c:v>42551</c:v>
                </c:pt>
                <c:pt idx="307">
                  <c:v>42580</c:v>
                </c:pt>
                <c:pt idx="308">
                  <c:v>42613</c:v>
                </c:pt>
                <c:pt idx="309">
                  <c:v>42643</c:v>
                </c:pt>
                <c:pt idx="310">
                  <c:v>42674</c:v>
                </c:pt>
                <c:pt idx="311">
                  <c:v>42704</c:v>
                </c:pt>
                <c:pt idx="312">
                  <c:v>42734</c:v>
                </c:pt>
                <c:pt idx="313">
                  <c:v>42766</c:v>
                </c:pt>
                <c:pt idx="314">
                  <c:v>42794</c:v>
                </c:pt>
                <c:pt idx="315">
                  <c:v>42825</c:v>
                </c:pt>
                <c:pt idx="316">
                  <c:v>42853</c:v>
                </c:pt>
                <c:pt idx="317">
                  <c:v>42886</c:v>
                </c:pt>
                <c:pt idx="318">
                  <c:v>42916</c:v>
                </c:pt>
                <c:pt idx="319">
                  <c:v>42947</c:v>
                </c:pt>
              </c:numCache>
            </c:numRef>
          </c:cat>
          <c:val>
            <c:numRef>
              <c:f>'Fig13'!$Q$6:$Q$325</c:f>
              <c:numCache>
                <c:formatCode>0.00%</c:formatCode>
                <c:ptCount val="320"/>
                <c:pt idx="0">
                  <c:v>0.21960000000000002</c:v>
                </c:pt>
                <c:pt idx="1">
                  <c:v>0.21960000000000002</c:v>
                </c:pt>
                <c:pt idx="2">
                  <c:v>0.21960000000000002</c:v>
                </c:pt>
                <c:pt idx="3">
                  <c:v>0.21960000000000002</c:v>
                </c:pt>
                <c:pt idx="4">
                  <c:v>0.21960000000000002</c:v>
                </c:pt>
                <c:pt idx="5">
                  <c:v>0.21960000000000002</c:v>
                </c:pt>
                <c:pt idx="6">
                  <c:v>0.21960000000000002</c:v>
                </c:pt>
                <c:pt idx="7">
                  <c:v>0.21960000000000002</c:v>
                </c:pt>
                <c:pt idx="8">
                  <c:v>0.21960000000000002</c:v>
                </c:pt>
                <c:pt idx="9">
                  <c:v>0.21960000000000002</c:v>
                </c:pt>
                <c:pt idx="10">
                  <c:v>0.21960000000000002</c:v>
                </c:pt>
                <c:pt idx="11">
                  <c:v>0.21960000000000002</c:v>
                </c:pt>
                <c:pt idx="12">
                  <c:v>0.1948</c:v>
                </c:pt>
                <c:pt idx="13">
                  <c:v>0.1948</c:v>
                </c:pt>
                <c:pt idx="14">
                  <c:v>0.1948</c:v>
                </c:pt>
                <c:pt idx="15">
                  <c:v>0.1948</c:v>
                </c:pt>
                <c:pt idx="16">
                  <c:v>0.1948</c:v>
                </c:pt>
                <c:pt idx="17">
                  <c:v>0.1948</c:v>
                </c:pt>
                <c:pt idx="18">
                  <c:v>0.1948</c:v>
                </c:pt>
                <c:pt idx="19">
                  <c:v>0.1948</c:v>
                </c:pt>
                <c:pt idx="20">
                  <c:v>0.1948</c:v>
                </c:pt>
                <c:pt idx="21">
                  <c:v>0.1948</c:v>
                </c:pt>
                <c:pt idx="22">
                  <c:v>0.1948</c:v>
                </c:pt>
                <c:pt idx="23">
                  <c:v>0.1948</c:v>
                </c:pt>
                <c:pt idx="24">
                  <c:v>6.9900000000000004E-2</c:v>
                </c:pt>
                <c:pt idx="25">
                  <c:v>6.9900000000000004E-2</c:v>
                </c:pt>
                <c:pt idx="26">
                  <c:v>6.9900000000000004E-2</c:v>
                </c:pt>
                <c:pt idx="27">
                  <c:v>6.9900000000000004E-2</c:v>
                </c:pt>
                <c:pt idx="28">
                  <c:v>6.9900000000000004E-2</c:v>
                </c:pt>
                <c:pt idx="29">
                  <c:v>6.9900000000000004E-2</c:v>
                </c:pt>
                <c:pt idx="30">
                  <c:v>6.9900000000000004E-2</c:v>
                </c:pt>
                <c:pt idx="31">
                  <c:v>6.9900000000000004E-2</c:v>
                </c:pt>
                <c:pt idx="32">
                  <c:v>6.9900000000000004E-2</c:v>
                </c:pt>
                <c:pt idx="33">
                  <c:v>6.9900000000000004E-2</c:v>
                </c:pt>
                <c:pt idx="34">
                  <c:v>6.9900000000000004E-2</c:v>
                </c:pt>
                <c:pt idx="35">
                  <c:v>6.9900000000000004E-2</c:v>
                </c:pt>
                <c:pt idx="36">
                  <c:v>0.2505</c:v>
                </c:pt>
                <c:pt idx="37">
                  <c:v>0.2505</c:v>
                </c:pt>
                <c:pt idx="38">
                  <c:v>0.2505</c:v>
                </c:pt>
                <c:pt idx="39">
                  <c:v>0.2505</c:v>
                </c:pt>
                <c:pt idx="40">
                  <c:v>0.2505</c:v>
                </c:pt>
                <c:pt idx="41">
                  <c:v>0.2505</c:v>
                </c:pt>
                <c:pt idx="42">
                  <c:v>0.2505</c:v>
                </c:pt>
                <c:pt idx="43">
                  <c:v>0.2505</c:v>
                </c:pt>
                <c:pt idx="44">
                  <c:v>0.2505</c:v>
                </c:pt>
                <c:pt idx="45">
                  <c:v>0.2505</c:v>
                </c:pt>
                <c:pt idx="46">
                  <c:v>0.2505</c:v>
                </c:pt>
                <c:pt idx="47">
                  <c:v>0.2505</c:v>
                </c:pt>
                <c:pt idx="48">
                  <c:v>0.2555</c:v>
                </c:pt>
                <c:pt idx="49">
                  <c:v>0.2555</c:v>
                </c:pt>
                <c:pt idx="50">
                  <c:v>0.2555</c:v>
                </c:pt>
                <c:pt idx="51">
                  <c:v>0.2555</c:v>
                </c:pt>
                <c:pt idx="52">
                  <c:v>0.2555</c:v>
                </c:pt>
                <c:pt idx="53">
                  <c:v>0.2555</c:v>
                </c:pt>
                <c:pt idx="54">
                  <c:v>0.2555</c:v>
                </c:pt>
                <c:pt idx="55">
                  <c:v>0.2555</c:v>
                </c:pt>
                <c:pt idx="56">
                  <c:v>0.2555</c:v>
                </c:pt>
                <c:pt idx="57">
                  <c:v>0.2555</c:v>
                </c:pt>
                <c:pt idx="58">
                  <c:v>0.2555</c:v>
                </c:pt>
                <c:pt idx="59">
                  <c:v>0.2555</c:v>
                </c:pt>
                <c:pt idx="60">
                  <c:v>0.21960000000000002</c:v>
                </c:pt>
                <c:pt idx="61">
                  <c:v>0.21960000000000002</c:v>
                </c:pt>
                <c:pt idx="62">
                  <c:v>0.21960000000000002</c:v>
                </c:pt>
                <c:pt idx="63">
                  <c:v>0.21960000000000002</c:v>
                </c:pt>
                <c:pt idx="64">
                  <c:v>0.21960000000000002</c:v>
                </c:pt>
                <c:pt idx="65">
                  <c:v>0.21960000000000002</c:v>
                </c:pt>
                <c:pt idx="66">
                  <c:v>0.21960000000000002</c:v>
                </c:pt>
                <c:pt idx="67">
                  <c:v>0.21960000000000002</c:v>
                </c:pt>
                <c:pt idx="68">
                  <c:v>0.21960000000000002</c:v>
                </c:pt>
                <c:pt idx="69">
                  <c:v>0.21960000000000002</c:v>
                </c:pt>
                <c:pt idx="70">
                  <c:v>0.21960000000000002</c:v>
                </c:pt>
                <c:pt idx="71">
                  <c:v>0.21960000000000002</c:v>
                </c:pt>
                <c:pt idx="72">
                  <c:v>0.17350000000000002</c:v>
                </c:pt>
                <c:pt idx="73">
                  <c:v>0.17350000000000002</c:v>
                </c:pt>
                <c:pt idx="74">
                  <c:v>0.17350000000000002</c:v>
                </c:pt>
                <c:pt idx="75">
                  <c:v>0.17350000000000002</c:v>
                </c:pt>
                <c:pt idx="76">
                  <c:v>0.17350000000000002</c:v>
                </c:pt>
                <c:pt idx="77">
                  <c:v>0.17350000000000002</c:v>
                </c:pt>
                <c:pt idx="78">
                  <c:v>0.17350000000000002</c:v>
                </c:pt>
                <c:pt idx="79">
                  <c:v>0.17350000000000002</c:v>
                </c:pt>
                <c:pt idx="80">
                  <c:v>0.17350000000000002</c:v>
                </c:pt>
                <c:pt idx="81">
                  <c:v>0.17350000000000002</c:v>
                </c:pt>
                <c:pt idx="82">
                  <c:v>0.17350000000000002</c:v>
                </c:pt>
                <c:pt idx="83">
                  <c:v>0.17350000000000002</c:v>
                </c:pt>
                <c:pt idx="84">
                  <c:v>0.30879999999999996</c:v>
                </c:pt>
                <c:pt idx="85">
                  <c:v>0.30879999999999996</c:v>
                </c:pt>
                <c:pt idx="86">
                  <c:v>0.30879999999999996</c:v>
                </c:pt>
                <c:pt idx="87">
                  <c:v>0.30879999999999996</c:v>
                </c:pt>
                <c:pt idx="88">
                  <c:v>0.30879999999999996</c:v>
                </c:pt>
                <c:pt idx="89">
                  <c:v>0.30879999999999996</c:v>
                </c:pt>
                <c:pt idx="90">
                  <c:v>0.30879999999999996</c:v>
                </c:pt>
                <c:pt idx="91">
                  <c:v>0.30879999999999996</c:v>
                </c:pt>
                <c:pt idx="92">
                  <c:v>0.30879999999999996</c:v>
                </c:pt>
                <c:pt idx="93">
                  <c:v>0.30879999999999996</c:v>
                </c:pt>
                <c:pt idx="94">
                  <c:v>0.30879999999999996</c:v>
                </c:pt>
                <c:pt idx="95">
                  <c:v>0.30879999999999996</c:v>
                </c:pt>
                <c:pt idx="96">
                  <c:v>0.31140000000000001</c:v>
                </c:pt>
                <c:pt idx="97">
                  <c:v>0.31140000000000001</c:v>
                </c:pt>
                <c:pt idx="98">
                  <c:v>0.31140000000000001</c:v>
                </c:pt>
                <c:pt idx="99">
                  <c:v>0.31140000000000001</c:v>
                </c:pt>
                <c:pt idx="100">
                  <c:v>0.31140000000000001</c:v>
                </c:pt>
                <c:pt idx="101">
                  <c:v>0.31140000000000001</c:v>
                </c:pt>
                <c:pt idx="102">
                  <c:v>0.31140000000000001</c:v>
                </c:pt>
                <c:pt idx="103">
                  <c:v>0.31140000000000001</c:v>
                </c:pt>
                <c:pt idx="104">
                  <c:v>0.31140000000000001</c:v>
                </c:pt>
                <c:pt idx="105">
                  <c:v>0.31140000000000001</c:v>
                </c:pt>
                <c:pt idx="106">
                  <c:v>0.31140000000000001</c:v>
                </c:pt>
                <c:pt idx="107">
                  <c:v>0.31140000000000001</c:v>
                </c:pt>
                <c:pt idx="108">
                  <c:v>0.2979</c:v>
                </c:pt>
                <c:pt idx="109">
                  <c:v>0.2979</c:v>
                </c:pt>
                <c:pt idx="110">
                  <c:v>0.2979</c:v>
                </c:pt>
                <c:pt idx="111">
                  <c:v>0.2979</c:v>
                </c:pt>
                <c:pt idx="112">
                  <c:v>0.2979</c:v>
                </c:pt>
                <c:pt idx="113">
                  <c:v>0.2979</c:v>
                </c:pt>
                <c:pt idx="114">
                  <c:v>0.2979</c:v>
                </c:pt>
                <c:pt idx="115">
                  <c:v>0.2979</c:v>
                </c:pt>
                <c:pt idx="116">
                  <c:v>0.2979</c:v>
                </c:pt>
                <c:pt idx="117">
                  <c:v>0.2979</c:v>
                </c:pt>
                <c:pt idx="118">
                  <c:v>0.2979</c:v>
                </c:pt>
                <c:pt idx="119">
                  <c:v>0.2979</c:v>
                </c:pt>
                <c:pt idx="120">
                  <c:v>0.30109999999999998</c:v>
                </c:pt>
                <c:pt idx="121">
                  <c:v>0.30109999999999998</c:v>
                </c:pt>
                <c:pt idx="122">
                  <c:v>0.30109999999999998</c:v>
                </c:pt>
                <c:pt idx="123">
                  <c:v>0.30109999999999998</c:v>
                </c:pt>
                <c:pt idx="124">
                  <c:v>0.30109999999999998</c:v>
                </c:pt>
                <c:pt idx="125">
                  <c:v>0.30109999999999998</c:v>
                </c:pt>
                <c:pt idx="126">
                  <c:v>0.30109999999999998</c:v>
                </c:pt>
                <c:pt idx="127">
                  <c:v>0.30109999999999998</c:v>
                </c:pt>
                <c:pt idx="128">
                  <c:v>0.30109999999999998</c:v>
                </c:pt>
                <c:pt idx="129">
                  <c:v>0.30109999999999998</c:v>
                </c:pt>
                <c:pt idx="130">
                  <c:v>0.30109999999999998</c:v>
                </c:pt>
                <c:pt idx="131">
                  <c:v>0.30109999999999998</c:v>
                </c:pt>
                <c:pt idx="132">
                  <c:v>0.30769999999999997</c:v>
                </c:pt>
                <c:pt idx="133">
                  <c:v>0.30769999999999997</c:v>
                </c:pt>
                <c:pt idx="134">
                  <c:v>0.30769999999999997</c:v>
                </c:pt>
                <c:pt idx="135">
                  <c:v>0.30560000000000004</c:v>
                </c:pt>
                <c:pt idx="136">
                  <c:v>0.30560000000000004</c:v>
                </c:pt>
                <c:pt idx="137">
                  <c:v>0.30560000000000004</c:v>
                </c:pt>
                <c:pt idx="138">
                  <c:v>0.30400000000000005</c:v>
                </c:pt>
                <c:pt idx="139">
                  <c:v>0.30400000000000005</c:v>
                </c:pt>
                <c:pt idx="140">
                  <c:v>0.30400000000000005</c:v>
                </c:pt>
                <c:pt idx="141">
                  <c:v>0.33350000000000002</c:v>
                </c:pt>
                <c:pt idx="142">
                  <c:v>0.33350000000000002</c:v>
                </c:pt>
                <c:pt idx="143">
                  <c:v>0.33350000000000002</c:v>
                </c:pt>
                <c:pt idx="144">
                  <c:v>0.35820000000000002</c:v>
                </c:pt>
                <c:pt idx="145">
                  <c:v>0.35820000000000002</c:v>
                </c:pt>
                <c:pt idx="146">
                  <c:v>0.35820000000000002</c:v>
                </c:pt>
                <c:pt idx="147">
                  <c:v>0.36259999999999998</c:v>
                </c:pt>
                <c:pt idx="148">
                  <c:v>0.36259999999999998</c:v>
                </c:pt>
                <c:pt idx="149">
                  <c:v>0.36259999999999998</c:v>
                </c:pt>
                <c:pt idx="150">
                  <c:v>0.33640000000000003</c:v>
                </c:pt>
                <c:pt idx="151">
                  <c:v>0.33640000000000003</c:v>
                </c:pt>
                <c:pt idx="152">
                  <c:v>0.33640000000000003</c:v>
                </c:pt>
                <c:pt idx="153">
                  <c:v>0.33770000000000006</c:v>
                </c:pt>
                <c:pt idx="154">
                  <c:v>0.33770000000000006</c:v>
                </c:pt>
                <c:pt idx="155">
                  <c:v>0.33770000000000006</c:v>
                </c:pt>
                <c:pt idx="156">
                  <c:v>0.30150000000000005</c:v>
                </c:pt>
                <c:pt idx="157">
                  <c:v>0.30150000000000005</c:v>
                </c:pt>
                <c:pt idx="158">
                  <c:v>0.30150000000000005</c:v>
                </c:pt>
                <c:pt idx="159">
                  <c:v>0.28889999999999999</c:v>
                </c:pt>
                <c:pt idx="160">
                  <c:v>0.28889999999999999</c:v>
                </c:pt>
                <c:pt idx="161">
                  <c:v>0.28889999999999999</c:v>
                </c:pt>
                <c:pt idx="162">
                  <c:v>0.29670000000000002</c:v>
                </c:pt>
                <c:pt idx="163">
                  <c:v>0.29670000000000002</c:v>
                </c:pt>
                <c:pt idx="164">
                  <c:v>0.29670000000000002</c:v>
                </c:pt>
                <c:pt idx="165">
                  <c:v>0.3085</c:v>
                </c:pt>
                <c:pt idx="166">
                  <c:v>0.3085</c:v>
                </c:pt>
                <c:pt idx="167">
                  <c:v>0.3085</c:v>
                </c:pt>
                <c:pt idx="168">
                  <c:v>0.31030000000000002</c:v>
                </c:pt>
                <c:pt idx="169">
                  <c:v>0.31030000000000002</c:v>
                </c:pt>
                <c:pt idx="170">
                  <c:v>0.31030000000000002</c:v>
                </c:pt>
                <c:pt idx="171">
                  <c:v>0.31140000000000001</c:v>
                </c:pt>
                <c:pt idx="172">
                  <c:v>0.31140000000000001</c:v>
                </c:pt>
                <c:pt idx="173">
                  <c:v>0.31140000000000001</c:v>
                </c:pt>
                <c:pt idx="174">
                  <c:v>0.31490000000000001</c:v>
                </c:pt>
                <c:pt idx="175">
                  <c:v>0.31490000000000001</c:v>
                </c:pt>
                <c:pt idx="176">
                  <c:v>0.31490000000000001</c:v>
                </c:pt>
                <c:pt idx="177">
                  <c:v>0.28129999999999999</c:v>
                </c:pt>
                <c:pt idx="178">
                  <c:v>0.28129999999999999</c:v>
                </c:pt>
                <c:pt idx="179">
                  <c:v>0.28129999999999999</c:v>
                </c:pt>
                <c:pt idx="180">
                  <c:v>0.28699999999999998</c:v>
                </c:pt>
                <c:pt idx="181">
                  <c:v>0.28699999999999998</c:v>
                </c:pt>
                <c:pt idx="182">
                  <c:v>0.28699999999999998</c:v>
                </c:pt>
                <c:pt idx="183">
                  <c:v>0.28470000000000001</c:v>
                </c:pt>
                <c:pt idx="184">
                  <c:v>0.28470000000000001</c:v>
                </c:pt>
                <c:pt idx="185">
                  <c:v>0.28470000000000001</c:v>
                </c:pt>
                <c:pt idx="186">
                  <c:v>0.2863</c:v>
                </c:pt>
                <c:pt idx="187">
                  <c:v>0.2863</c:v>
                </c:pt>
                <c:pt idx="188">
                  <c:v>0.2863</c:v>
                </c:pt>
                <c:pt idx="189">
                  <c:v>0.31060000000000004</c:v>
                </c:pt>
                <c:pt idx="190">
                  <c:v>0.31060000000000004</c:v>
                </c:pt>
                <c:pt idx="191">
                  <c:v>0.31060000000000004</c:v>
                </c:pt>
                <c:pt idx="192">
                  <c:v>0.36810000000000004</c:v>
                </c:pt>
                <c:pt idx="193">
                  <c:v>0.36810000000000004</c:v>
                </c:pt>
                <c:pt idx="194">
                  <c:v>0.36810000000000004</c:v>
                </c:pt>
                <c:pt idx="195">
                  <c:v>0.37359999999999999</c:v>
                </c:pt>
                <c:pt idx="196">
                  <c:v>0.37359999999999999</c:v>
                </c:pt>
                <c:pt idx="197">
                  <c:v>0.37359999999999999</c:v>
                </c:pt>
                <c:pt idx="198">
                  <c:v>0.37380000000000002</c:v>
                </c:pt>
                <c:pt idx="199">
                  <c:v>0.37380000000000002</c:v>
                </c:pt>
                <c:pt idx="200">
                  <c:v>0.37380000000000002</c:v>
                </c:pt>
                <c:pt idx="201">
                  <c:v>0.38140000000000002</c:v>
                </c:pt>
                <c:pt idx="202">
                  <c:v>0.38140000000000002</c:v>
                </c:pt>
                <c:pt idx="203">
                  <c:v>0.38140000000000002</c:v>
                </c:pt>
                <c:pt idx="204">
                  <c:v>0.32910000000000006</c:v>
                </c:pt>
                <c:pt idx="205">
                  <c:v>0.32910000000000006</c:v>
                </c:pt>
                <c:pt idx="206">
                  <c:v>0.32910000000000006</c:v>
                </c:pt>
                <c:pt idx="207">
                  <c:v>0.33980000000000005</c:v>
                </c:pt>
                <c:pt idx="208">
                  <c:v>0.33980000000000005</c:v>
                </c:pt>
                <c:pt idx="209">
                  <c:v>0.33980000000000005</c:v>
                </c:pt>
                <c:pt idx="210">
                  <c:v>0.34939999999999999</c:v>
                </c:pt>
                <c:pt idx="211">
                  <c:v>0.34939999999999999</c:v>
                </c:pt>
                <c:pt idx="212">
                  <c:v>0.34939999999999999</c:v>
                </c:pt>
                <c:pt idx="213">
                  <c:v>0.35210000000000002</c:v>
                </c:pt>
                <c:pt idx="214">
                  <c:v>0.35210000000000002</c:v>
                </c:pt>
                <c:pt idx="215">
                  <c:v>0.35210000000000002</c:v>
                </c:pt>
                <c:pt idx="216">
                  <c:v>0.42619999999999997</c:v>
                </c:pt>
                <c:pt idx="217">
                  <c:v>0.42619999999999997</c:v>
                </c:pt>
                <c:pt idx="218">
                  <c:v>0.42619999999999997</c:v>
                </c:pt>
                <c:pt idx="219">
                  <c:v>0.43560000000000004</c:v>
                </c:pt>
                <c:pt idx="220">
                  <c:v>0.43560000000000004</c:v>
                </c:pt>
                <c:pt idx="221">
                  <c:v>0.43560000000000004</c:v>
                </c:pt>
                <c:pt idx="222">
                  <c:v>0.36219999999999997</c:v>
                </c:pt>
                <c:pt idx="223">
                  <c:v>0.36219999999999997</c:v>
                </c:pt>
                <c:pt idx="224">
                  <c:v>0.36219999999999997</c:v>
                </c:pt>
                <c:pt idx="225">
                  <c:v>0.33980000000000005</c:v>
                </c:pt>
                <c:pt idx="226">
                  <c:v>0.33980000000000005</c:v>
                </c:pt>
                <c:pt idx="227">
                  <c:v>0.33980000000000005</c:v>
                </c:pt>
                <c:pt idx="228">
                  <c:v>0.35470000000000002</c:v>
                </c:pt>
                <c:pt idx="229">
                  <c:v>0.35470000000000002</c:v>
                </c:pt>
                <c:pt idx="230">
                  <c:v>0.35470000000000002</c:v>
                </c:pt>
                <c:pt idx="231">
                  <c:v>0.28960000000000002</c:v>
                </c:pt>
                <c:pt idx="232">
                  <c:v>0.28960000000000002</c:v>
                </c:pt>
                <c:pt idx="233">
                  <c:v>0.28960000000000002</c:v>
                </c:pt>
                <c:pt idx="234">
                  <c:v>0.31530000000000002</c:v>
                </c:pt>
                <c:pt idx="235">
                  <c:v>0.31530000000000002</c:v>
                </c:pt>
                <c:pt idx="236">
                  <c:v>0.31530000000000002</c:v>
                </c:pt>
                <c:pt idx="237">
                  <c:v>0.3211</c:v>
                </c:pt>
                <c:pt idx="238">
                  <c:v>0.3211</c:v>
                </c:pt>
                <c:pt idx="239">
                  <c:v>0.3211</c:v>
                </c:pt>
                <c:pt idx="240">
                  <c:v>0.29920000000000002</c:v>
                </c:pt>
                <c:pt idx="241">
                  <c:v>0.29920000000000002</c:v>
                </c:pt>
                <c:pt idx="242">
                  <c:v>0.29920000000000002</c:v>
                </c:pt>
                <c:pt idx="243">
                  <c:v>0.27490000000000003</c:v>
                </c:pt>
                <c:pt idx="244">
                  <c:v>0.27490000000000003</c:v>
                </c:pt>
                <c:pt idx="245">
                  <c:v>0.27490000000000003</c:v>
                </c:pt>
                <c:pt idx="246">
                  <c:v>0.2641</c:v>
                </c:pt>
                <c:pt idx="247">
                  <c:v>0.2641</c:v>
                </c:pt>
                <c:pt idx="248">
                  <c:v>0.2641</c:v>
                </c:pt>
                <c:pt idx="249">
                  <c:v>0.27160000000000001</c:v>
                </c:pt>
                <c:pt idx="250">
                  <c:v>0.27160000000000001</c:v>
                </c:pt>
                <c:pt idx="251">
                  <c:v>0.27160000000000001</c:v>
                </c:pt>
                <c:pt idx="252">
                  <c:v>0.31359999999999999</c:v>
                </c:pt>
                <c:pt idx="253">
                  <c:v>0.31359999999999999</c:v>
                </c:pt>
                <c:pt idx="254">
                  <c:v>0.31359999999999999</c:v>
                </c:pt>
                <c:pt idx="255">
                  <c:v>0.28439999999999999</c:v>
                </c:pt>
                <c:pt idx="256">
                  <c:v>0.28439999999999999</c:v>
                </c:pt>
                <c:pt idx="257">
                  <c:v>0.28439999999999999</c:v>
                </c:pt>
                <c:pt idx="258">
                  <c:v>0.2954</c:v>
                </c:pt>
                <c:pt idx="259">
                  <c:v>0.2954</c:v>
                </c:pt>
                <c:pt idx="260">
                  <c:v>0.2954</c:v>
                </c:pt>
                <c:pt idx="261">
                  <c:v>0.2772</c:v>
                </c:pt>
                <c:pt idx="262">
                  <c:v>0.2772</c:v>
                </c:pt>
                <c:pt idx="263">
                  <c:v>0.2772</c:v>
                </c:pt>
                <c:pt idx="264">
                  <c:v>0.27760000000000001</c:v>
                </c:pt>
                <c:pt idx="265">
                  <c:v>0.27760000000000001</c:v>
                </c:pt>
                <c:pt idx="266">
                  <c:v>0.27760000000000001</c:v>
                </c:pt>
                <c:pt idx="267">
                  <c:v>0.27460000000000001</c:v>
                </c:pt>
                <c:pt idx="268">
                  <c:v>0.27460000000000001</c:v>
                </c:pt>
                <c:pt idx="269">
                  <c:v>0.27460000000000001</c:v>
                </c:pt>
                <c:pt idx="270">
                  <c:v>0.29389999999999999</c:v>
                </c:pt>
                <c:pt idx="271">
                  <c:v>0.29389999999999999</c:v>
                </c:pt>
                <c:pt idx="272">
                  <c:v>0.29389999999999999</c:v>
                </c:pt>
                <c:pt idx="273">
                  <c:v>0.29930000000000001</c:v>
                </c:pt>
                <c:pt idx="274">
                  <c:v>0.29930000000000001</c:v>
                </c:pt>
                <c:pt idx="275">
                  <c:v>0.29930000000000001</c:v>
                </c:pt>
                <c:pt idx="276">
                  <c:v>0.27810000000000001</c:v>
                </c:pt>
                <c:pt idx="277">
                  <c:v>0.27810000000000001</c:v>
                </c:pt>
                <c:pt idx="278">
                  <c:v>0.27810000000000001</c:v>
                </c:pt>
                <c:pt idx="279">
                  <c:v>0.30269999999999997</c:v>
                </c:pt>
                <c:pt idx="280">
                  <c:v>0.30269999999999997</c:v>
                </c:pt>
                <c:pt idx="281">
                  <c:v>0.30269999999999997</c:v>
                </c:pt>
                <c:pt idx="282">
                  <c:v>0.2923</c:v>
                </c:pt>
                <c:pt idx="283">
                  <c:v>0.2923</c:v>
                </c:pt>
                <c:pt idx="284">
                  <c:v>0.2923</c:v>
                </c:pt>
                <c:pt idx="285">
                  <c:v>0.30150000000000005</c:v>
                </c:pt>
                <c:pt idx="286">
                  <c:v>0.30150000000000005</c:v>
                </c:pt>
                <c:pt idx="287">
                  <c:v>0.30150000000000005</c:v>
                </c:pt>
                <c:pt idx="288">
                  <c:v>0.37439999999999996</c:v>
                </c:pt>
                <c:pt idx="289">
                  <c:v>0.37439999999999996</c:v>
                </c:pt>
                <c:pt idx="290">
                  <c:v>0.37439999999999996</c:v>
                </c:pt>
                <c:pt idx="291">
                  <c:v>0.4118</c:v>
                </c:pt>
                <c:pt idx="292">
                  <c:v>0.4118</c:v>
                </c:pt>
                <c:pt idx="293">
                  <c:v>0.4118</c:v>
                </c:pt>
                <c:pt idx="294">
                  <c:v>0.40020000000000006</c:v>
                </c:pt>
                <c:pt idx="295">
                  <c:v>0.40020000000000006</c:v>
                </c:pt>
                <c:pt idx="296">
                  <c:v>0.40020000000000006</c:v>
                </c:pt>
                <c:pt idx="297">
                  <c:v>0.37590000000000001</c:v>
                </c:pt>
                <c:pt idx="298">
                  <c:v>0.37590000000000001</c:v>
                </c:pt>
                <c:pt idx="299">
                  <c:v>0.37590000000000001</c:v>
                </c:pt>
                <c:pt idx="300">
                  <c:v>0.45880000000000004</c:v>
                </c:pt>
                <c:pt idx="301">
                  <c:v>0.45880000000000004</c:v>
                </c:pt>
                <c:pt idx="302">
                  <c:v>0.45880000000000004</c:v>
                </c:pt>
                <c:pt idx="303">
                  <c:v>0.46630000000000005</c:v>
                </c:pt>
                <c:pt idx="304">
                  <c:v>0.46630000000000005</c:v>
                </c:pt>
                <c:pt idx="305">
                  <c:v>0.46630000000000005</c:v>
                </c:pt>
                <c:pt idx="306">
                  <c:v>0.4249</c:v>
                </c:pt>
                <c:pt idx="307">
                  <c:v>0.4249</c:v>
                </c:pt>
                <c:pt idx="308">
                  <c:v>0.4249</c:v>
                </c:pt>
                <c:pt idx="309">
                  <c:v>0.52910000000000001</c:v>
                </c:pt>
                <c:pt idx="310">
                  <c:v>0.52910000000000001</c:v>
                </c:pt>
                <c:pt idx="311">
                  <c:v>0.52910000000000001</c:v>
                </c:pt>
                <c:pt idx="312">
                  <c:v>0.5726</c:v>
                </c:pt>
                <c:pt idx="313">
                  <c:v>0.5726</c:v>
                </c:pt>
                <c:pt idx="314">
                  <c:v>0.5726</c:v>
                </c:pt>
                <c:pt idx="315">
                  <c:v>0.58260000000000001</c:v>
                </c:pt>
                <c:pt idx="316">
                  <c:v>0.58260000000000001</c:v>
                </c:pt>
                <c:pt idx="317">
                  <c:v>0.58260000000000001</c:v>
                </c:pt>
                <c:pt idx="318">
                  <c:v>0.55130000000000001</c:v>
                </c:pt>
                <c:pt idx="319">
                  <c:v>0.55130000000000001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34-43B6-BDFE-592D5E214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0835448"/>
        <c:axId val="770835840"/>
      </c:lineChart>
      <c:dateAx>
        <c:axId val="770835448"/>
        <c:scaling>
          <c:orientation val="minMax"/>
        </c:scaling>
        <c:delete val="0"/>
        <c:axPos val="b"/>
        <c:minorGridlines/>
        <c:numFmt formatCode="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0835840"/>
        <c:crosses val="autoZero"/>
        <c:auto val="1"/>
        <c:lblOffset val="100"/>
        <c:baseTimeUnit val="months"/>
        <c:majorUnit val="24"/>
        <c:majorTimeUnit val="months"/>
      </c:dateAx>
      <c:valAx>
        <c:axId val="770835840"/>
        <c:scaling>
          <c:orientation val="minMax"/>
          <c:max val="0.60000000000000009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ES"/>
                  <a:t>ROE</a:t>
                </a:r>
              </a:p>
            </c:rich>
          </c:tx>
          <c:layout>
            <c:manualLayout>
              <c:xMode val="edge"/>
              <c:yMode val="edge"/>
              <c:x val="1.6808060282787231E-3"/>
              <c:y val="0.41875953005874267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0835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0372974345948696"/>
          <c:y val="2.1614798150231221E-2"/>
          <c:w val="0.19766979933959872"/>
          <c:h val="0.2250906136732908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35869283945141"/>
          <c:y val="2.5304888171029903E-2"/>
          <c:w val="0.85707899892795092"/>
          <c:h val="0.90341324127839762"/>
        </c:manualLayout>
      </c:layout>
      <c:lineChart>
        <c:grouping val="standard"/>
        <c:varyColors val="0"/>
        <c:ser>
          <c:idx val="0"/>
          <c:order val="0"/>
          <c:tx>
            <c:strRef>
              <c:f>'Fig14'!$Q$5</c:f>
              <c:strCache>
                <c:ptCount val="1"/>
                <c:pt idx="0">
                  <c:v>GENERAL ELECTRIC - ROE</c:v>
                </c:pt>
              </c:strCache>
            </c:strRef>
          </c:tx>
          <c:spPr>
            <a:ln w="19050">
              <a:solidFill>
                <a:srgbClr val="0033CC"/>
              </a:solidFill>
            </a:ln>
          </c:spPr>
          <c:marker>
            <c:symbol val="none"/>
          </c:marker>
          <c:cat>
            <c:numRef>
              <c:f>'Fig14'!$M$6:$M$325</c:f>
              <c:numCache>
                <c:formatCode>m/d/yyyy</c:formatCode>
                <c:ptCount val="320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33326</c:v>
                </c:pt>
                <c:pt idx="4">
                  <c:v>33358</c:v>
                </c:pt>
                <c:pt idx="5">
                  <c:v>33389</c:v>
                </c:pt>
                <c:pt idx="6">
                  <c:v>33417</c:v>
                </c:pt>
                <c:pt idx="7">
                  <c:v>33450</c:v>
                </c:pt>
                <c:pt idx="8">
                  <c:v>33480</c:v>
                </c:pt>
                <c:pt idx="9">
                  <c:v>33511</c:v>
                </c:pt>
                <c:pt idx="10">
                  <c:v>33542</c:v>
                </c:pt>
                <c:pt idx="11">
                  <c:v>33571</c:v>
                </c:pt>
                <c:pt idx="12">
                  <c:v>33603</c:v>
                </c:pt>
                <c:pt idx="13">
                  <c:v>33634</c:v>
                </c:pt>
                <c:pt idx="14">
                  <c:v>33662</c:v>
                </c:pt>
                <c:pt idx="15">
                  <c:v>33694</c:v>
                </c:pt>
                <c:pt idx="16">
                  <c:v>33724</c:v>
                </c:pt>
                <c:pt idx="17">
                  <c:v>33753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33907</c:v>
                </c:pt>
                <c:pt idx="23">
                  <c:v>33938</c:v>
                </c:pt>
                <c:pt idx="24">
                  <c:v>33969</c:v>
                </c:pt>
                <c:pt idx="25">
                  <c:v>33998</c:v>
                </c:pt>
                <c:pt idx="26">
                  <c:v>34026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34180</c:v>
                </c:pt>
                <c:pt idx="32">
                  <c:v>34212</c:v>
                </c:pt>
                <c:pt idx="33">
                  <c:v>34242</c:v>
                </c:pt>
                <c:pt idx="34">
                  <c:v>34271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34453</c:v>
                </c:pt>
                <c:pt idx="41">
                  <c:v>34485</c:v>
                </c:pt>
                <c:pt idx="42">
                  <c:v>34515</c:v>
                </c:pt>
                <c:pt idx="43">
                  <c:v>34544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34698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34817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34971</c:v>
                </c:pt>
                <c:pt idx="58">
                  <c:v>35003</c:v>
                </c:pt>
                <c:pt idx="59">
                  <c:v>35033</c:v>
                </c:pt>
                <c:pt idx="60">
                  <c:v>35062</c:v>
                </c:pt>
                <c:pt idx="61">
                  <c:v>35095</c:v>
                </c:pt>
                <c:pt idx="62">
                  <c:v>35124</c:v>
                </c:pt>
                <c:pt idx="63">
                  <c:v>35153</c:v>
                </c:pt>
                <c:pt idx="64">
                  <c:v>35185</c:v>
                </c:pt>
                <c:pt idx="65">
                  <c:v>35216</c:v>
                </c:pt>
                <c:pt idx="66">
                  <c:v>35244</c:v>
                </c:pt>
                <c:pt idx="67">
                  <c:v>35277</c:v>
                </c:pt>
                <c:pt idx="68">
                  <c:v>35307</c:v>
                </c:pt>
                <c:pt idx="69">
                  <c:v>35338</c:v>
                </c:pt>
                <c:pt idx="70">
                  <c:v>35369</c:v>
                </c:pt>
                <c:pt idx="71">
                  <c:v>35398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35580</c:v>
                </c:pt>
                <c:pt idx="78">
                  <c:v>35611</c:v>
                </c:pt>
                <c:pt idx="79">
                  <c:v>35642</c:v>
                </c:pt>
                <c:pt idx="80">
                  <c:v>35671</c:v>
                </c:pt>
                <c:pt idx="81">
                  <c:v>35703</c:v>
                </c:pt>
                <c:pt idx="82">
                  <c:v>35734</c:v>
                </c:pt>
                <c:pt idx="83">
                  <c:v>35762</c:v>
                </c:pt>
                <c:pt idx="84">
                  <c:v>35795</c:v>
                </c:pt>
                <c:pt idx="85">
                  <c:v>35825</c:v>
                </c:pt>
                <c:pt idx="86">
                  <c:v>35853</c:v>
                </c:pt>
                <c:pt idx="87">
                  <c:v>35885</c:v>
                </c:pt>
                <c:pt idx="88">
                  <c:v>35915</c:v>
                </c:pt>
                <c:pt idx="89">
                  <c:v>35944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36098</c:v>
                </c:pt>
                <c:pt idx="95">
                  <c:v>36129</c:v>
                </c:pt>
                <c:pt idx="96">
                  <c:v>36160</c:v>
                </c:pt>
                <c:pt idx="97">
                  <c:v>36189</c:v>
                </c:pt>
                <c:pt idx="98">
                  <c:v>36217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36371</c:v>
                </c:pt>
                <c:pt idx="104">
                  <c:v>36403</c:v>
                </c:pt>
                <c:pt idx="105">
                  <c:v>36433</c:v>
                </c:pt>
                <c:pt idx="106">
                  <c:v>36462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36644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36798</c:v>
                </c:pt>
                <c:pt idx="118">
                  <c:v>36830</c:v>
                </c:pt>
                <c:pt idx="119">
                  <c:v>36860</c:v>
                </c:pt>
                <c:pt idx="120">
                  <c:v>36889</c:v>
                </c:pt>
                <c:pt idx="121">
                  <c:v>36922</c:v>
                </c:pt>
                <c:pt idx="122">
                  <c:v>36950</c:v>
                </c:pt>
                <c:pt idx="123">
                  <c:v>36980</c:v>
                </c:pt>
                <c:pt idx="124">
                  <c:v>37011</c:v>
                </c:pt>
                <c:pt idx="125">
                  <c:v>37042</c:v>
                </c:pt>
                <c:pt idx="126">
                  <c:v>37071</c:v>
                </c:pt>
                <c:pt idx="127">
                  <c:v>37103</c:v>
                </c:pt>
                <c:pt idx="128">
                  <c:v>37134</c:v>
                </c:pt>
                <c:pt idx="129">
                  <c:v>37162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37344</c:v>
                </c:pt>
                <c:pt idx="136">
                  <c:v>37376</c:v>
                </c:pt>
                <c:pt idx="137">
                  <c:v>37407</c:v>
                </c:pt>
                <c:pt idx="138">
                  <c:v>37435</c:v>
                </c:pt>
                <c:pt idx="139">
                  <c:v>37468</c:v>
                </c:pt>
                <c:pt idx="140">
                  <c:v>37498</c:v>
                </c:pt>
                <c:pt idx="141">
                  <c:v>37529</c:v>
                </c:pt>
                <c:pt idx="142">
                  <c:v>37560</c:v>
                </c:pt>
                <c:pt idx="143">
                  <c:v>37589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37771</c:v>
                </c:pt>
                <c:pt idx="150">
                  <c:v>37802</c:v>
                </c:pt>
                <c:pt idx="151">
                  <c:v>37833</c:v>
                </c:pt>
                <c:pt idx="152">
                  <c:v>37862</c:v>
                </c:pt>
                <c:pt idx="153">
                  <c:v>37894</c:v>
                </c:pt>
                <c:pt idx="154">
                  <c:v>37925</c:v>
                </c:pt>
                <c:pt idx="155">
                  <c:v>37953</c:v>
                </c:pt>
                <c:pt idx="156">
                  <c:v>37986</c:v>
                </c:pt>
                <c:pt idx="157">
                  <c:v>38016</c:v>
                </c:pt>
                <c:pt idx="158">
                  <c:v>38044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38198</c:v>
                </c:pt>
                <c:pt idx="164">
                  <c:v>38230</c:v>
                </c:pt>
                <c:pt idx="165">
                  <c:v>38260</c:v>
                </c:pt>
                <c:pt idx="166">
                  <c:v>38289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38471</c:v>
                </c:pt>
                <c:pt idx="173">
                  <c:v>38503</c:v>
                </c:pt>
                <c:pt idx="174">
                  <c:v>38533</c:v>
                </c:pt>
                <c:pt idx="175">
                  <c:v>38562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38716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38835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38989</c:v>
                </c:pt>
                <c:pt idx="190">
                  <c:v>39021</c:v>
                </c:pt>
                <c:pt idx="191">
                  <c:v>39051</c:v>
                </c:pt>
                <c:pt idx="192">
                  <c:v>39080</c:v>
                </c:pt>
                <c:pt idx="193">
                  <c:v>39113</c:v>
                </c:pt>
                <c:pt idx="194">
                  <c:v>39141</c:v>
                </c:pt>
                <c:pt idx="195">
                  <c:v>39171</c:v>
                </c:pt>
                <c:pt idx="196">
                  <c:v>39202</c:v>
                </c:pt>
                <c:pt idx="197">
                  <c:v>39233</c:v>
                </c:pt>
                <c:pt idx="198">
                  <c:v>39262</c:v>
                </c:pt>
                <c:pt idx="199">
                  <c:v>39294</c:v>
                </c:pt>
                <c:pt idx="200">
                  <c:v>39325</c:v>
                </c:pt>
                <c:pt idx="201">
                  <c:v>39353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39598</c:v>
                </c:pt>
                <c:pt idx="210">
                  <c:v>39629</c:v>
                </c:pt>
                <c:pt idx="211">
                  <c:v>39660</c:v>
                </c:pt>
                <c:pt idx="212">
                  <c:v>39689</c:v>
                </c:pt>
                <c:pt idx="213">
                  <c:v>39721</c:v>
                </c:pt>
                <c:pt idx="214">
                  <c:v>39752</c:v>
                </c:pt>
                <c:pt idx="215">
                  <c:v>39780</c:v>
                </c:pt>
                <c:pt idx="216">
                  <c:v>39813</c:v>
                </c:pt>
                <c:pt idx="217">
                  <c:v>39843</c:v>
                </c:pt>
                <c:pt idx="218">
                  <c:v>39871</c:v>
                </c:pt>
                <c:pt idx="219">
                  <c:v>39903</c:v>
                </c:pt>
                <c:pt idx="220">
                  <c:v>39933</c:v>
                </c:pt>
                <c:pt idx="221">
                  <c:v>39962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40116</c:v>
                </c:pt>
                <c:pt idx="227">
                  <c:v>40147</c:v>
                </c:pt>
                <c:pt idx="228">
                  <c:v>40178</c:v>
                </c:pt>
                <c:pt idx="229">
                  <c:v>40207</c:v>
                </c:pt>
                <c:pt idx="230">
                  <c:v>40235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40389</c:v>
                </c:pt>
                <c:pt idx="236">
                  <c:v>40421</c:v>
                </c:pt>
                <c:pt idx="237">
                  <c:v>40451</c:v>
                </c:pt>
                <c:pt idx="238">
                  <c:v>40480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40662</c:v>
                </c:pt>
                <c:pt idx="245">
                  <c:v>40694</c:v>
                </c:pt>
                <c:pt idx="246">
                  <c:v>40724</c:v>
                </c:pt>
                <c:pt idx="247">
                  <c:v>40753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40907</c:v>
                </c:pt>
                <c:pt idx="253">
                  <c:v>40939</c:v>
                </c:pt>
                <c:pt idx="254">
                  <c:v>40968</c:v>
                </c:pt>
                <c:pt idx="255">
                  <c:v>40998</c:v>
                </c:pt>
                <c:pt idx="256">
                  <c:v>41029</c:v>
                </c:pt>
                <c:pt idx="257">
                  <c:v>41060</c:v>
                </c:pt>
                <c:pt idx="258">
                  <c:v>41089</c:v>
                </c:pt>
                <c:pt idx="259">
                  <c:v>41121</c:v>
                </c:pt>
                <c:pt idx="260">
                  <c:v>41152</c:v>
                </c:pt>
                <c:pt idx="261">
                  <c:v>41180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  <c:pt idx="265">
                  <c:v>41305</c:v>
                </c:pt>
                <c:pt idx="266">
                  <c:v>41333</c:v>
                </c:pt>
                <c:pt idx="267">
                  <c:v>41362</c:v>
                </c:pt>
                <c:pt idx="268">
                  <c:v>41394</c:v>
                </c:pt>
                <c:pt idx="269">
                  <c:v>41425</c:v>
                </c:pt>
                <c:pt idx="270">
                  <c:v>41453</c:v>
                </c:pt>
                <c:pt idx="271">
                  <c:v>41486</c:v>
                </c:pt>
                <c:pt idx="272">
                  <c:v>41516</c:v>
                </c:pt>
                <c:pt idx="273">
                  <c:v>41547</c:v>
                </c:pt>
                <c:pt idx="274">
                  <c:v>41578</c:v>
                </c:pt>
                <c:pt idx="275">
                  <c:v>41607</c:v>
                </c:pt>
                <c:pt idx="276">
                  <c:v>41639</c:v>
                </c:pt>
                <c:pt idx="277">
                  <c:v>41670</c:v>
                </c:pt>
                <c:pt idx="278">
                  <c:v>41698</c:v>
                </c:pt>
                <c:pt idx="279">
                  <c:v>41729</c:v>
                </c:pt>
                <c:pt idx="280">
                  <c:v>41759</c:v>
                </c:pt>
                <c:pt idx="281">
                  <c:v>41789</c:v>
                </c:pt>
                <c:pt idx="282">
                  <c:v>41820</c:v>
                </c:pt>
                <c:pt idx="283">
                  <c:v>41851</c:v>
                </c:pt>
                <c:pt idx="284">
                  <c:v>41880</c:v>
                </c:pt>
                <c:pt idx="285">
                  <c:v>41912</c:v>
                </c:pt>
                <c:pt idx="286">
                  <c:v>41943</c:v>
                </c:pt>
                <c:pt idx="287">
                  <c:v>41971</c:v>
                </c:pt>
                <c:pt idx="288">
                  <c:v>42004</c:v>
                </c:pt>
                <c:pt idx="289">
                  <c:v>42034</c:v>
                </c:pt>
                <c:pt idx="290">
                  <c:v>42062</c:v>
                </c:pt>
                <c:pt idx="291">
                  <c:v>42094</c:v>
                </c:pt>
                <c:pt idx="292">
                  <c:v>42124</c:v>
                </c:pt>
                <c:pt idx="293">
                  <c:v>42153</c:v>
                </c:pt>
                <c:pt idx="294">
                  <c:v>42185</c:v>
                </c:pt>
                <c:pt idx="295">
                  <c:v>42216</c:v>
                </c:pt>
                <c:pt idx="296">
                  <c:v>42247</c:v>
                </c:pt>
                <c:pt idx="297">
                  <c:v>42277</c:v>
                </c:pt>
                <c:pt idx="298">
                  <c:v>42307</c:v>
                </c:pt>
                <c:pt idx="299">
                  <c:v>42338</c:v>
                </c:pt>
                <c:pt idx="300">
                  <c:v>42369</c:v>
                </c:pt>
                <c:pt idx="301">
                  <c:v>42398</c:v>
                </c:pt>
                <c:pt idx="302">
                  <c:v>42429</c:v>
                </c:pt>
                <c:pt idx="303">
                  <c:v>42460</c:v>
                </c:pt>
                <c:pt idx="304">
                  <c:v>42489</c:v>
                </c:pt>
                <c:pt idx="305">
                  <c:v>42521</c:v>
                </c:pt>
                <c:pt idx="306">
                  <c:v>42551</c:v>
                </c:pt>
                <c:pt idx="307">
                  <c:v>42580</c:v>
                </c:pt>
                <c:pt idx="308">
                  <c:v>42613</c:v>
                </c:pt>
                <c:pt idx="309">
                  <c:v>42643</c:v>
                </c:pt>
                <c:pt idx="310">
                  <c:v>42674</c:v>
                </c:pt>
                <c:pt idx="311">
                  <c:v>42704</c:v>
                </c:pt>
                <c:pt idx="312">
                  <c:v>42734</c:v>
                </c:pt>
                <c:pt idx="313">
                  <c:v>42766</c:v>
                </c:pt>
                <c:pt idx="314">
                  <c:v>42794</c:v>
                </c:pt>
                <c:pt idx="315">
                  <c:v>42825</c:v>
                </c:pt>
                <c:pt idx="316">
                  <c:v>42853</c:v>
                </c:pt>
                <c:pt idx="317">
                  <c:v>42886</c:v>
                </c:pt>
                <c:pt idx="318">
                  <c:v>42916</c:v>
                </c:pt>
                <c:pt idx="319">
                  <c:v>42947</c:v>
                </c:pt>
              </c:numCache>
            </c:numRef>
          </c:cat>
          <c:val>
            <c:numRef>
              <c:f>'Fig14'!$Q$6:$Q$325</c:f>
              <c:numCache>
                <c:formatCode>0.00%</c:formatCode>
                <c:ptCount val="320"/>
                <c:pt idx="0">
                  <c:v>0.19850000000000001</c:v>
                </c:pt>
                <c:pt idx="1">
                  <c:v>0.19850000000000001</c:v>
                </c:pt>
                <c:pt idx="2">
                  <c:v>0.19850000000000001</c:v>
                </c:pt>
                <c:pt idx="3">
                  <c:v>0.19850000000000001</c:v>
                </c:pt>
                <c:pt idx="4">
                  <c:v>0.19850000000000001</c:v>
                </c:pt>
                <c:pt idx="5">
                  <c:v>0.19850000000000001</c:v>
                </c:pt>
                <c:pt idx="6">
                  <c:v>0.19850000000000001</c:v>
                </c:pt>
                <c:pt idx="7">
                  <c:v>0.19850000000000001</c:v>
                </c:pt>
                <c:pt idx="8">
                  <c:v>0.19850000000000001</c:v>
                </c:pt>
                <c:pt idx="9">
                  <c:v>0.19850000000000001</c:v>
                </c:pt>
                <c:pt idx="10">
                  <c:v>0.19850000000000001</c:v>
                </c:pt>
                <c:pt idx="11">
                  <c:v>0.19850000000000001</c:v>
                </c:pt>
                <c:pt idx="12">
                  <c:v>0.1216</c:v>
                </c:pt>
                <c:pt idx="13">
                  <c:v>0.1216</c:v>
                </c:pt>
                <c:pt idx="14">
                  <c:v>0.1216</c:v>
                </c:pt>
                <c:pt idx="15">
                  <c:v>0.1216</c:v>
                </c:pt>
                <c:pt idx="16">
                  <c:v>0.1216</c:v>
                </c:pt>
                <c:pt idx="17">
                  <c:v>0.1216</c:v>
                </c:pt>
                <c:pt idx="18">
                  <c:v>0.1216</c:v>
                </c:pt>
                <c:pt idx="19">
                  <c:v>0.1216</c:v>
                </c:pt>
                <c:pt idx="20">
                  <c:v>0.1216</c:v>
                </c:pt>
                <c:pt idx="21">
                  <c:v>0.1216</c:v>
                </c:pt>
                <c:pt idx="22">
                  <c:v>0.1216</c:v>
                </c:pt>
                <c:pt idx="23">
                  <c:v>0.1216</c:v>
                </c:pt>
                <c:pt idx="24">
                  <c:v>0.2014</c:v>
                </c:pt>
                <c:pt idx="25">
                  <c:v>0.2014</c:v>
                </c:pt>
                <c:pt idx="26">
                  <c:v>0.2014</c:v>
                </c:pt>
                <c:pt idx="27">
                  <c:v>0.2014</c:v>
                </c:pt>
                <c:pt idx="28">
                  <c:v>0.2014</c:v>
                </c:pt>
                <c:pt idx="29">
                  <c:v>0.2014</c:v>
                </c:pt>
                <c:pt idx="30">
                  <c:v>0.2014</c:v>
                </c:pt>
                <c:pt idx="31">
                  <c:v>0.2014</c:v>
                </c:pt>
                <c:pt idx="32">
                  <c:v>0.2014</c:v>
                </c:pt>
                <c:pt idx="33">
                  <c:v>0.2014</c:v>
                </c:pt>
                <c:pt idx="34">
                  <c:v>0.2014</c:v>
                </c:pt>
                <c:pt idx="35">
                  <c:v>0.2014</c:v>
                </c:pt>
                <c:pt idx="36">
                  <c:v>0.1671</c:v>
                </c:pt>
                <c:pt idx="37">
                  <c:v>0.1671</c:v>
                </c:pt>
                <c:pt idx="38">
                  <c:v>0.1671</c:v>
                </c:pt>
                <c:pt idx="39">
                  <c:v>0.1671</c:v>
                </c:pt>
                <c:pt idx="40">
                  <c:v>0.1671</c:v>
                </c:pt>
                <c:pt idx="41">
                  <c:v>0.1671</c:v>
                </c:pt>
                <c:pt idx="42">
                  <c:v>0.1671</c:v>
                </c:pt>
                <c:pt idx="43">
                  <c:v>0.1671</c:v>
                </c:pt>
                <c:pt idx="44">
                  <c:v>0.1671</c:v>
                </c:pt>
                <c:pt idx="45">
                  <c:v>0.1671</c:v>
                </c:pt>
                <c:pt idx="46">
                  <c:v>0.1671</c:v>
                </c:pt>
                <c:pt idx="47">
                  <c:v>0.1671</c:v>
                </c:pt>
                <c:pt idx="48">
                  <c:v>0.17910000000000001</c:v>
                </c:pt>
                <c:pt idx="49">
                  <c:v>0.17910000000000001</c:v>
                </c:pt>
                <c:pt idx="50">
                  <c:v>0.17910000000000001</c:v>
                </c:pt>
                <c:pt idx="51">
                  <c:v>0.17910000000000001</c:v>
                </c:pt>
                <c:pt idx="52">
                  <c:v>0.17910000000000001</c:v>
                </c:pt>
                <c:pt idx="53">
                  <c:v>0.17910000000000001</c:v>
                </c:pt>
                <c:pt idx="54">
                  <c:v>0.17910000000000001</c:v>
                </c:pt>
                <c:pt idx="55">
                  <c:v>0.17910000000000001</c:v>
                </c:pt>
                <c:pt idx="56">
                  <c:v>0.17910000000000001</c:v>
                </c:pt>
                <c:pt idx="57">
                  <c:v>0.17910000000000001</c:v>
                </c:pt>
                <c:pt idx="58">
                  <c:v>0.17910000000000001</c:v>
                </c:pt>
                <c:pt idx="59">
                  <c:v>0.17910000000000001</c:v>
                </c:pt>
                <c:pt idx="60">
                  <c:v>0.222</c:v>
                </c:pt>
                <c:pt idx="61">
                  <c:v>0.222</c:v>
                </c:pt>
                <c:pt idx="62">
                  <c:v>0.222</c:v>
                </c:pt>
                <c:pt idx="63">
                  <c:v>0.222</c:v>
                </c:pt>
                <c:pt idx="64">
                  <c:v>0.222</c:v>
                </c:pt>
                <c:pt idx="65">
                  <c:v>0.222</c:v>
                </c:pt>
                <c:pt idx="66">
                  <c:v>0.222</c:v>
                </c:pt>
                <c:pt idx="67">
                  <c:v>0.222</c:v>
                </c:pt>
                <c:pt idx="68">
                  <c:v>0.222</c:v>
                </c:pt>
                <c:pt idx="69">
                  <c:v>0.222</c:v>
                </c:pt>
                <c:pt idx="70">
                  <c:v>0.222</c:v>
                </c:pt>
                <c:pt idx="71">
                  <c:v>0.222</c:v>
                </c:pt>
                <c:pt idx="72">
                  <c:v>0.2339</c:v>
                </c:pt>
                <c:pt idx="73">
                  <c:v>0.2339</c:v>
                </c:pt>
                <c:pt idx="74">
                  <c:v>0.2339</c:v>
                </c:pt>
                <c:pt idx="75">
                  <c:v>0.2339</c:v>
                </c:pt>
                <c:pt idx="76">
                  <c:v>0.2339</c:v>
                </c:pt>
                <c:pt idx="77">
                  <c:v>0.2339</c:v>
                </c:pt>
                <c:pt idx="78">
                  <c:v>0.2339</c:v>
                </c:pt>
                <c:pt idx="79">
                  <c:v>0.2339</c:v>
                </c:pt>
                <c:pt idx="80">
                  <c:v>0.2339</c:v>
                </c:pt>
                <c:pt idx="81">
                  <c:v>0.2339</c:v>
                </c:pt>
                <c:pt idx="82">
                  <c:v>0.2339</c:v>
                </c:pt>
                <c:pt idx="83">
                  <c:v>0.2339</c:v>
                </c:pt>
                <c:pt idx="84">
                  <c:v>0.2382</c:v>
                </c:pt>
                <c:pt idx="85">
                  <c:v>0.2382</c:v>
                </c:pt>
                <c:pt idx="86">
                  <c:v>0.2382</c:v>
                </c:pt>
                <c:pt idx="87">
                  <c:v>0.2382</c:v>
                </c:pt>
                <c:pt idx="88">
                  <c:v>0.2382</c:v>
                </c:pt>
                <c:pt idx="89">
                  <c:v>0.2382</c:v>
                </c:pt>
                <c:pt idx="90">
                  <c:v>0.2382</c:v>
                </c:pt>
                <c:pt idx="91">
                  <c:v>0.2382</c:v>
                </c:pt>
                <c:pt idx="92">
                  <c:v>0.2382</c:v>
                </c:pt>
                <c:pt idx="93">
                  <c:v>0.2382</c:v>
                </c:pt>
                <c:pt idx="94">
                  <c:v>0.2382</c:v>
                </c:pt>
                <c:pt idx="95">
                  <c:v>0.2382</c:v>
                </c:pt>
                <c:pt idx="96">
                  <c:v>0.23910000000000001</c:v>
                </c:pt>
                <c:pt idx="97">
                  <c:v>0.23910000000000001</c:v>
                </c:pt>
                <c:pt idx="98">
                  <c:v>0.23910000000000001</c:v>
                </c:pt>
                <c:pt idx="99">
                  <c:v>0.23910000000000001</c:v>
                </c:pt>
                <c:pt idx="100">
                  <c:v>0.23910000000000001</c:v>
                </c:pt>
                <c:pt idx="101">
                  <c:v>0.23910000000000001</c:v>
                </c:pt>
                <c:pt idx="102">
                  <c:v>0.23910000000000001</c:v>
                </c:pt>
                <c:pt idx="103">
                  <c:v>0.23910000000000001</c:v>
                </c:pt>
                <c:pt idx="104">
                  <c:v>0.23910000000000001</c:v>
                </c:pt>
                <c:pt idx="105">
                  <c:v>0.23910000000000001</c:v>
                </c:pt>
                <c:pt idx="106">
                  <c:v>0.23910000000000001</c:v>
                </c:pt>
                <c:pt idx="107">
                  <c:v>0.23910000000000001</c:v>
                </c:pt>
                <c:pt idx="108">
                  <c:v>0.25180000000000002</c:v>
                </c:pt>
                <c:pt idx="109">
                  <c:v>0.25180000000000002</c:v>
                </c:pt>
                <c:pt idx="110">
                  <c:v>0.25180000000000002</c:v>
                </c:pt>
                <c:pt idx="111">
                  <c:v>0.25180000000000002</c:v>
                </c:pt>
                <c:pt idx="112">
                  <c:v>0.25180000000000002</c:v>
                </c:pt>
                <c:pt idx="113">
                  <c:v>0.25180000000000002</c:v>
                </c:pt>
                <c:pt idx="114">
                  <c:v>0.25180000000000002</c:v>
                </c:pt>
                <c:pt idx="115">
                  <c:v>0.25180000000000002</c:v>
                </c:pt>
                <c:pt idx="116">
                  <c:v>0.25180000000000002</c:v>
                </c:pt>
                <c:pt idx="117">
                  <c:v>0.25180000000000002</c:v>
                </c:pt>
                <c:pt idx="118">
                  <c:v>0.25180000000000002</c:v>
                </c:pt>
                <c:pt idx="119">
                  <c:v>0.25180000000000002</c:v>
                </c:pt>
                <c:pt idx="120">
                  <c:v>0.25219999999999998</c:v>
                </c:pt>
                <c:pt idx="121">
                  <c:v>0.25219999999999998</c:v>
                </c:pt>
                <c:pt idx="122">
                  <c:v>0.25219999999999998</c:v>
                </c:pt>
                <c:pt idx="123">
                  <c:v>0.25219999999999998</c:v>
                </c:pt>
                <c:pt idx="124">
                  <c:v>0.25219999999999998</c:v>
                </c:pt>
                <c:pt idx="125">
                  <c:v>0.25219999999999998</c:v>
                </c:pt>
                <c:pt idx="126">
                  <c:v>0.25219999999999998</c:v>
                </c:pt>
                <c:pt idx="127">
                  <c:v>0.25219999999999998</c:v>
                </c:pt>
                <c:pt idx="128">
                  <c:v>0.25219999999999998</c:v>
                </c:pt>
                <c:pt idx="129">
                  <c:v>0.25219999999999998</c:v>
                </c:pt>
                <c:pt idx="130">
                  <c:v>0.25219999999999998</c:v>
                </c:pt>
                <c:pt idx="131">
                  <c:v>0.25219999999999998</c:v>
                </c:pt>
                <c:pt idx="132">
                  <c:v>0.24960000000000002</c:v>
                </c:pt>
                <c:pt idx="133">
                  <c:v>0.24960000000000002</c:v>
                </c:pt>
                <c:pt idx="134">
                  <c:v>0.24960000000000002</c:v>
                </c:pt>
                <c:pt idx="135">
                  <c:v>0.24679999999999999</c:v>
                </c:pt>
                <c:pt idx="136">
                  <c:v>0.24679999999999999</c:v>
                </c:pt>
                <c:pt idx="137">
                  <c:v>0.24679999999999999</c:v>
                </c:pt>
                <c:pt idx="138">
                  <c:v>0.24080000000000001</c:v>
                </c:pt>
                <c:pt idx="139">
                  <c:v>0.24080000000000001</c:v>
                </c:pt>
                <c:pt idx="140">
                  <c:v>0.24080000000000001</c:v>
                </c:pt>
                <c:pt idx="141">
                  <c:v>0.24010000000000001</c:v>
                </c:pt>
                <c:pt idx="142">
                  <c:v>0.24010000000000001</c:v>
                </c:pt>
                <c:pt idx="143">
                  <c:v>0.24010000000000001</c:v>
                </c:pt>
                <c:pt idx="144">
                  <c:v>0.22159999999999999</c:v>
                </c:pt>
                <c:pt idx="145">
                  <c:v>0.22159999999999999</c:v>
                </c:pt>
                <c:pt idx="146">
                  <c:v>0.22159999999999999</c:v>
                </c:pt>
                <c:pt idx="147">
                  <c:v>0.22020000000000001</c:v>
                </c:pt>
                <c:pt idx="148">
                  <c:v>0.22020000000000001</c:v>
                </c:pt>
                <c:pt idx="149">
                  <c:v>0.22020000000000001</c:v>
                </c:pt>
                <c:pt idx="150">
                  <c:v>0.1943</c:v>
                </c:pt>
                <c:pt idx="151">
                  <c:v>0.1943</c:v>
                </c:pt>
                <c:pt idx="152">
                  <c:v>0.1943</c:v>
                </c:pt>
                <c:pt idx="153">
                  <c:v>0.18690000000000001</c:v>
                </c:pt>
                <c:pt idx="154">
                  <c:v>0.18690000000000001</c:v>
                </c:pt>
                <c:pt idx="155">
                  <c:v>0.18690000000000001</c:v>
                </c:pt>
                <c:pt idx="156">
                  <c:v>0.1895</c:v>
                </c:pt>
                <c:pt idx="157">
                  <c:v>0.1895</c:v>
                </c:pt>
                <c:pt idx="158">
                  <c:v>0.1895</c:v>
                </c:pt>
                <c:pt idx="159">
                  <c:v>0.17620000000000002</c:v>
                </c:pt>
                <c:pt idx="160">
                  <c:v>0.17620000000000002</c:v>
                </c:pt>
                <c:pt idx="161">
                  <c:v>0.17620000000000002</c:v>
                </c:pt>
                <c:pt idx="162">
                  <c:v>0.15640000000000001</c:v>
                </c:pt>
                <c:pt idx="163">
                  <c:v>0.15640000000000001</c:v>
                </c:pt>
                <c:pt idx="164">
                  <c:v>0.15640000000000001</c:v>
                </c:pt>
                <c:pt idx="165">
                  <c:v>0.155</c:v>
                </c:pt>
                <c:pt idx="166">
                  <c:v>0.155</c:v>
                </c:pt>
                <c:pt idx="167">
                  <c:v>0.155</c:v>
                </c:pt>
                <c:pt idx="168">
                  <c:v>0.15049999999999999</c:v>
                </c:pt>
                <c:pt idx="169">
                  <c:v>0.15049999999999999</c:v>
                </c:pt>
                <c:pt idx="170">
                  <c:v>0.15049999999999999</c:v>
                </c:pt>
                <c:pt idx="171">
                  <c:v>0.15429999999999999</c:v>
                </c:pt>
                <c:pt idx="172">
                  <c:v>0.15429999999999999</c:v>
                </c:pt>
                <c:pt idx="173">
                  <c:v>0.15429999999999999</c:v>
                </c:pt>
                <c:pt idx="174">
                  <c:v>0.16300000000000001</c:v>
                </c:pt>
                <c:pt idx="175">
                  <c:v>0.16300000000000001</c:v>
                </c:pt>
                <c:pt idx="176">
                  <c:v>0.16300000000000001</c:v>
                </c:pt>
                <c:pt idx="177">
                  <c:v>0.16750000000000001</c:v>
                </c:pt>
                <c:pt idx="178">
                  <c:v>0.16750000000000001</c:v>
                </c:pt>
                <c:pt idx="179">
                  <c:v>0.16750000000000001</c:v>
                </c:pt>
                <c:pt idx="180">
                  <c:v>0.14950000000000002</c:v>
                </c:pt>
                <c:pt idx="181">
                  <c:v>0.14950000000000002</c:v>
                </c:pt>
                <c:pt idx="182">
                  <c:v>0.14950000000000002</c:v>
                </c:pt>
                <c:pt idx="183">
                  <c:v>0.15860000000000002</c:v>
                </c:pt>
                <c:pt idx="184">
                  <c:v>0.15860000000000002</c:v>
                </c:pt>
                <c:pt idx="185">
                  <c:v>0.15860000000000002</c:v>
                </c:pt>
                <c:pt idx="186">
                  <c:v>0.15860000000000002</c:v>
                </c:pt>
                <c:pt idx="187">
                  <c:v>0.15860000000000002</c:v>
                </c:pt>
                <c:pt idx="188">
                  <c:v>0.15860000000000002</c:v>
                </c:pt>
                <c:pt idx="189">
                  <c:v>0.1552</c:v>
                </c:pt>
                <c:pt idx="190">
                  <c:v>0.1552</c:v>
                </c:pt>
                <c:pt idx="191">
                  <c:v>0.1552</c:v>
                </c:pt>
                <c:pt idx="192">
                  <c:v>0.1855</c:v>
                </c:pt>
                <c:pt idx="193">
                  <c:v>0.1855</c:v>
                </c:pt>
                <c:pt idx="194">
                  <c:v>0.1855</c:v>
                </c:pt>
                <c:pt idx="195">
                  <c:v>0.18420000000000003</c:v>
                </c:pt>
                <c:pt idx="196">
                  <c:v>0.18420000000000003</c:v>
                </c:pt>
                <c:pt idx="197">
                  <c:v>0.18420000000000003</c:v>
                </c:pt>
                <c:pt idx="198">
                  <c:v>0.18460000000000001</c:v>
                </c:pt>
                <c:pt idx="199">
                  <c:v>0.18460000000000001</c:v>
                </c:pt>
                <c:pt idx="200">
                  <c:v>0.18460000000000001</c:v>
                </c:pt>
                <c:pt idx="201">
                  <c:v>0.19580000000000003</c:v>
                </c:pt>
                <c:pt idx="202">
                  <c:v>0.19580000000000003</c:v>
                </c:pt>
                <c:pt idx="203">
                  <c:v>0.19580000000000003</c:v>
                </c:pt>
                <c:pt idx="204">
                  <c:v>0.19219999999999998</c:v>
                </c:pt>
                <c:pt idx="205">
                  <c:v>0.19219999999999998</c:v>
                </c:pt>
                <c:pt idx="206">
                  <c:v>0.19219999999999998</c:v>
                </c:pt>
                <c:pt idx="207">
                  <c:v>0.18969999999999998</c:v>
                </c:pt>
                <c:pt idx="208">
                  <c:v>0.18969999999999998</c:v>
                </c:pt>
                <c:pt idx="209">
                  <c:v>0.18969999999999998</c:v>
                </c:pt>
                <c:pt idx="210">
                  <c:v>0.1797</c:v>
                </c:pt>
                <c:pt idx="211">
                  <c:v>0.1797</c:v>
                </c:pt>
                <c:pt idx="212">
                  <c:v>0.1797</c:v>
                </c:pt>
                <c:pt idx="213">
                  <c:v>0.18150000000000002</c:v>
                </c:pt>
                <c:pt idx="214">
                  <c:v>0.18150000000000002</c:v>
                </c:pt>
                <c:pt idx="215">
                  <c:v>0.18150000000000002</c:v>
                </c:pt>
                <c:pt idx="216">
                  <c:v>0.1663</c:v>
                </c:pt>
                <c:pt idx="217">
                  <c:v>0.1663</c:v>
                </c:pt>
                <c:pt idx="218">
                  <c:v>0.1663</c:v>
                </c:pt>
                <c:pt idx="219">
                  <c:v>0.15759999999999999</c:v>
                </c:pt>
                <c:pt idx="220">
                  <c:v>0.15759999999999999</c:v>
                </c:pt>
                <c:pt idx="221">
                  <c:v>0.15759999999999999</c:v>
                </c:pt>
                <c:pt idx="222">
                  <c:v>0.12390000000000001</c:v>
                </c:pt>
                <c:pt idx="223">
                  <c:v>0.12390000000000001</c:v>
                </c:pt>
                <c:pt idx="224">
                  <c:v>0.12390000000000001</c:v>
                </c:pt>
                <c:pt idx="225">
                  <c:v>9.98E-2</c:v>
                </c:pt>
                <c:pt idx="226">
                  <c:v>9.98E-2</c:v>
                </c:pt>
                <c:pt idx="227">
                  <c:v>9.98E-2</c:v>
                </c:pt>
                <c:pt idx="228">
                  <c:v>9.4E-2</c:v>
                </c:pt>
                <c:pt idx="229">
                  <c:v>9.4E-2</c:v>
                </c:pt>
                <c:pt idx="230">
                  <c:v>9.4E-2</c:v>
                </c:pt>
                <c:pt idx="231">
                  <c:v>8.8200000000000001E-2</c:v>
                </c:pt>
                <c:pt idx="232">
                  <c:v>8.8200000000000001E-2</c:v>
                </c:pt>
                <c:pt idx="233">
                  <c:v>8.8200000000000001E-2</c:v>
                </c:pt>
                <c:pt idx="234">
                  <c:v>9.2399999999999996E-2</c:v>
                </c:pt>
                <c:pt idx="235">
                  <c:v>9.2399999999999996E-2</c:v>
                </c:pt>
                <c:pt idx="236">
                  <c:v>9.2399999999999996E-2</c:v>
                </c:pt>
                <c:pt idx="237">
                  <c:v>8.72E-2</c:v>
                </c:pt>
                <c:pt idx="238">
                  <c:v>8.72E-2</c:v>
                </c:pt>
                <c:pt idx="239">
                  <c:v>8.72E-2</c:v>
                </c:pt>
                <c:pt idx="240">
                  <c:v>9.7699999999999995E-2</c:v>
                </c:pt>
                <c:pt idx="241">
                  <c:v>9.7699999999999995E-2</c:v>
                </c:pt>
                <c:pt idx="242">
                  <c:v>9.7699999999999995E-2</c:v>
                </c:pt>
                <c:pt idx="243">
                  <c:v>0.1061</c:v>
                </c:pt>
                <c:pt idx="244">
                  <c:v>0.1061</c:v>
                </c:pt>
                <c:pt idx="245">
                  <c:v>0.1061</c:v>
                </c:pt>
                <c:pt idx="246">
                  <c:v>9.8800000000000013E-2</c:v>
                </c:pt>
                <c:pt idx="247">
                  <c:v>9.8800000000000013E-2</c:v>
                </c:pt>
                <c:pt idx="248">
                  <c:v>9.8800000000000013E-2</c:v>
                </c:pt>
                <c:pt idx="249">
                  <c:v>0.1202</c:v>
                </c:pt>
                <c:pt idx="250">
                  <c:v>0.1202</c:v>
                </c:pt>
                <c:pt idx="251">
                  <c:v>0.1202</c:v>
                </c:pt>
                <c:pt idx="252">
                  <c:v>0.12140000000000001</c:v>
                </c:pt>
                <c:pt idx="253">
                  <c:v>0.12140000000000001</c:v>
                </c:pt>
                <c:pt idx="254">
                  <c:v>0.12140000000000001</c:v>
                </c:pt>
                <c:pt idx="255">
                  <c:v>0.1108</c:v>
                </c:pt>
                <c:pt idx="256">
                  <c:v>0.1108</c:v>
                </c:pt>
                <c:pt idx="257">
                  <c:v>0.1108</c:v>
                </c:pt>
                <c:pt idx="258">
                  <c:v>9.7299999999999998E-2</c:v>
                </c:pt>
                <c:pt idx="259">
                  <c:v>9.7299999999999998E-2</c:v>
                </c:pt>
                <c:pt idx="260">
                  <c:v>9.7299999999999998E-2</c:v>
                </c:pt>
                <c:pt idx="261">
                  <c:v>0.10890000000000001</c:v>
                </c:pt>
                <c:pt idx="262">
                  <c:v>0.10890000000000001</c:v>
                </c:pt>
                <c:pt idx="263">
                  <c:v>0.10890000000000001</c:v>
                </c:pt>
                <c:pt idx="264">
                  <c:v>0.11070000000000001</c:v>
                </c:pt>
                <c:pt idx="265">
                  <c:v>0.11070000000000001</c:v>
                </c:pt>
                <c:pt idx="266">
                  <c:v>0.11070000000000001</c:v>
                </c:pt>
                <c:pt idx="267">
                  <c:v>0.11410000000000001</c:v>
                </c:pt>
                <c:pt idx="268">
                  <c:v>0.11410000000000001</c:v>
                </c:pt>
                <c:pt idx="269">
                  <c:v>0.11410000000000001</c:v>
                </c:pt>
                <c:pt idx="270">
                  <c:v>0.1154</c:v>
                </c:pt>
                <c:pt idx="271">
                  <c:v>0.1154</c:v>
                </c:pt>
                <c:pt idx="272">
                  <c:v>0.1154</c:v>
                </c:pt>
                <c:pt idx="273">
                  <c:v>0.1128</c:v>
                </c:pt>
                <c:pt idx="274">
                  <c:v>0.1128</c:v>
                </c:pt>
                <c:pt idx="275">
                  <c:v>0.1128</c:v>
                </c:pt>
                <c:pt idx="276">
                  <c:v>9.9900000000000003E-2</c:v>
                </c:pt>
                <c:pt idx="277">
                  <c:v>9.9900000000000003E-2</c:v>
                </c:pt>
                <c:pt idx="278">
                  <c:v>9.9900000000000003E-2</c:v>
                </c:pt>
                <c:pt idx="279">
                  <c:v>9.4899999999999998E-2</c:v>
                </c:pt>
                <c:pt idx="280">
                  <c:v>9.4899999999999998E-2</c:v>
                </c:pt>
                <c:pt idx="281">
                  <c:v>9.4899999999999998E-2</c:v>
                </c:pt>
                <c:pt idx="282">
                  <c:v>9.64E-2</c:v>
                </c:pt>
                <c:pt idx="283">
                  <c:v>9.64E-2</c:v>
                </c:pt>
                <c:pt idx="284">
                  <c:v>9.64E-2</c:v>
                </c:pt>
                <c:pt idx="285">
                  <c:v>9.8299999999999998E-2</c:v>
                </c:pt>
                <c:pt idx="286">
                  <c:v>9.8299999999999998E-2</c:v>
                </c:pt>
                <c:pt idx="287">
                  <c:v>9.8299999999999998E-2</c:v>
                </c:pt>
                <c:pt idx="288">
                  <c:v>0.11870000000000001</c:v>
                </c:pt>
                <c:pt idx="289">
                  <c:v>0.11870000000000001</c:v>
                </c:pt>
                <c:pt idx="290">
                  <c:v>0.11870000000000001</c:v>
                </c:pt>
                <c:pt idx="291">
                  <c:v>-1.2500000000000001E-2</c:v>
                </c:pt>
                <c:pt idx="292">
                  <c:v>-1.2500000000000001E-2</c:v>
                </c:pt>
                <c:pt idx="293">
                  <c:v>-1.2500000000000001E-2</c:v>
                </c:pt>
                <c:pt idx="294">
                  <c:v>-5.7200000000000001E-2</c:v>
                </c:pt>
                <c:pt idx="295">
                  <c:v>-5.7200000000000001E-2</c:v>
                </c:pt>
                <c:pt idx="296">
                  <c:v>-5.7200000000000001E-2</c:v>
                </c:pt>
                <c:pt idx="297">
                  <c:v>-6.5500000000000003E-2</c:v>
                </c:pt>
                <c:pt idx="298">
                  <c:v>-6.5500000000000003E-2</c:v>
                </c:pt>
                <c:pt idx="299">
                  <c:v>-6.5500000000000003E-2</c:v>
                </c:pt>
                <c:pt idx="300">
                  <c:v>-6.2199999999999998E-2</c:v>
                </c:pt>
                <c:pt idx="301">
                  <c:v>-6.2199999999999998E-2</c:v>
                </c:pt>
                <c:pt idx="302">
                  <c:v>-6.2199999999999998E-2</c:v>
                </c:pt>
                <c:pt idx="303">
                  <c:v>8.3900000000000002E-2</c:v>
                </c:pt>
                <c:pt idx="304">
                  <c:v>8.3900000000000002E-2</c:v>
                </c:pt>
                <c:pt idx="305">
                  <c:v>8.3900000000000002E-2</c:v>
                </c:pt>
                <c:pt idx="306">
                  <c:v>0.14000000000000001</c:v>
                </c:pt>
                <c:pt idx="307">
                  <c:v>0.14000000000000001</c:v>
                </c:pt>
                <c:pt idx="308">
                  <c:v>0.14000000000000001</c:v>
                </c:pt>
                <c:pt idx="309">
                  <c:v>0.1401</c:v>
                </c:pt>
                <c:pt idx="310">
                  <c:v>0.1401</c:v>
                </c:pt>
                <c:pt idx="311">
                  <c:v>0.1401</c:v>
                </c:pt>
                <c:pt idx="312">
                  <c:v>0.11630000000000001</c:v>
                </c:pt>
                <c:pt idx="313">
                  <c:v>0.11630000000000001</c:v>
                </c:pt>
                <c:pt idx="314">
                  <c:v>0.11630000000000001</c:v>
                </c:pt>
                <c:pt idx="315">
                  <c:v>0.1246</c:v>
                </c:pt>
                <c:pt idx="316">
                  <c:v>0.1246</c:v>
                </c:pt>
                <c:pt idx="317">
                  <c:v>0.1246</c:v>
                </c:pt>
                <c:pt idx="318">
                  <c:v>0.1047</c:v>
                </c:pt>
                <c:pt idx="319">
                  <c:v>0.1047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ED-46C5-91B7-EAC44BBAB53F}"/>
            </c:ext>
          </c:extLst>
        </c:ser>
        <c:ser>
          <c:idx val="1"/>
          <c:order val="1"/>
          <c:tx>
            <c:strRef>
              <c:f>'Fig14'!$R$5</c:f>
              <c:strCache>
                <c:ptCount val="1"/>
                <c:pt idx="0">
                  <c:v>MICROSOFT - ROE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'Fig14'!$M$6:$M$325</c:f>
              <c:numCache>
                <c:formatCode>m/d/yyyy</c:formatCode>
                <c:ptCount val="320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33326</c:v>
                </c:pt>
                <c:pt idx="4">
                  <c:v>33358</c:v>
                </c:pt>
                <c:pt idx="5">
                  <c:v>33389</c:v>
                </c:pt>
                <c:pt idx="6">
                  <c:v>33417</c:v>
                </c:pt>
                <c:pt idx="7">
                  <c:v>33450</c:v>
                </c:pt>
                <c:pt idx="8">
                  <c:v>33480</c:v>
                </c:pt>
                <c:pt idx="9">
                  <c:v>33511</c:v>
                </c:pt>
                <c:pt idx="10">
                  <c:v>33542</c:v>
                </c:pt>
                <c:pt idx="11">
                  <c:v>33571</c:v>
                </c:pt>
                <c:pt idx="12">
                  <c:v>33603</c:v>
                </c:pt>
                <c:pt idx="13">
                  <c:v>33634</c:v>
                </c:pt>
                <c:pt idx="14">
                  <c:v>33662</c:v>
                </c:pt>
                <c:pt idx="15">
                  <c:v>33694</c:v>
                </c:pt>
                <c:pt idx="16">
                  <c:v>33724</c:v>
                </c:pt>
                <c:pt idx="17">
                  <c:v>33753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33907</c:v>
                </c:pt>
                <c:pt idx="23">
                  <c:v>33938</c:v>
                </c:pt>
                <c:pt idx="24">
                  <c:v>33969</c:v>
                </c:pt>
                <c:pt idx="25">
                  <c:v>33998</c:v>
                </c:pt>
                <c:pt idx="26">
                  <c:v>34026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34180</c:v>
                </c:pt>
                <c:pt idx="32">
                  <c:v>34212</c:v>
                </c:pt>
                <c:pt idx="33">
                  <c:v>34242</c:v>
                </c:pt>
                <c:pt idx="34">
                  <c:v>34271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34453</c:v>
                </c:pt>
                <c:pt idx="41">
                  <c:v>34485</c:v>
                </c:pt>
                <c:pt idx="42">
                  <c:v>34515</c:v>
                </c:pt>
                <c:pt idx="43">
                  <c:v>34544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34698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34817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34971</c:v>
                </c:pt>
                <c:pt idx="58">
                  <c:v>35003</c:v>
                </c:pt>
                <c:pt idx="59">
                  <c:v>35033</c:v>
                </c:pt>
                <c:pt idx="60">
                  <c:v>35062</c:v>
                </c:pt>
                <c:pt idx="61">
                  <c:v>35095</c:v>
                </c:pt>
                <c:pt idx="62">
                  <c:v>35124</c:v>
                </c:pt>
                <c:pt idx="63">
                  <c:v>35153</c:v>
                </c:pt>
                <c:pt idx="64">
                  <c:v>35185</c:v>
                </c:pt>
                <c:pt idx="65">
                  <c:v>35216</c:v>
                </c:pt>
                <c:pt idx="66">
                  <c:v>35244</c:v>
                </c:pt>
                <c:pt idx="67">
                  <c:v>35277</c:v>
                </c:pt>
                <c:pt idx="68">
                  <c:v>35307</c:v>
                </c:pt>
                <c:pt idx="69">
                  <c:v>35338</c:v>
                </c:pt>
                <c:pt idx="70">
                  <c:v>35369</c:v>
                </c:pt>
                <c:pt idx="71">
                  <c:v>35398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35580</c:v>
                </c:pt>
                <c:pt idx="78">
                  <c:v>35611</c:v>
                </c:pt>
                <c:pt idx="79">
                  <c:v>35642</c:v>
                </c:pt>
                <c:pt idx="80">
                  <c:v>35671</c:v>
                </c:pt>
                <c:pt idx="81">
                  <c:v>35703</c:v>
                </c:pt>
                <c:pt idx="82">
                  <c:v>35734</c:v>
                </c:pt>
                <c:pt idx="83">
                  <c:v>35762</c:v>
                </c:pt>
                <c:pt idx="84">
                  <c:v>35795</c:v>
                </c:pt>
                <c:pt idx="85">
                  <c:v>35825</c:v>
                </c:pt>
                <c:pt idx="86">
                  <c:v>35853</c:v>
                </c:pt>
                <c:pt idx="87">
                  <c:v>35885</c:v>
                </c:pt>
                <c:pt idx="88">
                  <c:v>35915</c:v>
                </c:pt>
                <c:pt idx="89">
                  <c:v>35944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36098</c:v>
                </c:pt>
                <c:pt idx="95">
                  <c:v>36129</c:v>
                </c:pt>
                <c:pt idx="96">
                  <c:v>36160</c:v>
                </c:pt>
                <c:pt idx="97">
                  <c:v>36189</c:v>
                </c:pt>
                <c:pt idx="98">
                  <c:v>36217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36371</c:v>
                </c:pt>
                <c:pt idx="104">
                  <c:v>36403</c:v>
                </c:pt>
                <c:pt idx="105">
                  <c:v>36433</c:v>
                </c:pt>
                <c:pt idx="106">
                  <c:v>36462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36644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36798</c:v>
                </c:pt>
                <c:pt idx="118">
                  <c:v>36830</c:v>
                </c:pt>
                <c:pt idx="119">
                  <c:v>36860</c:v>
                </c:pt>
                <c:pt idx="120">
                  <c:v>36889</c:v>
                </c:pt>
                <c:pt idx="121">
                  <c:v>36922</c:v>
                </c:pt>
                <c:pt idx="122">
                  <c:v>36950</c:v>
                </c:pt>
                <c:pt idx="123">
                  <c:v>36980</c:v>
                </c:pt>
                <c:pt idx="124">
                  <c:v>37011</c:v>
                </c:pt>
                <c:pt idx="125">
                  <c:v>37042</c:v>
                </c:pt>
                <c:pt idx="126">
                  <c:v>37071</c:v>
                </c:pt>
                <c:pt idx="127">
                  <c:v>37103</c:v>
                </c:pt>
                <c:pt idx="128">
                  <c:v>37134</c:v>
                </c:pt>
                <c:pt idx="129">
                  <c:v>37162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37344</c:v>
                </c:pt>
                <c:pt idx="136">
                  <c:v>37376</c:v>
                </c:pt>
                <c:pt idx="137">
                  <c:v>37407</c:v>
                </c:pt>
                <c:pt idx="138">
                  <c:v>37435</c:v>
                </c:pt>
                <c:pt idx="139">
                  <c:v>37468</c:v>
                </c:pt>
                <c:pt idx="140">
                  <c:v>37498</c:v>
                </c:pt>
                <c:pt idx="141">
                  <c:v>37529</c:v>
                </c:pt>
                <c:pt idx="142">
                  <c:v>37560</c:v>
                </c:pt>
                <c:pt idx="143">
                  <c:v>37589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37771</c:v>
                </c:pt>
                <c:pt idx="150">
                  <c:v>37802</c:v>
                </c:pt>
                <c:pt idx="151">
                  <c:v>37833</c:v>
                </c:pt>
                <c:pt idx="152">
                  <c:v>37862</c:v>
                </c:pt>
                <c:pt idx="153">
                  <c:v>37894</c:v>
                </c:pt>
                <c:pt idx="154">
                  <c:v>37925</c:v>
                </c:pt>
                <c:pt idx="155">
                  <c:v>37953</c:v>
                </c:pt>
                <c:pt idx="156">
                  <c:v>37986</c:v>
                </c:pt>
                <c:pt idx="157">
                  <c:v>38016</c:v>
                </c:pt>
                <c:pt idx="158">
                  <c:v>38044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38198</c:v>
                </c:pt>
                <c:pt idx="164">
                  <c:v>38230</c:v>
                </c:pt>
                <c:pt idx="165">
                  <c:v>38260</c:v>
                </c:pt>
                <c:pt idx="166">
                  <c:v>38289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38471</c:v>
                </c:pt>
                <c:pt idx="173">
                  <c:v>38503</c:v>
                </c:pt>
                <c:pt idx="174">
                  <c:v>38533</c:v>
                </c:pt>
                <c:pt idx="175">
                  <c:v>38562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38716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38835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38989</c:v>
                </c:pt>
                <c:pt idx="190">
                  <c:v>39021</c:v>
                </c:pt>
                <c:pt idx="191">
                  <c:v>39051</c:v>
                </c:pt>
                <c:pt idx="192">
                  <c:v>39080</c:v>
                </c:pt>
                <c:pt idx="193">
                  <c:v>39113</c:v>
                </c:pt>
                <c:pt idx="194">
                  <c:v>39141</c:v>
                </c:pt>
                <c:pt idx="195">
                  <c:v>39171</c:v>
                </c:pt>
                <c:pt idx="196">
                  <c:v>39202</c:v>
                </c:pt>
                <c:pt idx="197">
                  <c:v>39233</c:v>
                </c:pt>
                <c:pt idx="198">
                  <c:v>39262</c:v>
                </c:pt>
                <c:pt idx="199">
                  <c:v>39294</c:v>
                </c:pt>
                <c:pt idx="200">
                  <c:v>39325</c:v>
                </c:pt>
                <c:pt idx="201">
                  <c:v>39353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39598</c:v>
                </c:pt>
                <c:pt idx="210">
                  <c:v>39629</c:v>
                </c:pt>
                <c:pt idx="211">
                  <c:v>39660</c:v>
                </c:pt>
                <c:pt idx="212">
                  <c:v>39689</c:v>
                </c:pt>
                <c:pt idx="213">
                  <c:v>39721</c:v>
                </c:pt>
                <c:pt idx="214">
                  <c:v>39752</c:v>
                </c:pt>
                <c:pt idx="215">
                  <c:v>39780</c:v>
                </c:pt>
                <c:pt idx="216">
                  <c:v>39813</c:v>
                </c:pt>
                <c:pt idx="217">
                  <c:v>39843</c:v>
                </c:pt>
                <c:pt idx="218">
                  <c:v>39871</c:v>
                </c:pt>
                <c:pt idx="219">
                  <c:v>39903</c:v>
                </c:pt>
                <c:pt idx="220">
                  <c:v>39933</c:v>
                </c:pt>
                <c:pt idx="221">
                  <c:v>39962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40116</c:v>
                </c:pt>
                <c:pt idx="227">
                  <c:v>40147</c:v>
                </c:pt>
                <c:pt idx="228">
                  <c:v>40178</c:v>
                </c:pt>
                <c:pt idx="229">
                  <c:v>40207</c:v>
                </c:pt>
                <c:pt idx="230">
                  <c:v>40235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40389</c:v>
                </c:pt>
                <c:pt idx="236">
                  <c:v>40421</c:v>
                </c:pt>
                <c:pt idx="237">
                  <c:v>40451</c:v>
                </c:pt>
                <c:pt idx="238">
                  <c:v>40480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40662</c:v>
                </c:pt>
                <c:pt idx="245">
                  <c:v>40694</c:v>
                </c:pt>
                <c:pt idx="246">
                  <c:v>40724</c:v>
                </c:pt>
                <c:pt idx="247">
                  <c:v>40753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40907</c:v>
                </c:pt>
                <c:pt idx="253">
                  <c:v>40939</c:v>
                </c:pt>
                <c:pt idx="254">
                  <c:v>40968</c:v>
                </c:pt>
                <c:pt idx="255">
                  <c:v>40998</c:v>
                </c:pt>
                <c:pt idx="256">
                  <c:v>41029</c:v>
                </c:pt>
                <c:pt idx="257">
                  <c:v>41060</c:v>
                </c:pt>
                <c:pt idx="258">
                  <c:v>41089</c:v>
                </c:pt>
                <c:pt idx="259">
                  <c:v>41121</c:v>
                </c:pt>
                <c:pt idx="260">
                  <c:v>41152</c:v>
                </c:pt>
                <c:pt idx="261">
                  <c:v>41180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  <c:pt idx="265">
                  <c:v>41305</c:v>
                </c:pt>
                <c:pt idx="266">
                  <c:v>41333</c:v>
                </c:pt>
                <c:pt idx="267">
                  <c:v>41362</c:v>
                </c:pt>
                <c:pt idx="268">
                  <c:v>41394</c:v>
                </c:pt>
                <c:pt idx="269">
                  <c:v>41425</c:v>
                </c:pt>
                <c:pt idx="270">
                  <c:v>41453</c:v>
                </c:pt>
                <c:pt idx="271">
                  <c:v>41486</c:v>
                </c:pt>
                <c:pt idx="272">
                  <c:v>41516</c:v>
                </c:pt>
                <c:pt idx="273">
                  <c:v>41547</c:v>
                </c:pt>
                <c:pt idx="274">
                  <c:v>41578</c:v>
                </c:pt>
                <c:pt idx="275">
                  <c:v>41607</c:v>
                </c:pt>
                <c:pt idx="276">
                  <c:v>41639</c:v>
                </c:pt>
                <c:pt idx="277">
                  <c:v>41670</c:v>
                </c:pt>
                <c:pt idx="278">
                  <c:v>41698</c:v>
                </c:pt>
                <c:pt idx="279">
                  <c:v>41729</c:v>
                </c:pt>
                <c:pt idx="280">
                  <c:v>41759</c:v>
                </c:pt>
                <c:pt idx="281">
                  <c:v>41789</c:v>
                </c:pt>
                <c:pt idx="282">
                  <c:v>41820</c:v>
                </c:pt>
                <c:pt idx="283">
                  <c:v>41851</c:v>
                </c:pt>
                <c:pt idx="284">
                  <c:v>41880</c:v>
                </c:pt>
                <c:pt idx="285">
                  <c:v>41912</c:v>
                </c:pt>
                <c:pt idx="286">
                  <c:v>41943</c:v>
                </c:pt>
                <c:pt idx="287">
                  <c:v>41971</c:v>
                </c:pt>
                <c:pt idx="288">
                  <c:v>42004</c:v>
                </c:pt>
                <c:pt idx="289">
                  <c:v>42034</c:v>
                </c:pt>
                <c:pt idx="290">
                  <c:v>42062</c:v>
                </c:pt>
                <c:pt idx="291">
                  <c:v>42094</c:v>
                </c:pt>
                <c:pt idx="292">
                  <c:v>42124</c:v>
                </c:pt>
                <c:pt idx="293">
                  <c:v>42153</c:v>
                </c:pt>
                <c:pt idx="294">
                  <c:v>42185</c:v>
                </c:pt>
                <c:pt idx="295">
                  <c:v>42216</c:v>
                </c:pt>
                <c:pt idx="296">
                  <c:v>42247</c:v>
                </c:pt>
                <c:pt idx="297">
                  <c:v>42277</c:v>
                </c:pt>
                <c:pt idx="298">
                  <c:v>42307</c:v>
                </c:pt>
                <c:pt idx="299">
                  <c:v>42338</c:v>
                </c:pt>
                <c:pt idx="300">
                  <c:v>42369</c:v>
                </c:pt>
                <c:pt idx="301">
                  <c:v>42398</c:v>
                </c:pt>
                <c:pt idx="302">
                  <c:v>42429</c:v>
                </c:pt>
                <c:pt idx="303">
                  <c:v>42460</c:v>
                </c:pt>
                <c:pt idx="304">
                  <c:v>42489</c:v>
                </c:pt>
                <c:pt idx="305">
                  <c:v>42521</c:v>
                </c:pt>
                <c:pt idx="306">
                  <c:v>42551</c:v>
                </c:pt>
                <c:pt idx="307">
                  <c:v>42580</c:v>
                </c:pt>
                <c:pt idx="308">
                  <c:v>42613</c:v>
                </c:pt>
                <c:pt idx="309">
                  <c:v>42643</c:v>
                </c:pt>
                <c:pt idx="310">
                  <c:v>42674</c:v>
                </c:pt>
                <c:pt idx="311">
                  <c:v>42704</c:v>
                </c:pt>
                <c:pt idx="312">
                  <c:v>42734</c:v>
                </c:pt>
                <c:pt idx="313">
                  <c:v>42766</c:v>
                </c:pt>
                <c:pt idx="314">
                  <c:v>42794</c:v>
                </c:pt>
                <c:pt idx="315">
                  <c:v>42825</c:v>
                </c:pt>
                <c:pt idx="316">
                  <c:v>42853</c:v>
                </c:pt>
                <c:pt idx="317">
                  <c:v>42886</c:v>
                </c:pt>
                <c:pt idx="318">
                  <c:v>42916</c:v>
                </c:pt>
                <c:pt idx="319">
                  <c:v>42947</c:v>
                </c:pt>
              </c:numCache>
            </c:numRef>
          </c:cat>
          <c:val>
            <c:numRef>
              <c:f>'Fig14'!$R$6:$R$325</c:f>
              <c:numCache>
                <c:formatCode>0.00%</c:formatCode>
                <c:ptCount val="320"/>
                <c:pt idx="0">
                  <c:v>0.3039</c:v>
                </c:pt>
                <c:pt idx="1">
                  <c:v>0.3039</c:v>
                </c:pt>
                <c:pt idx="2">
                  <c:v>0.3039</c:v>
                </c:pt>
                <c:pt idx="3">
                  <c:v>0.3039</c:v>
                </c:pt>
                <c:pt idx="4">
                  <c:v>0.3039</c:v>
                </c:pt>
                <c:pt idx="5">
                  <c:v>0.3039</c:v>
                </c:pt>
                <c:pt idx="6">
                  <c:v>0.34259999999999996</c:v>
                </c:pt>
                <c:pt idx="7">
                  <c:v>0.34259999999999996</c:v>
                </c:pt>
                <c:pt idx="8">
                  <c:v>0.34259999999999996</c:v>
                </c:pt>
                <c:pt idx="9">
                  <c:v>0.34259999999999996</c:v>
                </c:pt>
                <c:pt idx="10">
                  <c:v>0.34259999999999996</c:v>
                </c:pt>
                <c:pt idx="11">
                  <c:v>0.34259999999999996</c:v>
                </c:pt>
                <c:pt idx="12">
                  <c:v>0.34259999999999996</c:v>
                </c:pt>
                <c:pt idx="13">
                  <c:v>0.34259999999999996</c:v>
                </c:pt>
                <c:pt idx="14">
                  <c:v>0.34259999999999996</c:v>
                </c:pt>
                <c:pt idx="15">
                  <c:v>0.34259999999999996</c:v>
                </c:pt>
                <c:pt idx="16">
                  <c:v>0.34259999999999996</c:v>
                </c:pt>
                <c:pt idx="17">
                  <c:v>0.34259999999999996</c:v>
                </c:pt>
                <c:pt idx="18">
                  <c:v>0.32289999999999996</c:v>
                </c:pt>
                <c:pt idx="19">
                  <c:v>0.32289999999999996</c:v>
                </c:pt>
                <c:pt idx="20">
                  <c:v>0.32289999999999996</c:v>
                </c:pt>
                <c:pt idx="21">
                  <c:v>0.32289999999999996</c:v>
                </c:pt>
                <c:pt idx="22">
                  <c:v>0.32289999999999996</c:v>
                </c:pt>
                <c:pt idx="23">
                  <c:v>0.32289999999999996</c:v>
                </c:pt>
                <c:pt idx="24">
                  <c:v>0.32289999999999996</c:v>
                </c:pt>
                <c:pt idx="25">
                  <c:v>0.32289999999999996</c:v>
                </c:pt>
                <c:pt idx="26">
                  <c:v>0.32289999999999996</c:v>
                </c:pt>
                <c:pt idx="27">
                  <c:v>0.32289999999999996</c:v>
                </c:pt>
                <c:pt idx="28">
                  <c:v>0.32289999999999996</c:v>
                </c:pt>
                <c:pt idx="29">
                  <c:v>0.32289999999999996</c:v>
                </c:pt>
                <c:pt idx="30">
                  <c:v>0.29400000000000004</c:v>
                </c:pt>
                <c:pt idx="31">
                  <c:v>0.29400000000000004</c:v>
                </c:pt>
                <c:pt idx="32">
                  <c:v>0.29400000000000004</c:v>
                </c:pt>
                <c:pt idx="33">
                  <c:v>0.29400000000000004</c:v>
                </c:pt>
                <c:pt idx="34">
                  <c:v>0.29400000000000004</c:v>
                </c:pt>
                <c:pt idx="35">
                  <c:v>0.29400000000000004</c:v>
                </c:pt>
                <c:pt idx="36">
                  <c:v>0.29400000000000004</c:v>
                </c:pt>
                <c:pt idx="37">
                  <c:v>0.29400000000000004</c:v>
                </c:pt>
                <c:pt idx="38">
                  <c:v>0.29400000000000004</c:v>
                </c:pt>
                <c:pt idx="39">
                  <c:v>0.29400000000000004</c:v>
                </c:pt>
                <c:pt idx="40">
                  <c:v>0.29400000000000004</c:v>
                </c:pt>
                <c:pt idx="41">
                  <c:v>0.29400000000000004</c:v>
                </c:pt>
                <c:pt idx="42">
                  <c:v>0.25750000000000001</c:v>
                </c:pt>
                <c:pt idx="43">
                  <c:v>0.25750000000000001</c:v>
                </c:pt>
                <c:pt idx="44">
                  <c:v>0.25750000000000001</c:v>
                </c:pt>
                <c:pt idx="45">
                  <c:v>0.25750000000000001</c:v>
                </c:pt>
                <c:pt idx="46">
                  <c:v>0.25750000000000001</c:v>
                </c:pt>
                <c:pt idx="47">
                  <c:v>0.25750000000000001</c:v>
                </c:pt>
                <c:pt idx="48">
                  <c:v>0.25750000000000001</c:v>
                </c:pt>
                <c:pt idx="49">
                  <c:v>0.25750000000000001</c:v>
                </c:pt>
                <c:pt idx="50">
                  <c:v>0.25750000000000001</c:v>
                </c:pt>
                <c:pt idx="51">
                  <c:v>0.25750000000000001</c:v>
                </c:pt>
                <c:pt idx="52">
                  <c:v>0.25750000000000001</c:v>
                </c:pt>
                <c:pt idx="53">
                  <c:v>0.25750000000000001</c:v>
                </c:pt>
                <c:pt idx="54">
                  <c:v>0.27250000000000002</c:v>
                </c:pt>
                <c:pt idx="55">
                  <c:v>0.27250000000000002</c:v>
                </c:pt>
                <c:pt idx="56">
                  <c:v>0.27250000000000002</c:v>
                </c:pt>
                <c:pt idx="57">
                  <c:v>0.27250000000000002</c:v>
                </c:pt>
                <c:pt idx="58">
                  <c:v>0.27250000000000002</c:v>
                </c:pt>
                <c:pt idx="59">
                  <c:v>0.27250000000000002</c:v>
                </c:pt>
                <c:pt idx="60">
                  <c:v>0.27250000000000002</c:v>
                </c:pt>
                <c:pt idx="61">
                  <c:v>0.27250000000000002</c:v>
                </c:pt>
                <c:pt idx="62">
                  <c:v>0.27250000000000002</c:v>
                </c:pt>
                <c:pt idx="63">
                  <c:v>0.27250000000000002</c:v>
                </c:pt>
                <c:pt idx="64">
                  <c:v>0.27250000000000002</c:v>
                </c:pt>
                <c:pt idx="65">
                  <c:v>0.27250000000000002</c:v>
                </c:pt>
                <c:pt idx="66">
                  <c:v>0.31769999999999998</c:v>
                </c:pt>
                <c:pt idx="67">
                  <c:v>0.31769999999999998</c:v>
                </c:pt>
                <c:pt idx="68">
                  <c:v>0.31769999999999998</c:v>
                </c:pt>
                <c:pt idx="69">
                  <c:v>0.31769999999999998</c:v>
                </c:pt>
                <c:pt idx="70">
                  <c:v>0.31769999999999998</c:v>
                </c:pt>
                <c:pt idx="71">
                  <c:v>0.31769999999999998</c:v>
                </c:pt>
                <c:pt idx="72">
                  <c:v>0.31769999999999998</c:v>
                </c:pt>
                <c:pt idx="73">
                  <c:v>0.31769999999999998</c:v>
                </c:pt>
                <c:pt idx="74">
                  <c:v>0.31769999999999998</c:v>
                </c:pt>
                <c:pt idx="75">
                  <c:v>0.31769999999999998</c:v>
                </c:pt>
                <c:pt idx="76">
                  <c:v>0.31769999999999998</c:v>
                </c:pt>
                <c:pt idx="77">
                  <c:v>0.31769999999999998</c:v>
                </c:pt>
                <c:pt idx="78">
                  <c:v>0.35259999999999997</c:v>
                </c:pt>
                <c:pt idx="79">
                  <c:v>0.35259999999999997</c:v>
                </c:pt>
                <c:pt idx="80">
                  <c:v>0.35259999999999997</c:v>
                </c:pt>
                <c:pt idx="81">
                  <c:v>0.35259999999999997</c:v>
                </c:pt>
                <c:pt idx="82">
                  <c:v>0.35259999999999997</c:v>
                </c:pt>
                <c:pt idx="83">
                  <c:v>0.35259999999999997</c:v>
                </c:pt>
                <c:pt idx="84">
                  <c:v>0.35259999999999997</c:v>
                </c:pt>
                <c:pt idx="85">
                  <c:v>0.35259999999999997</c:v>
                </c:pt>
                <c:pt idx="86">
                  <c:v>0.35259999999999997</c:v>
                </c:pt>
                <c:pt idx="87">
                  <c:v>0.35259999999999997</c:v>
                </c:pt>
                <c:pt idx="88">
                  <c:v>0.35259999999999997</c:v>
                </c:pt>
                <c:pt idx="89">
                  <c:v>0.35259999999999997</c:v>
                </c:pt>
                <c:pt idx="90">
                  <c:v>0.28699999999999998</c:v>
                </c:pt>
                <c:pt idx="91">
                  <c:v>0.28699999999999998</c:v>
                </c:pt>
                <c:pt idx="92">
                  <c:v>0.28699999999999998</c:v>
                </c:pt>
                <c:pt idx="93">
                  <c:v>0.28699999999999998</c:v>
                </c:pt>
                <c:pt idx="94">
                  <c:v>0.28699999999999998</c:v>
                </c:pt>
                <c:pt idx="95">
                  <c:v>0.28699999999999998</c:v>
                </c:pt>
                <c:pt idx="96">
                  <c:v>0.28699999999999998</c:v>
                </c:pt>
                <c:pt idx="97">
                  <c:v>0.28699999999999998</c:v>
                </c:pt>
                <c:pt idx="98">
                  <c:v>0.28699999999999998</c:v>
                </c:pt>
                <c:pt idx="99">
                  <c:v>0.28699999999999998</c:v>
                </c:pt>
                <c:pt idx="100">
                  <c:v>0.28699999999999998</c:v>
                </c:pt>
                <c:pt idx="101">
                  <c:v>0.28699999999999998</c:v>
                </c:pt>
                <c:pt idx="102">
                  <c:v>0.28350000000000003</c:v>
                </c:pt>
                <c:pt idx="103">
                  <c:v>0.28350000000000003</c:v>
                </c:pt>
                <c:pt idx="104">
                  <c:v>0.28350000000000003</c:v>
                </c:pt>
                <c:pt idx="105">
                  <c:v>0.28350000000000003</c:v>
                </c:pt>
                <c:pt idx="106">
                  <c:v>0.28350000000000003</c:v>
                </c:pt>
                <c:pt idx="107">
                  <c:v>0.28350000000000003</c:v>
                </c:pt>
                <c:pt idx="108">
                  <c:v>0.28350000000000003</c:v>
                </c:pt>
                <c:pt idx="109">
                  <c:v>0.28350000000000003</c:v>
                </c:pt>
                <c:pt idx="110">
                  <c:v>0.28350000000000003</c:v>
                </c:pt>
                <c:pt idx="111">
                  <c:v>0.28350000000000003</c:v>
                </c:pt>
                <c:pt idx="112">
                  <c:v>0.28350000000000003</c:v>
                </c:pt>
                <c:pt idx="113">
                  <c:v>0.28350000000000003</c:v>
                </c:pt>
                <c:pt idx="114">
                  <c:v>0.22769999999999999</c:v>
                </c:pt>
                <c:pt idx="115">
                  <c:v>0.22769999999999999</c:v>
                </c:pt>
                <c:pt idx="116">
                  <c:v>0.22769999999999999</c:v>
                </c:pt>
                <c:pt idx="117">
                  <c:v>0.22769999999999999</c:v>
                </c:pt>
                <c:pt idx="118">
                  <c:v>0.22769999999999999</c:v>
                </c:pt>
                <c:pt idx="119">
                  <c:v>0.22769999999999999</c:v>
                </c:pt>
                <c:pt idx="120">
                  <c:v>0.22769999999999999</c:v>
                </c:pt>
                <c:pt idx="121">
                  <c:v>0.22769999999999999</c:v>
                </c:pt>
                <c:pt idx="122">
                  <c:v>0.22769999999999999</c:v>
                </c:pt>
                <c:pt idx="123">
                  <c:v>0.22769999999999999</c:v>
                </c:pt>
                <c:pt idx="124">
                  <c:v>0.22769999999999999</c:v>
                </c:pt>
                <c:pt idx="125">
                  <c:v>0.22769999999999999</c:v>
                </c:pt>
                <c:pt idx="126">
                  <c:v>0.15530000000000002</c:v>
                </c:pt>
                <c:pt idx="127">
                  <c:v>0.15530000000000002</c:v>
                </c:pt>
                <c:pt idx="128">
                  <c:v>0.15530000000000002</c:v>
                </c:pt>
                <c:pt idx="129">
                  <c:v>0.13239999999999999</c:v>
                </c:pt>
                <c:pt idx="130">
                  <c:v>0.13239999999999999</c:v>
                </c:pt>
                <c:pt idx="131">
                  <c:v>0.13239999999999999</c:v>
                </c:pt>
                <c:pt idx="132">
                  <c:v>0.11070000000000001</c:v>
                </c:pt>
                <c:pt idx="133">
                  <c:v>0.11070000000000001</c:v>
                </c:pt>
                <c:pt idx="134">
                  <c:v>0.11070000000000001</c:v>
                </c:pt>
                <c:pt idx="135">
                  <c:v>0.1173</c:v>
                </c:pt>
                <c:pt idx="136">
                  <c:v>0.1173</c:v>
                </c:pt>
                <c:pt idx="137">
                  <c:v>0.1173</c:v>
                </c:pt>
                <c:pt idx="138">
                  <c:v>0.15</c:v>
                </c:pt>
                <c:pt idx="139">
                  <c:v>0.15</c:v>
                </c:pt>
                <c:pt idx="140">
                  <c:v>0.15</c:v>
                </c:pt>
                <c:pt idx="141">
                  <c:v>0.17330000000000001</c:v>
                </c:pt>
                <c:pt idx="142">
                  <c:v>0.17330000000000001</c:v>
                </c:pt>
                <c:pt idx="143">
                  <c:v>0.17330000000000001</c:v>
                </c:pt>
                <c:pt idx="144">
                  <c:v>0.1709</c:v>
                </c:pt>
                <c:pt idx="145">
                  <c:v>0.1709</c:v>
                </c:pt>
                <c:pt idx="146">
                  <c:v>0.1709</c:v>
                </c:pt>
                <c:pt idx="147">
                  <c:v>0.16469999999999999</c:v>
                </c:pt>
                <c:pt idx="148">
                  <c:v>0.16469999999999999</c:v>
                </c:pt>
                <c:pt idx="149">
                  <c:v>0.16469999999999999</c:v>
                </c:pt>
                <c:pt idx="150">
                  <c:v>0.1638</c:v>
                </c:pt>
                <c:pt idx="151">
                  <c:v>0.1638</c:v>
                </c:pt>
                <c:pt idx="152">
                  <c:v>0.1638</c:v>
                </c:pt>
                <c:pt idx="153">
                  <c:v>0.1482</c:v>
                </c:pt>
                <c:pt idx="154">
                  <c:v>0.1482</c:v>
                </c:pt>
                <c:pt idx="155">
                  <c:v>0.1482</c:v>
                </c:pt>
                <c:pt idx="156">
                  <c:v>0.128</c:v>
                </c:pt>
                <c:pt idx="157">
                  <c:v>0.128</c:v>
                </c:pt>
                <c:pt idx="158">
                  <c:v>0.128</c:v>
                </c:pt>
                <c:pt idx="159">
                  <c:v>0.1048</c:v>
                </c:pt>
                <c:pt idx="160">
                  <c:v>0.1048</c:v>
                </c:pt>
                <c:pt idx="161">
                  <c:v>0.1048</c:v>
                </c:pt>
                <c:pt idx="162">
                  <c:v>0.10920000000000001</c:v>
                </c:pt>
                <c:pt idx="163">
                  <c:v>0.10920000000000001</c:v>
                </c:pt>
                <c:pt idx="164">
                  <c:v>0.10920000000000001</c:v>
                </c:pt>
                <c:pt idx="165">
                  <c:v>0.10640000000000001</c:v>
                </c:pt>
                <c:pt idx="166">
                  <c:v>0.10640000000000001</c:v>
                </c:pt>
                <c:pt idx="167">
                  <c:v>0.10640000000000001</c:v>
                </c:pt>
                <c:pt idx="168">
                  <c:v>0.21160000000000001</c:v>
                </c:pt>
                <c:pt idx="169">
                  <c:v>0.21160000000000001</c:v>
                </c:pt>
                <c:pt idx="170">
                  <c:v>0.21160000000000001</c:v>
                </c:pt>
                <c:pt idx="171">
                  <c:v>0.23740000000000003</c:v>
                </c:pt>
                <c:pt idx="172">
                  <c:v>0.23740000000000003</c:v>
                </c:pt>
                <c:pt idx="173">
                  <c:v>0.23740000000000003</c:v>
                </c:pt>
                <c:pt idx="174">
                  <c:v>0.25469999999999998</c:v>
                </c:pt>
                <c:pt idx="175">
                  <c:v>0.25469999999999998</c:v>
                </c:pt>
                <c:pt idx="176">
                  <c:v>0.25469999999999998</c:v>
                </c:pt>
                <c:pt idx="177">
                  <c:v>0.26619999999999999</c:v>
                </c:pt>
                <c:pt idx="178">
                  <c:v>0.26619999999999999</c:v>
                </c:pt>
                <c:pt idx="179">
                  <c:v>0.26619999999999999</c:v>
                </c:pt>
                <c:pt idx="180">
                  <c:v>0.2954</c:v>
                </c:pt>
                <c:pt idx="181">
                  <c:v>0.2954</c:v>
                </c:pt>
                <c:pt idx="182">
                  <c:v>0.2954</c:v>
                </c:pt>
                <c:pt idx="183">
                  <c:v>0.32040000000000002</c:v>
                </c:pt>
                <c:pt idx="184">
                  <c:v>0.32040000000000002</c:v>
                </c:pt>
                <c:pt idx="185">
                  <c:v>0.32040000000000002</c:v>
                </c:pt>
                <c:pt idx="186">
                  <c:v>0.31420000000000003</c:v>
                </c:pt>
                <c:pt idx="187">
                  <c:v>0.31420000000000003</c:v>
                </c:pt>
                <c:pt idx="188">
                  <c:v>0.31420000000000003</c:v>
                </c:pt>
                <c:pt idx="189">
                  <c:v>0.35830000000000001</c:v>
                </c:pt>
                <c:pt idx="190">
                  <c:v>0.35830000000000001</c:v>
                </c:pt>
                <c:pt idx="191">
                  <c:v>0.35830000000000001</c:v>
                </c:pt>
                <c:pt idx="192">
                  <c:v>0.3251</c:v>
                </c:pt>
                <c:pt idx="193">
                  <c:v>0.3251</c:v>
                </c:pt>
                <c:pt idx="194">
                  <c:v>0.3251</c:v>
                </c:pt>
                <c:pt idx="195">
                  <c:v>0.3962</c:v>
                </c:pt>
                <c:pt idx="196">
                  <c:v>0.3962</c:v>
                </c:pt>
                <c:pt idx="197">
                  <c:v>0.3962</c:v>
                </c:pt>
                <c:pt idx="198">
                  <c:v>0.45230000000000004</c:v>
                </c:pt>
                <c:pt idx="199">
                  <c:v>0.45230000000000004</c:v>
                </c:pt>
                <c:pt idx="200">
                  <c:v>0.45230000000000004</c:v>
                </c:pt>
                <c:pt idx="201">
                  <c:v>0.46289999999999998</c:v>
                </c:pt>
                <c:pt idx="202">
                  <c:v>0.46289999999999998</c:v>
                </c:pt>
                <c:pt idx="203">
                  <c:v>0.46289999999999998</c:v>
                </c:pt>
                <c:pt idx="204">
                  <c:v>0.49249999999999999</c:v>
                </c:pt>
                <c:pt idx="205">
                  <c:v>0.49249999999999999</c:v>
                </c:pt>
                <c:pt idx="206">
                  <c:v>0.49249999999999999</c:v>
                </c:pt>
                <c:pt idx="207">
                  <c:v>0.43719999999999998</c:v>
                </c:pt>
                <c:pt idx="208">
                  <c:v>0.43719999999999998</c:v>
                </c:pt>
                <c:pt idx="209">
                  <c:v>0.43719999999999998</c:v>
                </c:pt>
                <c:pt idx="210">
                  <c:v>0.48730000000000007</c:v>
                </c:pt>
                <c:pt idx="211">
                  <c:v>0.48730000000000007</c:v>
                </c:pt>
                <c:pt idx="212">
                  <c:v>0.48730000000000007</c:v>
                </c:pt>
                <c:pt idx="213">
                  <c:v>0.52880000000000005</c:v>
                </c:pt>
                <c:pt idx="214">
                  <c:v>0.52880000000000005</c:v>
                </c:pt>
                <c:pt idx="215">
                  <c:v>0.52880000000000005</c:v>
                </c:pt>
                <c:pt idx="216">
                  <c:v>0.49980000000000002</c:v>
                </c:pt>
                <c:pt idx="217">
                  <c:v>0.49980000000000002</c:v>
                </c:pt>
                <c:pt idx="218">
                  <c:v>0.49980000000000002</c:v>
                </c:pt>
                <c:pt idx="219">
                  <c:v>0.42829999999999996</c:v>
                </c:pt>
                <c:pt idx="220">
                  <c:v>0.42829999999999996</c:v>
                </c:pt>
                <c:pt idx="221">
                  <c:v>0.42829999999999996</c:v>
                </c:pt>
                <c:pt idx="222">
                  <c:v>0.36829999999999996</c:v>
                </c:pt>
                <c:pt idx="223">
                  <c:v>0.36829999999999996</c:v>
                </c:pt>
                <c:pt idx="224">
                  <c:v>0.36829999999999996</c:v>
                </c:pt>
                <c:pt idx="225">
                  <c:v>0.33410000000000006</c:v>
                </c:pt>
                <c:pt idx="226">
                  <c:v>0.33410000000000006</c:v>
                </c:pt>
                <c:pt idx="227">
                  <c:v>0.33410000000000006</c:v>
                </c:pt>
                <c:pt idx="228">
                  <c:v>0.36709999999999998</c:v>
                </c:pt>
                <c:pt idx="229">
                  <c:v>0.36709999999999998</c:v>
                </c:pt>
                <c:pt idx="230">
                  <c:v>0.36709999999999998</c:v>
                </c:pt>
                <c:pt idx="231">
                  <c:v>0.37819999999999998</c:v>
                </c:pt>
                <c:pt idx="232">
                  <c:v>0.37819999999999998</c:v>
                </c:pt>
                <c:pt idx="233">
                  <c:v>0.37819999999999998</c:v>
                </c:pt>
                <c:pt idx="234">
                  <c:v>0.40630000000000005</c:v>
                </c:pt>
                <c:pt idx="235">
                  <c:v>0.40630000000000005</c:v>
                </c:pt>
                <c:pt idx="236">
                  <c:v>0.40630000000000005</c:v>
                </c:pt>
                <c:pt idx="237">
                  <c:v>0.43880000000000002</c:v>
                </c:pt>
                <c:pt idx="238">
                  <c:v>0.43880000000000002</c:v>
                </c:pt>
                <c:pt idx="239">
                  <c:v>0.43880000000000002</c:v>
                </c:pt>
                <c:pt idx="240">
                  <c:v>0.42420000000000002</c:v>
                </c:pt>
                <c:pt idx="241">
                  <c:v>0.42420000000000002</c:v>
                </c:pt>
                <c:pt idx="242">
                  <c:v>0.42420000000000002</c:v>
                </c:pt>
                <c:pt idx="243">
                  <c:v>0.40770000000000001</c:v>
                </c:pt>
                <c:pt idx="244">
                  <c:v>0.40770000000000001</c:v>
                </c:pt>
                <c:pt idx="245">
                  <c:v>0.40770000000000001</c:v>
                </c:pt>
                <c:pt idx="246">
                  <c:v>0.40550000000000003</c:v>
                </c:pt>
                <c:pt idx="247">
                  <c:v>0.40550000000000003</c:v>
                </c:pt>
                <c:pt idx="248">
                  <c:v>0.40550000000000003</c:v>
                </c:pt>
                <c:pt idx="249">
                  <c:v>0.39529999999999998</c:v>
                </c:pt>
                <c:pt idx="250">
                  <c:v>0.39529999999999998</c:v>
                </c:pt>
                <c:pt idx="251">
                  <c:v>0.39529999999999998</c:v>
                </c:pt>
                <c:pt idx="252">
                  <c:v>0.36599999999999999</c:v>
                </c:pt>
                <c:pt idx="253">
                  <c:v>0.36599999999999999</c:v>
                </c:pt>
                <c:pt idx="254">
                  <c:v>0.36599999999999999</c:v>
                </c:pt>
                <c:pt idx="255">
                  <c:v>0.34</c:v>
                </c:pt>
                <c:pt idx="256">
                  <c:v>0.34</c:v>
                </c:pt>
                <c:pt idx="257">
                  <c:v>0.34</c:v>
                </c:pt>
                <c:pt idx="258">
                  <c:v>0.25580000000000003</c:v>
                </c:pt>
                <c:pt idx="259">
                  <c:v>0.25580000000000003</c:v>
                </c:pt>
                <c:pt idx="260">
                  <c:v>0.25580000000000003</c:v>
                </c:pt>
                <c:pt idx="261">
                  <c:v>0.22820000000000001</c:v>
                </c:pt>
                <c:pt idx="262">
                  <c:v>0.22820000000000001</c:v>
                </c:pt>
                <c:pt idx="263">
                  <c:v>0.22820000000000001</c:v>
                </c:pt>
                <c:pt idx="264">
                  <c:v>0.21299999999999999</c:v>
                </c:pt>
                <c:pt idx="265">
                  <c:v>0.21299999999999999</c:v>
                </c:pt>
                <c:pt idx="266">
                  <c:v>0.21299999999999999</c:v>
                </c:pt>
                <c:pt idx="267">
                  <c:v>0.21390000000000001</c:v>
                </c:pt>
                <c:pt idx="268">
                  <c:v>0.21390000000000001</c:v>
                </c:pt>
                <c:pt idx="269">
                  <c:v>0.21390000000000001</c:v>
                </c:pt>
                <c:pt idx="270">
                  <c:v>0.27690000000000003</c:v>
                </c:pt>
                <c:pt idx="271">
                  <c:v>0.27690000000000003</c:v>
                </c:pt>
                <c:pt idx="272">
                  <c:v>0.27690000000000003</c:v>
                </c:pt>
                <c:pt idx="273">
                  <c:v>0.27729999999999999</c:v>
                </c:pt>
                <c:pt idx="274">
                  <c:v>0.27729999999999999</c:v>
                </c:pt>
                <c:pt idx="275">
                  <c:v>0.27729999999999999</c:v>
                </c:pt>
                <c:pt idx="276">
                  <c:v>0.26819999999999999</c:v>
                </c:pt>
                <c:pt idx="277">
                  <c:v>0.26819999999999999</c:v>
                </c:pt>
                <c:pt idx="278">
                  <c:v>0.26819999999999999</c:v>
                </c:pt>
                <c:pt idx="279">
                  <c:v>0.25650000000000001</c:v>
                </c:pt>
                <c:pt idx="280">
                  <c:v>0.25650000000000001</c:v>
                </c:pt>
                <c:pt idx="281">
                  <c:v>0.25650000000000001</c:v>
                </c:pt>
                <c:pt idx="282">
                  <c:v>0.24590000000000001</c:v>
                </c:pt>
                <c:pt idx="283">
                  <c:v>0.24590000000000001</c:v>
                </c:pt>
                <c:pt idx="284">
                  <c:v>0.24590000000000001</c:v>
                </c:pt>
                <c:pt idx="285">
                  <c:v>0.23699999999999999</c:v>
                </c:pt>
                <c:pt idx="286">
                  <c:v>0.23699999999999999</c:v>
                </c:pt>
                <c:pt idx="287">
                  <c:v>0.23699999999999999</c:v>
                </c:pt>
                <c:pt idx="288">
                  <c:v>0.22500000000000001</c:v>
                </c:pt>
                <c:pt idx="289">
                  <c:v>0.22500000000000001</c:v>
                </c:pt>
                <c:pt idx="290">
                  <c:v>0.22500000000000001</c:v>
                </c:pt>
                <c:pt idx="291">
                  <c:v>0.22190000000000001</c:v>
                </c:pt>
                <c:pt idx="292">
                  <c:v>0.22190000000000001</c:v>
                </c:pt>
                <c:pt idx="293">
                  <c:v>0.22190000000000001</c:v>
                </c:pt>
                <c:pt idx="294">
                  <c:v>0.15229999999999999</c:v>
                </c:pt>
                <c:pt idx="295">
                  <c:v>0.15229999999999999</c:v>
                </c:pt>
                <c:pt idx="296">
                  <c:v>0.15229999999999999</c:v>
                </c:pt>
                <c:pt idx="297">
                  <c:v>0.1585</c:v>
                </c:pt>
                <c:pt idx="298">
                  <c:v>0.1585</c:v>
                </c:pt>
                <c:pt idx="299">
                  <c:v>0.1585</c:v>
                </c:pt>
                <c:pt idx="300">
                  <c:v>0.14859999999999998</c:v>
                </c:pt>
                <c:pt idx="301">
                  <c:v>0.14859999999999998</c:v>
                </c:pt>
                <c:pt idx="302">
                  <c:v>0.14859999999999998</c:v>
                </c:pt>
                <c:pt idx="303">
                  <c:v>0.1401</c:v>
                </c:pt>
                <c:pt idx="304">
                  <c:v>0.1401</c:v>
                </c:pt>
                <c:pt idx="305">
                  <c:v>0.1401</c:v>
                </c:pt>
                <c:pt idx="306">
                  <c:v>0.23330000000000001</c:v>
                </c:pt>
                <c:pt idx="307">
                  <c:v>0.23330000000000001</c:v>
                </c:pt>
                <c:pt idx="308">
                  <c:v>0.23330000000000001</c:v>
                </c:pt>
                <c:pt idx="309">
                  <c:v>0.2397</c:v>
                </c:pt>
                <c:pt idx="310">
                  <c:v>0.2397</c:v>
                </c:pt>
                <c:pt idx="311">
                  <c:v>0.2397</c:v>
                </c:pt>
                <c:pt idx="312">
                  <c:v>0.24810000000000001</c:v>
                </c:pt>
                <c:pt idx="313">
                  <c:v>0.24810000000000001</c:v>
                </c:pt>
                <c:pt idx="314">
                  <c:v>0.24810000000000001</c:v>
                </c:pt>
                <c:pt idx="315">
                  <c:v>0.2555</c:v>
                </c:pt>
                <c:pt idx="316">
                  <c:v>0.2555</c:v>
                </c:pt>
                <c:pt idx="317">
                  <c:v>0.2555</c:v>
                </c:pt>
                <c:pt idx="318">
                  <c:v>0.29289999999999999</c:v>
                </c:pt>
                <c:pt idx="319">
                  <c:v>0.29289999999999999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ED-46C5-91B7-EAC44BBAB53F}"/>
            </c:ext>
          </c:extLst>
        </c:ser>
        <c:ser>
          <c:idx val="2"/>
          <c:order val="2"/>
          <c:tx>
            <c:strRef>
              <c:f>'Fig14'!$S$5</c:f>
              <c:strCache>
                <c:ptCount val="1"/>
                <c:pt idx="0">
                  <c:v>CISCO SYSTEMS - ROE</c:v>
                </c:pt>
              </c:strCache>
            </c:strRef>
          </c:tx>
          <c:spPr>
            <a:ln w="22225">
              <a:prstDash val="sysDash"/>
            </a:ln>
          </c:spPr>
          <c:marker>
            <c:symbol val="none"/>
          </c:marker>
          <c:cat>
            <c:numRef>
              <c:f>'Fig14'!$M$6:$M$325</c:f>
              <c:numCache>
                <c:formatCode>m/d/yyyy</c:formatCode>
                <c:ptCount val="320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33326</c:v>
                </c:pt>
                <c:pt idx="4">
                  <c:v>33358</c:v>
                </c:pt>
                <c:pt idx="5">
                  <c:v>33389</c:v>
                </c:pt>
                <c:pt idx="6">
                  <c:v>33417</c:v>
                </c:pt>
                <c:pt idx="7">
                  <c:v>33450</c:v>
                </c:pt>
                <c:pt idx="8">
                  <c:v>33480</c:v>
                </c:pt>
                <c:pt idx="9">
                  <c:v>33511</c:v>
                </c:pt>
                <c:pt idx="10">
                  <c:v>33542</c:v>
                </c:pt>
                <c:pt idx="11">
                  <c:v>33571</c:v>
                </c:pt>
                <c:pt idx="12">
                  <c:v>33603</c:v>
                </c:pt>
                <c:pt idx="13">
                  <c:v>33634</c:v>
                </c:pt>
                <c:pt idx="14">
                  <c:v>33662</c:v>
                </c:pt>
                <c:pt idx="15">
                  <c:v>33694</c:v>
                </c:pt>
                <c:pt idx="16">
                  <c:v>33724</c:v>
                </c:pt>
                <c:pt idx="17">
                  <c:v>33753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33907</c:v>
                </c:pt>
                <c:pt idx="23">
                  <c:v>33938</c:v>
                </c:pt>
                <c:pt idx="24">
                  <c:v>33969</c:v>
                </c:pt>
                <c:pt idx="25">
                  <c:v>33998</c:v>
                </c:pt>
                <c:pt idx="26">
                  <c:v>34026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34180</c:v>
                </c:pt>
                <c:pt idx="32">
                  <c:v>34212</c:v>
                </c:pt>
                <c:pt idx="33">
                  <c:v>34242</c:v>
                </c:pt>
                <c:pt idx="34">
                  <c:v>34271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34453</c:v>
                </c:pt>
                <c:pt idx="41">
                  <c:v>34485</c:v>
                </c:pt>
                <c:pt idx="42">
                  <c:v>34515</c:v>
                </c:pt>
                <c:pt idx="43">
                  <c:v>34544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34698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34817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34971</c:v>
                </c:pt>
                <c:pt idx="58">
                  <c:v>35003</c:v>
                </c:pt>
                <c:pt idx="59">
                  <c:v>35033</c:v>
                </c:pt>
                <c:pt idx="60">
                  <c:v>35062</c:v>
                </c:pt>
                <c:pt idx="61">
                  <c:v>35095</c:v>
                </c:pt>
                <c:pt idx="62">
                  <c:v>35124</c:v>
                </c:pt>
                <c:pt idx="63">
                  <c:v>35153</c:v>
                </c:pt>
                <c:pt idx="64">
                  <c:v>35185</c:v>
                </c:pt>
                <c:pt idx="65">
                  <c:v>35216</c:v>
                </c:pt>
                <c:pt idx="66">
                  <c:v>35244</c:v>
                </c:pt>
                <c:pt idx="67">
                  <c:v>35277</c:v>
                </c:pt>
                <c:pt idx="68">
                  <c:v>35307</c:v>
                </c:pt>
                <c:pt idx="69">
                  <c:v>35338</c:v>
                </c:pt>
                <c:pt idx="70">
                  <c:v>35369</c:v>
                </c:pt>
                <c:pt idx="71">
                  <c:v>35398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35580</c:v>
                </c:pt>
                <c:pt idx="78">
                  <c:v>35611</c:v>
                </c:pt>
                <c:pt idx="79">
                  <c:v>35642</c:v>
                </c:pt>
                <c:pt idx="80">
                  <c:v>35671</c:v>
                </c:pt>
                <c:pt idx="81">
                  <c:v>35703</c:v>
                </c:pt>
                <c:pt idx="82">
                  <c:v>35734</c:v>
                </c:pt>
                <c:pt idx="83">
                  <c:v>35762</c:v>
                </c:pt>
                <c:pt idx="84">
                  <c:v>35795</c:v>
                </c:pt>
                <c:pt idx="85">
                  <c:v>35825</c:v>
                </c:pt>
                <c:pt idx="86">
                  <c:v>35853</c:v>
                </c:pt>
                <c:pt idx="87">
                  <c:v>35885</c:v>
                </c:pt>
                <c:pt idx="88">
                  <c:v>35915</c:v>
                </c:pt>
                <c:pt idx="89">
                  <c:v>35944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36098</c:v>
                </c:pt>
                <c:pt idx="95">
                  <c:v>36129</c:v>
                </c:pt>
                <c:pt idx="96">
                  <c:v>36160</c:v>
                </c:pt>
                <c:pt idx="97">
                  <c:v>36189</c:v>
                </c:pt>
                <c:pt idx="98">
                  <c:v>36217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36371</c:v>
                </c:pt>
                <c:pt idx="104">
                  <c:v>36403</c:v>
                </c:pt>
                <c:pt idx="105">
                  <c:v>36433</c:v>
                </c:pt>
                <c:pt idx="106">
                  <c:v>36462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36644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36798</c:v>
                </c:pt>
                <c:pt idx="118">
                  <c:v>36830</c:v>
                </c:pt>
                <c:pt idx="119">
                  <c:v>36860</c:v>
                </c:pt>
                <c:pt idx="120">
                  <c:v>36889</c:v>
                </c:pt>
                <c:pt idx="121">
                  <c:v>36922</c:v>
                </c:pt>
                <c:pt idx="122">
                  <c:v>36950</c:v>
                </c:pt>
                <c:pt idx="123">
                  <c:v>36980</c:v>
                </c:pt>
                <c:pt idx="124">
                  <c:v>37011</c:v>
                </c:pt>
                <c:pt idx="125">
                  <c:v>37042</c:v>
                </c:pt>
                <c:pt idx="126">
                  <c:v>37071</c:v>
                </c:pt>
                <c:pt idx="127">
                  <c:v>37103</c:v>
                </c:pt>
                <c:pt idx="128">
                  <c:v>37134</c:v>
                </c:pt>
                <c:pt idx="129">
                  <c:v>37162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37344</c:v>
                </c:pt>
                <c:pt idx="136">
                  <c:v>37376</c:v>
                </c:pt>
                <c:pt idx="137">
                  <c:v>37407</c:v>
                </c:pt>
                <c:pt idx="138">
                  <c:v>37435</c:v>
                </c:pt>
                <c:pt idx="139">
                  <c:v>37468</c:v>
                </c:pt>
                <c:pt idx="140">
                  <c:v>37498</c:v>
                </c:pt>
                <c:pt idx="141">
                  <c:v>37529</c:v>
                </c:pt>
                <c:pt idx="142">
                  <c:v>37560</c:v>
                </c:pt>
                <c:pt idx="143">
                  <c:v>37589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37771</c:v>
                </c:pt>
                <c:pt idx="150">
                  <c:v>37802</c:v>
                </c:pt>
                <c:pt idx="151">
                  <c:v>37833</c:v>
                </c:pt>
                <c:pt idx="152">
                  <c:v>37862</c:v>
                </c:pt>
                <c:pt idx="153">
                  <c:v>37894</c:v>
                </c:pt>
                <c:pt idx="154">
                  <c:v>37925</c:v>
                </c:pt>
                <c:pt idx="155">
                  <c:v>37953</c:v>
                </c:pt>
                <c:pt idx="156">
                  <c:v>37986</c:v>
                </c:pt>
                <c:pt idx="157">
                  <c:v>38016</c:v>
                </c:pt>
                <c:pt idx="158">
                  <c:v>38044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38198</c:v>
                </c:pt>
                <c:pt idx="164">
                  <c:v>38230</c:v>
                </c:pt>
                <c:pt idx="165">
                  <c:v>38260</c:v>
                </c:pt>
                <c:pt idx="166">
                  <c:v>38289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38471</c:v>
                </c:pt>
                <c:pt idx="173">
                  <c:v>38503</c:v>
                </c:pt>
                <c:pt idx="174">
                  <c:v>38533</c:v>
                </c:pt>
                <c:pt idx="175">
                  <c:v>38562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38716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38835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38989</c:v>
                </c:pt>
                <c:pt idx="190">
                  <c:v>39021</c:v>
                </c:pt>
                <c:pt idx="191">
                  <c:v>39051</c:v>
                </c:pt>
                <c:pt idx="192">
                  <c:v>39080</c:v>
                </c:pt>
                <c:pt idx="193">
                  <c:v>39113</c:v>
                </c:pt>
                <c:pt idx="194">
                  <c:v>39141</c:v>
                </c:pt>
                <c:pt idx="195">
                  <c:v>39171</c:v>
                </c:pt>
                <c:pt idx="196">
                  <c:v>39202</c:v>
                </c:pt>
                <c:pt idx="197">
                  <c:v>39233</c:v>
                </c:pt>
                <c:pt idx="198">
                  <c:v>39262</c:v>
                </c:pt>
                <c:pt idx="199">
                  <c:v>39294</c:v>
                </c:pt>
                <c:pt idx="200">
                  <c:v>39325</c:v>
                </c:pt>
                <c:pt idx="201">
                  <c:v>39353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39598</c:v>
                </c:pt>
                <c:pt idx="210">
                  <c:v>39629</c:v>
                </c:pt>
                <c:pt idx="211">
                  <c:v>39660</c:v>
                </c:pt>
                <c:pt idx="212">
                  <c:v>39689</c:v>
                </c:pt>
                <c:pt idx="213">
                  <c:v>39721</c:v>
                </c:pt>
                <c:pt idx="214">
                  <c:v>39752</c:v>
                </c:pt>
                <c:pt idx="215">
                  <c:v>39780</c:v>
                </c:pt>
                <c:pt idx="216">
                  <c:v>39813</c:v>
                </c:pt>
                <c:pt idx="217">
                  <c:v>39843</c:v>
                </c:pt>
                <c:pt idx="218">
                  <c:v>39871</c:v>
                </c:pt>
                <c:pt idx="219">
                  <c:v>39903</c:v>
                </c:pt>
                <c:pt idx="220">
                  <c:v>39933</c:v>
                </c:pt>
                <c:pt idx="221">
                  <c:v>39962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40116</c:v>
                </c:pt>
                <c:pt idx="227">
                  <c:v>40147</c:v>
                </c:pt>
                <c:pt idx="228">
                  <c:v>40178</c:v>
                </c:pt>
                <c:pt idx="229">
                  <c:v>40207</c:v>
                </c:pt>
                <c:pt idx="230">
                  <c:v>40235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40389</c:v>
                </c:pt>
                <c:pt idx="236">
                  <c:v>40421</c:v>
                </c:pt>
                <c:pt idx="237">
                  <c:v>40451</c:v>
                </c:pt>
                <c:pt idx="238">
                  <c:v>40480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40662</c:v>
                </c:pt>
                <c:pt idx="245">
                  <c:v>40694</c:v>
                </c:pt>
                <c:pt idx="246">
                  <c:v>40724</c:v>
                </c:pt>
                <c:pt idx="247">
                  <c:v>40753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40907</c:v>
                </c:pt>
                <c:pt idx="253">
                  <c:v>40939</c:v>
                </c:pt>
                <c:pt idx="254">
                  <c:v>40968</c:v>
                </c:pt>
                <c:pt idx="255">
                  <c:v>40998</c:v>
                </c:pt>
                <c:pt idx="256">
                  <c:v>41029</c:v>
                </c:pt>
                <c:pt idx="257">
                  <c:v>41060</c:v>
                </c:pt>
                <c:pt idx="258">
                  <c:v>41089</c:v>
                </c:pt>
                <c:pt idx="259">
                  <c:v>41121</c:v>
                </c:pt>
                <c:pt idx="260">
                  <c:v>41152</c:v>
                </c:pt>
                <c:pt idx="261">
                  <c:v>41180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  <c:pt idx="265">
                  <c:v>41305</c:v>
                </c:pt>
                <c:pt idx="266">
                  <c:v>41333</c:v>
                </c:pt>
                <c:pt idx="267">
                  <c:v>41362</c:v>
                </c:pt>
                <c:pt idx="268">
                  <c:v>41394</c:v>
                </c:pt>
                <c:pt idx="269">
                  <c:v>41425</c:v>
                </c:pt>
                <c:pt idx="270">
                  <c:v>41453</c:v>
                </c:pt>
                <c:pt idx="271">
                  <c:v>41486</c:v>
                </c:pt>
                <c:pt idx="272">
                  <c:v>41516</c:v>
                </c:pt>
                <c:pt idx="273">
                  <c:v>41547</c:v>
                </c:pt>
                <c:pt idx="274">
                  <c:v>41578</c:v>
                </c:pt>
                <c:pt idx="275">
                  <c:v>41607</c:v>
                </c:pt>
                <c:pt idx="276">
                  <c:v>41639</c:v>
                </c:pt>
                <c:pt idx="277">
                  <c:v>41670</c:v>
                </c:pt>
                <c:pt idx="278">
                  <c:v>41698</c:v>
                </c:pt>
                <c:pt idx="279">
                  <c:v>41729</c:v>
                </c:pt>
                <c:pt idx="280">
                  <c:v>41759</c:v>
                </c:pt>
                <c:pt idx="281">
                  <c:v>41789</c:v>
                </c:pt>
                <c:pt idx="282">
                  <c:v>41820</c:v>
                </c:pt>
                <c:pt idx="283">
                  <c:v>41851</c:v>
                </c:pt>
                <c:pt idx="284">
                  <c:v>41880</c:v>
                </c:pt>
                <c:pt idx="285">
                  <c:v>41912</c:v>
                </c:pt>
                <c:pt idx="286">
                  <c:v>41943</c:v>
                </c:pt>
                <c:pt idx="287">
                  <c:v>41971</c:v>
                </c:pt>
                <c:pt idx="288">
                  <c:v>42004</c:v>
                </c:pt>
                <c:pt idx="289">
                  <c:v>42034</c:v>
                </c:pt>
                <c:pt idx="290">
                  <c:v>42062</c:v>
                </c:pt>
                <c:pt idx="291">
                  <c:v>42094</c:v>
                </c:pt>
                <c:pt idx="292">
                  <c:v>42124</c:v>
                </c:pt>
                <c:pt idx="293">
                  <c:v>42153</c:v>
                </c:pt>
                <c:pt idx="294">
                  <c:v>42185</c:v>
                </c:pt>
                <c:pt idx="295">
                  <c:v>42216</c:v>
                </c:pt>
                <c:pt idx="296">
                  <c:v>42247</c:v>
                </c:pt>
                <c:pt idx="297">
                  <c:v>42277</c:v>
                </c:pt>
                <c:pt idx="298">
                  <c:v>42307</c:v>
                </c:pt>
                <c:pt idx="299">
                  <c:v>42338</c:v>
                </c:pt>
                <c:pt idx="300">
                  <c:v>42369</c:v>
                </c:pt>
                <c:pt idx="301">
                  <c:v>42398</c:v>
                </c:pt>
                <c:pt idx="302">
                  <c:v>42429</c:v>
                </c:pt>
                <c:pt idx="303">
                  <c:v>42460</c:v>
                </c:pt>
                <c:pt idx="304">
                  <c:v>42489</c:v>
                </c:pt>
                <c:pt idx="305">
                  <c:v>42521</c:v>
                </c:pt>
                <c:pt idx="306">
                  <c:v>42551</c:v>
                </c:pt>
                <c:pt idx="307">
                  <c:v>42580</c:v>
                </c:pt>
                <c:pt idx="308">
                  <c:v>42613</c:v>
                </c:pt>
                <c:pt idx="309">
                  <c:v>42643</c:v>
                </c:pt>
                <c:pt idx="310">
                  <c:v>42674</c:v>
                </c:pt>
                <c:pt idx="311">
                  <c:v>42704</c:v>
                </c:pt>
                <c:pt idx="312">
                  <c:v>42734</c:v>
                </c:pt>
                <c:pt idx="313">
                  <c:v>42766</c:v>
                </c:pt>
                <c:pt idx="314">
                  <c:v>42794</c:v>
                </c:pt>
                <c:pt idx="315">
                  <c:v>42825</c:v>
                </c:pt>
                <c:pt idx="316">
                  <c:v>42853</c:v>
                </c:pt>
                <c:pt idx="317">
                  <c:v>42886</c:v>
                </c:pt>
                <c:pt idx="318">
                  <c:v>42916</c:v>
                </c:pt>
                <c:pt idx="319">
                  <c:v>42947</c:v>
                </c:pt>
              </c:numCache>
            </c:numRef>
          </c:cat>
          <c:val>
            <c:numRef>
              <c:f>'Fig14'!$S$6:$S$325</c:f>
              <c:numCache>
                <c:formatCode>0.00%</c:formatCode>
                <c:ptCount val="320"/>
                <c:pt idx="0">
                  <c:v>0.2009</c:v>
                </c:pt>
                <c:pt idx="1">
                  <c:v>0.2009</c:v>
                </c:pt>
                <c:pt idx="2">
                  <c:v>0.2009</c:v>
                </c:pt>
                <c:pt idx="3">
                  <c:v>0.2009</c:v>
                </c:pt>
                <c:pt idx="4">
                  <c:v>0.2009</c:v>
                </c:pt>
                <c:pt idx="5">
                  <c:v>0.2009</c:v>
                </c:pt>
                <c:pt idx="6">
                  <c:v>0.2009</c:v>
                </c:pt>
                <c:pt idx="7">
                  <c:v>0.33880000000000005</c:v>
                </c:pt>
                <c:pt idx="8">
                  <c:v>0.33880000000000005</c:v>
                </c:pt>
                <c:pt idx="9">
                  <c:v>0.33880000000000005</c:v>
                </c:pt>
                <c:pt idx="10">
                  <c:v>0.33880000000000005</c:v>
                </c:pt>
                <c:pt idx="11">
                  <c:v>0.33880000000000005</c:v>
                </c:pt>
                <c:pt idx="12">
                  <c:v>0.33880000000000005</c:v>
                </c:pt>
                <c:pt idx="13">
                  <c:v>0.33880000000000005</c:v>
                </c:pt>
                <c:pt idx="14">
                  <c:v>0.33880000000000005</c:v>
                </c:pt>
                <c:pt idx="15">
                  <c:v>0.33880000000000005</c:v>
                </c:pt>
                <c:pt idx="16">
                  <c:v>0.33880000000000005</c:v>
                </c:pt>
                <c:pt idx="17">
                  <c:v>0.33880000000000005</c:v>
                </c:pt>
                <c:pt idx="18">
                  <c:v>0.33880000000000005</c:v>
                </c:pt>
                <c:pt idx="19">
                  <c:v>0.34360000000000002</c:v>
                </c:pt>
                <c:pt idx="20">
                  <c:v>0.34360000000000002</c:v>
                </c:pt>
                <c:pt idx="21">
                  <c:v>0.34360000000000002</c:v>
                </c:pt>
                <c:pt idx="22">
                  <c:v>0.34360000000000002</c:v>
                </c:pt>
                <c:pt idx="23">
                  <c:v>0.34360000000000002</c:v>
                </c:pt>
                <c:pt idx="24">
                  <c:v>0.34360000000000002</c:v>
                </c:pt>
                <c:pt idx="25">
                  <c:v>0.34360000000000002</c:v>
                </c:pt>
                <c:pt idx="26">
                  <c:v>0.34360000000000002</c:v>
                </c:pt>
                <c:pt idx="27">
                  <c:v>0.34360000000000002</c:v>
                </c:pt>
                <c:pt idx="28">
                  <c:v>0.34360000000000002</c:v>
                </c:pt>
                <c:pt idx="29">
                  <c:v>0.34360000000000002</c:v>
                </c:pt>
                <c:pt idx="30">
                  <c:v>0.34360000000000002</c:v>
                </c:pt>
                <c:pt idx="31">
                  <c:v>0.3619</c:v>
                </c:pt>
                <c:pt idx="32">
                  <c:v>0.3619</c:v>
                </c:pt>
                <c:pt idx="33">
                  <c:v>0.3619</c:v>
                </c:pt>
                <c:pt idx="34">
                  <c:v>0.3619</c:v>
                </c:pt>
                <c:pt idx="35">
                  <c:v>0.3619</c:v>
                </c:pt>
                <c:pt idx="36">
                  <c:v>0.3619</c:v>
                </c:pt>
                <c:pt idx="37">
                  <c:v>0.3619</c:v>
                </c:pt>
                <c:pt idx="38">
                  <c:v>0.3619</c:v>
                </c:pt>
                <c:pt idx="39">
                  <c:v>0.3619</c:v>
                </c:pt>
                <c:pt idx="40">
                  <c:v>0.3619</c:v>
                </c:pt>
                <c:pt idx="41">
                  <c:v>0.3619</c:v>
                </c:pt>
                <c:pt idx="42">
                  <c:v>0.3619</c:v>
                </c:pt>
                <c:pt idx="43">
                  <c:v>0.37119999999999997</c:v>
                </c:pt>
                <c:pt idx="44">
                  <c:v>0.37119999999999997</c:v>
                </c:pt>
                <c:pt idx="45">
                  <c:v>0.37119999999999997</c:v>
                </c:pt>
                <c:pt idx="46">
                  <c:v>0.37119999999999997</c:v>
                </c:pt>
                <c:pt idx="47">
                  <c:v>0.37119999999999997</c:v>
                </c:pt>
                <c:pt idx="48">
                  <c:v>0.37119999999999997</c:v>
                </c:pt>
                <c:pt idx="49">
                  <c:v>0.37119999999999997</c:v>
                </c:pt>
                <c:pt idx="50">
                  <c:v>0.37119999999999997</c:v>
                </c:pt>
                <c:pt idx="51">
                  <c:v>0.37119999999999997</c:v>
                </c:pt>
                <c:pt idx="52">
                  <c:v>0.37119999999999997</c:v>
                </c:pt>
                <c:pt idx="53">
                  <c:v>0.37119999999999997</c:v>
                </c:pt>
                <c:pt idx="54">
                  <c:v>0.37119999999999997</c:v>
                </c:pt>
                <c:pt idx="55">
                  <c:v>0.3054</c:v>
                </c:pt>
                <c:pt idx="56">
                  <c:v>0.3054</c:v>
                </c:pt>
                <c:pt idx="57">
                  <c:v>0.3054</c:v>
                </c:pt>
                <c:pt idx="58">
                  <c:v>0.3054</c:v>
                </c:pt>
                <c:pt idx="59">
                  <c:v>0.3054</c:v>
                </c:pt>
                <c:pt idx="60">
                  <c:v>0.3054</c:v>
                </c:pt>
                <c:pt idx="61">
                  <c:v>0.3054</c:v>
                </c:pt>
                <c:pt idx="62">
                  <c:v>0.3054</c:v>
                </c:pt>
                <c:pt idx="63">
                  <c:v>0.3054</c:v>
                </c:pt>
                <c:pt idx="64">
                  <c:v>0.3054</c:v>
                </c:pt>
                <c:pt idx="65">
                  <c:v>0.3054</c:v>
                </c:pt>
                <c:pt idx="66">
                  <c:v>0.3054</c:v>
                </c:pt>
                <c:pt idx="67">
                  <c:v>0.32390000000000002</c:v>
                </c:pt>
                <c:pt idx="68">
                  <c:v>0.32390000000000002</c:v>
                </c:pt>
                <c:pt idx="69">
                  <c:v>0.32390000000000002</c:v>
                </c:pt>
                <c:pt idx="70">
                  <c:v>0.32390000000000002</c:v>
                </c:pt>
                <c:pt idx="71">
                  <c:v>0.32390000000000002</c:v>
                </c:pt>
                <c:pt idx="72">
                  <c:v>0.32390000000000002</c:v>
                </c:pt>
                <c:pt idx="73">
                  <c:v>0.32390000000000002</c:v>
                </c:pt>
                <c:pt idx="74">
                  <c:v>0.32390000000000002</c:v>
                </c:pt>
                <c:pt idx="75">
                  <c:v>0.32390000000000002</c:v>
                </c:pt>
                <c:pt idx="76">
                  <c:v>0.32390000000000002</c:v>
                </c:pt>
                <c:pt idx="77">
                  <c:v>0.32390000000000002</c:v>
                </c:pt>
                <c:pt idx="78">
                  <c:v>0.32390000000000002</c:v>
                </c:pt>
                <c:pt idx="79">
                  <c:v>0.2445</c:v>
                </c:pt>
                <c:pt idx="80">
                  <c:v>0.2445</c:v>
                </c:pt>
                <c:pt idx="81">
                  <c:v>0.2445</c:v>
                </c:pt>
                <c:pt idx="82">
                  <c:v>0.2445</c:v>
                </c:pt>
                <c:pt idx="83">
                  <c:v>0.2445</c:v>
                </c:pt>
                <c:pt idx="84">
                  <c:v>0.2445</c:v>
                </c:pt>
                <c:pt idx="85">
                  <c:v>0.2445</c:v>
                </c:pt>
                <c:pt idx="86">
                  <c:v>0.2445</c:v>
                </c:pt>
                <c:pt idx="87">
                  <c:v>0.2445</c:v>
                </c:pt>
                <c:pt idx="88">
                  <c:v>0.2445</c:v>
                </c:pt>
                <c:pt idx="89">
                  <c:v>0.2445</c:v>
                </c:pt>
                <c:pt idx="90">
                  <c:v>0.2445</c:v>
                </c:pt>
                <c:pt idx="91">
                  <c:v>0.19</c:v>
                </c:pt>
                <c:pt idx="92">
                  <c:v>0.19</c:v>
                </c:pt>
                <c:pt idx="93">
                  <c:v>0.19</c:v>
                </c:pt>
                <c:pt idx="94">
                  <c:v>0.19</c:v>
                </c:pt>
                <c:pt idx="95">
                  <c:v>0.19</c:v>
                </c:pt>
                <c:pt idx="96">
                  <c:v>0.19</c:v>
                </c:pt>
                <c:pt idx="97">
                  <c:v>0.19</c:v>
                </c:pt>
                <c:pt idx="98">
                  <c:v>0.19</c:v>
                </c:pt>
                <c:pt idx="99">
                  <c:v>0.19</c:v>
                </c:pt>
                <c:pt idx="100">
                  <c:v>0.19</c:v>
                </c:pt>
                <c:pt idx="101">
                  <c:v>0.19</c:v>
                </c:pt>
                <c:pt idx="102">
                  <c:v>0.19</c:v>
                </c:pt>
                <c:pt idx="103">
                  <c:v>0.17949999999999999</c:v>
                </c:pt>
                <c:pt idx="104">
                  <c:v>0.17949999999999999</c:v>
                </c:pt>
                <c:pt idx="105">
                  <c:v>0.17949999999999999</c:v>
                </c:pt>
                <c:pt idx="106">
                  <c:v>0.17949999999999999</c:v>
                </c:pt>
                <c:pt idx="107">
                  <c:v>0.17949999999999999</c:v>
                </c:pt>
                <c:pt idx="108">
                  <c:v>0.17949999999999999</c:v>
                </c:pt>
                <c:pt idx="109">
                  <c:v>0.17949999999999999</c:v>
                </c:pt>
                <c:pt idx="110">
                  <c:v>0.17949999999999999</c:v>
                </c:pt>
                <c:pt idx="111">
                  <c:v>0.17949999999999999</c:v>
                </c:pt>
                <c:pt idx="112">
                  <c:v>0.17949999999999999</c:v>
                </c:pt>
                <c:pt idx="113">
                  <c:v>0.17949999999999999</c:v>
                </c:pt>
                <c:pt idx="114">
                  <c:v>0.17949999999999999</c:v>
                </c:pt>
                <c:pt idx="115">
                  <c:v>0.1007</c:v>
                </c:pt>
                <c:pt idx="116">
                  <c:v>0.1007</c:v>
                </c:pt>
                <c:pt idx="117">
                  <c:v>0.1007</c:v>
                </c:pt>
                <c:pt idx="118">
                  <c:v>0.1007</c:v>
                </c:pt>
                <c:pt idx="119">
                  <c:v>0.1007</c:v>
                </c:pt>
                <c:pt idx="120">
                  <c:v>0.1007</c:v>
                </c:pt>
                <c:pt idx="121">
                  <c:v>0.1007</c:v>
                </c:pt>
                <c:pt idx="122">
                  <c:v>0.1007</c:v>
                </c:pt>
                <c:pt idx="123">
                  <c:v>0.1007</c:v>
                </c:pt>
                <c:pt idx="124">
                  <c:v>0.1007</c:v>
                </c:pt>
                <c:pt idx="125">
                  <c:v>0.1007</c:v>
                </c:pt>
                <c:pt idx="126">
                  <c:v>0.1007</c:v>
                </c:pt>
                <c:pt idx="127">
                  <c:v>-3.7400000000000003E-2</c:v>
                </c:pt>
                <c:pt idx="128">
                  <c:v>-3.7400000000000003E-2</c:v>
                </c:pt>
                <c:pt idx="129">
                  <c:v>-3.7400000000000003E-2</c:v>
                </c:pt>
                <c:pt idx="130">
                  <c:v>-7.5800000000000006E-2</c:v>
                </c:pt>
                <c:pt idx="131">
                  <c:v>-7.5800000000000006E-2</c:v>
                </c:pt>
                <c:pt idx="132">
                  <c:v>-7.5800000000000006E-2</c:v>
                </c:pt>
                <c:pt idx="133">
                  <c:v>-8.1500000000000003E-2</c:v>
                </c:pt>
                <c:pt idx="134">
                  <c:v>-8.1500000000000003E-2</c:v>
                </c:pt>
                <c:pt idx="135">
                  <c:v>-8.1500000000000003E-2</c:v>
                </c:pt>
                <c:pt idx="136">
                  <c:v>3.9699999999999999E-2</c:v>
                </c:pt>
                <c:pt idx="137">
                  <c:v>3.9699999999999999E-2</c:v>
                </c:pt>
                <c:pt idx="138">
                  <c:v>3.9699999999999999E-2</c:v>
                </c:pt>
                <c:pt idx="139">
                  <c:v>6.6100000000000006E-2</c:v>
                </c:pt>
                <c:pt idx="140">
                  <c:v>6.6100000000000006E-2</c:v>
                </c:pt>
                <c:pt idx="141">
                  <c:v>6.6100000000000006E-2</c:v>
                </c:pt>
                <c:pt idx="142">
                  <c:v>9.74E-2</c:v>
                </c:pt>
                <c:pt idx="143">
                  <c:v>9.74E-2</c:v>
                </c:pt>
                <c:pt idx="144">
                  <c:v>9.74E-2</c:v>
                </c:pt>
                <c:pt idx="145">
                  <c:v>0.10929999999999999</c:v>
                </c:pt>
                <c:pt idx="146">
                  <c:v>0.10929999999999999</c:v>
                </c:pt>
                <c:pt idx="147">
                  <c:v>0.10929999999999999</c:v>
                </c:pt>
                <c:pt idx="148">
                  <c:v>0.12179999999999999</c:v>
                </c:pt>
                <c:pt idx="149">
                  <c:v>0.12179999999999999</c:v>
                </c:pt>
                <c:pt idx="150">
                  <c:v>0.12179999999999999</c:v>
                </c:pt>
                <c:pt idx="151">
                  <c:v>0.12770000000000001</c:v>
                </c:pt>
                <c:pt idx="152">
                  <c:v>0.12770000000000001</c:v>
                </c:pt>
                <c:pt idx="153">
                  <c:v>0.12770000000000001</c:v>
                </c:pt>
                <c:pt idx="154">
                  <c:v>0.14760000000000001</c:v>
                </c:pt>
                <c:pt idx="155">
                  <c:v>0.14760000000000001</c:v>
                </c:pt>
                <c:pt idx="156">
                  <c:v>0.14760000000000001</c:v>
                </c:pt>
                <c:pt idx="157">
                  <c:v>0.13669999999999999</c:v>
                </c:pt>
                <c:pt idx="158">
                  <c:v>0.13669999999999999</c:v>
                </c:pt>
                <c:pt idx="159">
                  <c:v>0.13669999999999999</c:v>
                </c:pt>
                <c:pt idx="160">
                  <c:v>0.13669999999999999</c:v>
                </c:pt>
                <c:pt idx="161">
                  <c:v>0.15410000000000001</c:v>
                </c:pt>
                <c:pt idx="162">
                  <c:v>0.15410000000000001</c:v>
                </c:pt>
                <c:pt idx="163">
                  <c:v>0.1704</c:v>
                </c:pt>
                <c:pt idx="164">
                  <c:v>0.1704</c:v>
                </c:pt>
                <c:pt idx="165">
                  <c:v>0.1704</c:v>
                </c:pt>
                <c:pt idx="166">
                  <c:v>0.19159999999999999</c:v>
                </c:pt>
                <c:pt idx="167">
                  <c:v>0.19159999999999999</c:v>
                </c:pt>
                <c:pt idx="168">
                  <c:v>0.19159999999999999</c:v>
                </c:pt>
                <c:pt idx="169">
                  <c:v>0.2268</c:v>
                </c:pt>
                <c:pt idx="170">
                  <c:v>0.2268</c:v>
                </c:pt>
                <c:pt idx="171">
                  <c:v>0.2268</c:v>
                </c:pt>
                <c:pt idx="172">
                  <c:v>0.23490000000000003</c:v>
                </c:pt>
                <c:pt idx="173">
                  <c:v>0.23490000000000003</c:v>
                </c:pt>
                <c:pt idx="174">
                  <c:v>0.23490000000000003</c:v>
                </c:pt>
                <c:pt idx="175">
                  <c:v>0.2477</c:v>
                </c:pt>
                <c:pt idx="176">
                  <c:v>0.2477</c:v>
                </c:pt>
                <c:pt idx="177">
                  <c:v>0.2477</c:v>
                </c:pt>
                <c:pt idx="178">
                  <c:v>0.26150000000000001</c:v>
                </c:pt>
                <c:pt idx="179">
                  <c:v>0.26150000000000001</c:v>
                </c:pt>
                <c:pt idx="180">
                  <c:v>0.26150000000000001</c:v>
                </c:pt>
                <c:pt idx="181">
                  <c:v>0.24299999999999999</c:v>
                </c:pt>
                <c:pt idx="182">
                  <c:v>0.24299999999999999</c:v>
                </c:pt>
                <c:pt idx="183">
                  <c:v>0.24299999999999999</c:v>
                </c:pt>
                <c:pt idx="184">
                  <c:v>0.22650000000000003</c:v>
                </c:pt>
                <c:pt idx="185">
                  <c:v>0.22650000000000003</c:v>
                </c:pt>
                <c:pt idx="186">
                  <c:v>0.22650000000000003</c:v>
                </c:pt>
                <c:pt idx="187">
                  <c:v>0.2334</c:v>
                </c:pt>
                <c:pt idx="188">
                  <c:v>0.2334</c:v>
                </c:pt>
                <c:pt idx="189">
                  <c:v>0.2334</c:v>
                </c:pt>
                <c:pt idx="190">
                  <c:v>0.23219999999999999</c:v>
                </c:pt>
                <c:pt idx="191">
                  <c:v>0.23219999999999999</c:v>
                </c:pt>
                <c:pt idx="192">
                  <c:v>0.23219999999999999</c:v>
                </c:pt>
                <c:pt idx="193">
                  <c:v>0.24350000000000002</c:v>
                </c:pt>
                <c:pt idx="194">
                  <c:v>0.24350000000000002</c:v>
                </c:pt>
                <c:pt idx="195">
                  <c:v>0.24350000000000002</c:v>
                </c:pt>
                <c:pt idx="196">
                  <c:v>0.24359999999999998</c:v>
                </c:pt>
                <c:pt idx="197">
                  <c:v>0.24359999999999998</c:v>
                </c:pt>
                <c:pt idx="198">
                  <c:v>0.24359999999999998</c:v>
                </c:pt>
                <c:pt idx="199">
                  <c:v>0.2329</c:v>
                </c:pt>
                <c:pt idx="200">
                  <c:v>0.2329</c:v>
                </c:pt>
                <c:pt idx="201">
                  <c:v>0.2329</c:v>
                </c:pt>
                <c:pt idx="202">
                  <c:v>0.2341</c:v>
                </c:pt>
                <c:pt idx="203">
                  <c:v>0.2341</c:v>
                </c:pt>
                <c:pt idx="204">
                  <c:v>0.2341</c:v>
                </c:pt>
                <c:pt idx="205">
                  <c:v>0.24590000000000001</c:v>
                </c:pt>
                <c:pt idx="206">
                  <c:v>0.24590000000000001</c:v>
                </c:pt>
                <c:pt idx="207">
                  <c:v>0.24590000000000001</c:v>
                </c:pt>
                <c:pt idx="208">
                  <c:v>0.2404</c:v>
                </c:pt>
                <c:pt idx="209">
                  <c:v>0.2404</c:v>
                </c:pt>
                <c:pt idx="210">
                  <c:v>0.2404</c:v>
                </c:pt>
                <c:pt idx="211">
                  <c:v>0.23440000000000003</c:v>
                </c:pt>
                <c:pt idx="212">
                  <c:v>0.23440000000000003</c:v>
                </c:pt>
                <c:pt idx="213">
                  <c:v>0.23440000000000003</c:v>
                </c:pt>
                <c:pt idx="214">
                  <c:v>0.22969999999999999</c:v>
                </c:pt>
                <c:pt idx="215">
                  <c:v>0.22969999999999999</c:v>
                </c:pt>
                <c:pt idx="216">
                  <c:v>0.22969999999999999</c:v>
                </c:pt>
                <c:pt idx="217">
                  <c:v>0.20370000000000002</c:v>
                </c:pt>
                <c:pt idx="218">
                  <c:v>0.20370000000000002</c:v>
                </c:pt>
                <c:pt idx="219">
                  <c:v>0.20370000000000002</c:v>
                </c:pt>
                <c:pt idx="220">
                  <c:v>0.18969999999999998</c:v>
                </c:pt>
                <c:pt idx="221">
                  <c:v>0.18969999999999998</c:v>
                </c:pt>
                <c:pt idx="222">
                  <c:v>0.18969999999999998</c:v>
                </c:pt>
                <c:pt idx="223">
                  <c:v>0.15870000000000001</c:v>
                </c:pt>
                <c:pt idx="224">
                  <c:v>0.15870000000000001</c:v>
                </c:pt>
                <c:pt idx="225">
                  <c:v>0.15870000000000001</c:v>
                </c:pt>
                <c:pt idx="226">
                  <c:v>0.14300000000000002</c:v>
                </c:pt>
                <c:pt idx="227">
                  <c:v>0.14300000000000002</c:v>
                </c:pt>
                <c:pt idx="228">
                  <c:v>0.14300000000000002</c:v>
                </c:pt>
                <c:pt idx="229">
                  <c:v>0.1462</c:v>
                </c:pt>
                <c:pt idx="230">
                  <c:v>0.1462</c:v>
                </c:pt>
                <c:pt idx="231">
                  <c:v>0.1462</c:v>
                </c:pt>
                <c:pt idx="232">
                  <c:v>0.1462</c:v>
                </c:pt>
                <c:pt idx="233">
                  <c:v>0.15770000000000001</c:v>
                </c:pt>
                <c:pt idx="234">
                  <c:v>0.15770000000000001</c:v>
                </c:pt>
                <c:pt idx="235">
                  <c:v>0.17550000000000002</c:v>
                </c:pt>
                <c:pt idx="236">
                  <c:v>0.17550000000000002</c:v>
                </c:pt>
                <c:pt idx="237">
                  <c:v>0.17550000000000002</c:v>
                </c:pt>
                <c:pt idx="238">
                  <c:v>0.17710000000000001</c:v>
                </c:pt>
                <c:pt idx="239">
                  <c:v>0.17710000000000001</c:v>
                </c:pt>
                <c:pt idx="240">
                  <c:v>0.17710000000000001</c:v>
                </c:pt>
                <c:pt idx="241">
                  <c:v>0.16600000000000001</c:v>
                </c:pt>
                <c:pt idx="242">
                  <c:v>0.16600000000000001</c:v>
                </c:pt>
                <c:pt idx="243">
                  <c:v>0.16600000000000001</c:v>
                </c:pt>
                <c:pt idx="244">
                  <c:v>0.1525</c:v>
                </c:pt>
                <c:pt idx="245">
                  <c:v>0.1525</c:v>
                </c:pt>
                <c:pt idx="246">
                  <c:v>0.1525</c:v>
                </c:pt>
                <c:pt idx="247">
                  <c:v>0.13739999999999999</c:v>
                </c:pt>
                <c:pt idx="248">
                  <c:v>0.13739999999999999</c:v>
                </c:pt>
                <c:pt idx="249">
                  <c:v>0.13739999999999999</c:v>
                </c:pt>
                <c:pt idx="250">
                  <c:v>0.1343</c:v>
                </c:pt>
                <c:pt idx="251">
                  <c:v>0.1343</c:v>
                </c:pt>
                <c:pt idx="252">
                  <c:v>0.1343</c:v>
                </c:pt>
                <c:pt idx="253">
                  <c:v>0.1421</c:v>
                </c:pt>
                <c:pt idx="254">
                  <c:v>0.1421</c:v>
                </c:pt>
                <c:pt idx="255">
                  <c:v>0.1421</c:v>
                </c:pt>
                <c:pt idx="256">
                  <c:v>0.14319999999999999</c:v>
                </c:pt>
                <c:pt idx="257">
                  <c:v>0.14319999999999999</c:v>
                </c:pt>
                <c:pt idx="258">
                  <c:v>0.14319999999999999</c:v>
                </c:pt>
                <c:pt idx="259">
                  <c:v>0.15679999999999999</c:v>
                </c:pt>
                <c:pt idx="260">
                  <c:v>0.15679999999999999</c:v>
                </c:pt>
                <c:pt idx="261">
                  <c:v>0.15679999999999999</c:v>
                </c:pt>
                <c:pt idx="262">
                  <c:v>0.15860000000000002</c:v>
                </c:pt>
                <c:pt idx="263">
                  <c:v>0.15860000000000002</c:v>
                </c:pt>
                <c:pt idx="264">
                  <c:v>0.15860000000000002</c:v>
                </c:pt>
                <c:pt idx="265">
                  <c:v>0.1678</c:v>
                </c:pt>
                <c:pt idx="266">
                  <c:v>0.1678</c:v>
                </c:pt>
                <c:pt idx="267">
                  <c:v>0.1678</c:v>
                </c:pt>
                <c:pt idx="268">
                  <c:v>0.1696</c:v>
                </c:pt>
                <c:pt idx="269">
                  <c:v>0.1696</c:v>
                </c:pt>
                <c:pt idx="270">
                  <c:v>0.1696</c:v>
                </c:pt>
                <c:pt idx="271">
                  <c:v>0.16889999999999999</c:v>
                </c:pt>
                <c:pt idx="272">
                  <c:v>0.16889999999999999</c:v>
                </c:pt>
                <c:pt idx="273">
                  <c:v>0.16889999999999999</c:v>
                </c:pt>
                <c:pt idx="274">
                  <c:v>0.16789999999999999</c:v>
                </c:pt>
                <c:pt idx="275">
                  <c:v>0.16789999999999999</c:v>
                </c:pt>
                <c:pt idx="276">
                  <c:v>0.16789999999999999</c:v>
                </c:pt>
                <c:pt idx="277">
                  <c:v>0.14580000000000001</c:v>
                </c:pt>
                <c:pt idx="278">
                  <c:v>0.14580000000000001</c:v>
                </c:pt>
                <c:pt idx="279">
                  <c:v>0.14580000000000001</c:v>
                </c:pt>
                <c:pt idx="280">
                  <c:v>0.14120000000000002</c:v>
                </c:pt>
                <c:pt idx="281">
                  <c:v>0.14120000000000002</c:v>
                </c:pt>
                <c:pt idx="282">
                  <c:v>0.14120000000000002</c:v>
                </c:pt>
                <c:pt idx="283">
                  <c:v>0.1386</c:v>
                </c:pt>
                <c:pt idx="284">
                  <c:v>0.1386</c:v>
                </c:pt>
                <c:pt idx="285">
                  <c:v>0.1386</c:v>
                </c:pt>
                <c:pt idx="286">
                  <c:v>0.13550000000000001</c:v>
                </c:pt>
                <c:pt idx="287">
                  <c:v>0.13550000000000001</c:v>
                </c:pt>
                <c:pt idx="288">
                  <c:v>0.13550000000000001</c:v>
                </c:pt>
                <c:pt idx="289">
                  <c:v>0.14990000000000001</c:v>
                </c:pt>
                <c:pt idx="290">
                  <c:v>0.14990000000000001</c:v>
                </c:pt>
                <c:pt idx="291">
                  <c:v>0.14990000000000001</c:v>
                </c:pt>
                <c:pt idx="292">
                  <c:v>0.1515</c:v>
                </c:pt>
                <c:pt idx="293">
                  <c:v>0.1515</c:v>
                </c:pt>
                <c:pt idx="294">
                  <c:v>0.1515</c:v>
                </c:pt>
                <c:pt idx="295">
                  <c:v>0.15040000000000001</c:v>
                </c:pt>
                <c:pt idx="296">
                  <c:v>0.15040000000000001</c:v>
                </c:pt>
                <c:pt idx="297">
                  <c:v>0.15040000000000001</c:v>
                </c:pt>
                <c:pt idx="298">
                  <c:v>0.1598</c:v>
                </c:pt>
                <c:pt idx="299">
                  <c:v>0.1598</c:v>
                </c:pt>
                <c:pt idx="300">
                  <c:v>0.1598</c:v>
                </c:pt>
                <c:pt idx="301">
                  <c:v>0.16980000000000001</c:v>
                </c:pt>
                <c:pt idx="302">
                  <c:v>0.16980000000000001</c:v>
                </c:pt>
                <c:pt idx="303">
                  <c:v>0.16980000000000001</c:v>
                </c:pt>
                <c:pt idx="304">
                  <c:v>0.1643</c:v>
                </c:pt>
                <c:pt idx="305">
                  <c:v>0.1643</c:v>
                </c:pt>
                <c:pt idx="306">
                  <c:v>0.1643</c:v>
                </c:pt>
                <c:pt idx="307">
                  <c:v>0.16889999999999999</c:v>
                </c:pt>
                <c:pt idx="308">
                  <c:v>0.16889999999999999</c:v>
                </c:pt>
                <c:pt idx="309">
                  <c:v>0.16889999999999999</c:v>
                </c:pt>
                <c:pt idx="310">
                  <c:v>0.16769999999999999</c:v>
                </c:pt>
                <c:pt idx="311">
                  <c:v>0.16769999999999999</c:v>
                </c:pt>
                <c:pt idx="312">
                  <c:v>0.16769999999999999</c:v>
                </c:pt>
                <c:pt idx="313">
                  <c:v>0.15410000000000001</c:v>
                </c:pt>
                <c:pt idx="314">
                  <c:v>0.15410000000000001</c:v>
                </c:pt>
                <c:pt idx="315">
                  <c:v>0.15410000000000001</c:v>
                </c:pt>
                <c:pt idx="316">
                  <c:v>0.15290000000000001</c:v>
                </c:pt>
                <c:pt idx="317">
                  <c:v>0.15290000000000001</c:v>
                </c:pt>
                <c:pt idx="318">
                  <c:v>0.15290000000000001</c:v>
                </c:pt>
                <c:pt idx="319">
                  <c:v>0.14530000000000001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ED-46C5-91B7-EAC44BBAB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0837016"/>
        <c:axId val="770837408"/>
      </c:lineChart>
      <c:dateAx>
        <c:axId val="770837016"/>
        <c:scaling>
          <c:orientation val="minMax"/>
        </c:scaling>
        <c:delete val="0"/>
        <c:axPos val="b"/>
        <c:minorGridlines/>
        <c:numFmt formatCode="mm\-yy" sourceLinked="0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0837408"/>
        <c:crosses val="autoZero"/>
        <c:auto val="1"/>
        <c:lblOffset val="100"/>
        <c:baseTimeUnit val="months"/>
        <c:majorUnit val="24"/>
        <c:majorTimeUnit val="months"/>
      </c:dateAx>
      <c:valAx>
        <c:axId val="770837408"/>
        <c:scaling>
          <c:orientation val="minMax"/>
          <c:min val="-0.1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ES"/>
                  <a:t>ROE</a:t>
                </a:r>
              </a:p>
            </c:rich>
          </c:tx>
          <c:layout>
            <c:manualLayout>
              <c:xMode val="edge"/>
              <c:yMode val="edge"/>
              <c:x val="8.9480836172074231E-4"/>
              <c:y val="0.4198637465398792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0837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979070140348214"/>
          <c:y val="9.9138215010573082E-3"/>
          <c:w val="0.82769172342203201"/>
          <c:h val="9.370652555070294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935607302808557E-2"/>
          <c:y val="3.7376367558015641E-2"/>
          <c:w val="0.85280356402818069"/>
          <c:h val="0.83739819651256464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'Fig15'!$A$2:$A$38</c:f>
              <c:numCache>
                <c:formatCode>mmm\-yy</c:formatCode>
                <c:ptCount val="37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32630</c:v>
                </c:pt>
                <c:pt idx="30">
                  <c:v>32660</c:v>
                </c:pt>
                <c:pt idx="31">
                  <c:v>32690</c:v>
                </c:pt>
                <c:pt idx="32">
                  <c:v>32721</c:v>
                </c:pt>
                <c:pt idx="33">
                  <c:v>32752</c:v>
                </c:pt>
                <c:pt idx="34">
                  <c:v>32782</c:v>
                </c:pt>
                <c:pt idx="35">
                  <c:v>32813</c:v>
                </c:pt>
                <c:pt idx="36">
                  <c:v>32873</c:v>
                </c:pt>
              </c:numCache>
            </c:numRef>
          </c:xVal>
          <c:yVal>
            <c:numRef>
              <c:f>'Fig15'!$B$2:$B$38</c:f>
              <c:numCache>
                <c:formatCode>General</c:formatCode>
                <c:ptCount val="37"/>
                <c:pt idx="0">
                  <c:v>43</c:v>
                </c:pt>
                <c:pt idx="1">
                  <c:v>41</c:v>
                </c:pt>
                <c:pt idx="2">
                  <c:v>47.5</c:v>
                </c:pt>
                <c:pt idx="3">
                  <c:v>51</c:v>
                </c:pt>
                <c:pt idx="4">
                  <c:v>45</c:v>
                </c:pt>
                <c:pt idx="5">
                  <c:v>44</c:v>
                </c:pt>
                <c:pt idx="6">
                  <c:v>49</c:v>
                </c:pt>
                <c:pt idx="7">
                  <c:v>49.5</c:v>
                </c:pt>
                <c:pt idx="8">
                  <c:v>46</c:v>
                </c:pt>
                <c:pt idx="9">
                  <c:v>30</c:v>
                </c:pt>
                <c:pt idx="10">
                  <c:v>35</c:v>
                </c:pt>
                <c:pt idx="11">
                  <c:v>36</c:v>
                </c:pt>
                <c:pt idx="12">
                  <c:v>38</c:v>
                </c:pt>
                <c:pt idx="13">
                  <c:v>41</c:v>
                </c:pt>
                <c:pt idx="14">
                  <c:v>47</c:v>
                </c:pt>
                <c:pt idx="15">
                  <c:v>45</c:v>
                </c:pt>
                <c:pt idx="16">
                  <c:v>47</c:v>
                </c:pt>
                <c:pt idx="17">
                  <c:v>47</c:v>
                </c:pt>
                <c:pt idx="18">
                  <c:v>44.5</c:v>
                </c:pt>
                <c:pt idx="19">
                  <c:v>42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45</c:v>
                </c:pt>
                <c:pt idx="24">
                  <c:v>48</c:v>
                </c:pt>
                <c:pt idx="25">
                  <c:v>46.5</c:v>
                </c:pt>
                <c:pt idx="26">
                  <c:v>46</c:v>
                </c:pt>
                <c:pt idx="27">
                  <c:v>50.5</c:v>
                </c:pt>
                <c:pt idx="28">
                  <c:v>50.75</c:v>
                </c:pt>
                <c:pt idx="29">
                  <c:v>12.5</c:v>
                </c:pt>
                <c:pt idx="30">
                  <c:v>14.5</c:v>
                </c:pt>
                <c:pt idx="31">
                  <c:v>19</c:v>
                </c:pt>
                <c:pt idx="32">
                  <c:v>17.5</c:v>
                </c:pt>
                <c:pt idx="33">
                  <c:v>22</c:v>
                </c:pt>
                <c:pt idx="34">
                  <c:v>23.5</c:v>
                </c:pt>
                <c:pt idx="35">
                  <c:v>20</c:v>
                </c:pt>
                <c:pt idx="36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324-4F98-A53A-288DFA382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0838584"/>
        <c:axId val="770838976"/>
      </c:scatterChart>
      <c:valAx>
        <c:axId val="770838584"/>
        <c:scaling>
          <c:orientation val="minMax"/>
          <c:max val="32873"/>
          <c:min val="31778"/>
        </c:scaling>
        <c:delete val="0"/>
        <c:axPos val="b"/>
        <c:numFmt formatCode="mmmmm\-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0838976"/>
        <c:crosses val="autoZero"/>
        <c:crossBetween val="midCat"/>
        <c:majorUnit val="365"/>
      </c:valAx>
      <c:valAx>
        <c:axId val="770838976"/>
        <c:scaling>
          <c:orientation val="minMax"/>
          <c:max val="6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770838584"/>
        <c:crosses val="autoZero"/>
        <c:crossBetween val="midCat"/>
        <c:majorUnit val="1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 panose="020B0606020202030204" pitchFamily="34" charset="0"/>
          <a:ea typeface="Tms Rmn"/>
          <a:cs typeface="Tms Rmn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316857859912752E-2"/>
          <c:y val="4.2440318302387266E-2"/>
          <c:w val="0.93564412977411537"/>
          <c:h val="0.86472148541114058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'Fig15'!$D$2:$D$134</c:f>
              <c:numCache>
                <c:formatCode>mmm\-yy</c:formatCode>
                <c:ptCount val="133"/>
                <c:pt idx="0">
                  <c:v>32843</c:v>
                </c:pt>
                <c:pt idx="1">
                  <c:v>32874</c:v>
                </c:pt>
                <c:pt idx="2">
                  <c:v>32905</c:v>
                </c:pt>
                <c:pt idx="3">
                  <c:v>32933</c:v>
                </c:pt>
                <c:pt idx="4">
                  <c:v>32964</c:v>
                </c:pt>
                <c:pt idx="5">
                  <c:v>32994</c:v>
                </c:pt>
                <c:pt idx="6">
                  <c:v>33025</c:v>
                </c:pt>
                <c:pt idx="7">
                  <c:v>33055</c:v>
                </c:pt>
                <c:pt idx="8">
                  <c:v>33086</c:v>
                </c:pt>
                <c:pt idx="9">
                  <c:v>33117</c:v>
                </c:pt>
                <c:pt idx="10">
                  <c:v>33147</c:v>
                </c:pt>
                <c:pt idx="11">
                  <c:v>33178</c:v>
                </c:pt>
                <c:pt idx="12">
                  <c:v>33208</c:v>
                </c:pt>
                <c:pt idx="13">
                  <c:v>33239</c:v>
                </c:pt>
                <c:pt idx="14">
                  <c:v>33270</c:v>
                </c:pt>
                <c:pt idx="15">
                  <c:v>33298</c:v>
                </c:pt>
                <c:pt idx="16">
                  <c:v>33329</c:v>
                </c:pt>
                <c:pt idx="17">
                  <c:v>33359</c:v>
                </c:pt>
                <c:pt idx="18">
                  <c:v>33390</c:v>
                </c:pt>
                <c:pt idx="19">
                  <c:v>33420</c:v>
                </c:pt>
                <c:pt idx="20">
                  <c:v>33451</c:v>
                </c:pt>
                <c:pt idx="21">
                  <c:v>33482</c:v>
                </c:pt>
                <c:pt idx="22">
                  <c:v>33512</c:v>
                </c:pt>
                <c:pt idx="23">
                  <c:v>33543</c:v>
                </c:pt>
                <c:pt idx="24">
                  <c:v>33573</c:v>
                </c:pt>
                <c:pt idx="25">
                  <c:v>33604</c:v>
                </c:pt>
                <c:pt idx="26">
                  <c:v>33635</c:v>
                </c:pt>
                <c:pt idx="27">
                  <c:v>33664</c:v>
                </c:pt>
                <c:pt idx="28">
                  <c:v>33695</c:v>
                </c:pt>
                <c:pt idx="29">
                  <c:v>33725</c:v>
                </c:pt>
                <c:pt idx="30">
                  <c:v>33756</c:v>
                </c:pt>
                <c:pt idx="31">
                  <c:v>33786</c:v>
                </c:pt>
                <c:pt idx="32">
                  <c:v>33817</c:v>
                </c:pt>
                <c:pt idx="33">
                  <c:v>33848</c:v>
                </c:pt>
                <c:pt idx="34">
                  <c:v>33878</c:v>
                </c:pt>
                <c:pt idx="35">
                  <c:v>33909</c:v>
                </c:pt>
                <c:pt idx="36">
                  <c:v>33939</c:v>
                </c:pt>
                <c:pt idx="37">
                  <c:v>33970</c:v>
                </c:pt>
                <c:pt idx="38">
                  <c:v>34001</c:v>
                </c:pt>
                <c:pt idx="39">
                  <c:v>34029</c:v>
                </c:pt>
                <c:pt idx="40">
                  <c:v>34060</c:v>
                </c:pt>
                <c:pt idx="41">
                  <c:v>34090</c:v>
                </c:pt>
                <c:pt idx="42">
                  <c:v>34121</c:v>
                </c:pt>
                <c:pt idx="43">
                  <c:v>34151</c:v>
                </c:pt>
                <c:pt idx="44">
                  <c:v>34182</c:v>
                </c:pt>
                <c:pt idx="45">
                  <c:v>34213</c:v>
                </c:pt>
                <c:pt idx="46">
                  <c:v>34243</c:v>
                </c:pt>
                <c:pt idx="47">
                  <c:v>34274</c:v>
                </c:pt>
                <c:pt idx="48">
                  <c:v>34304</c:v>
                </c:pt>
                <c:pt idx="49">
                  <c:v>34335</c:v>
                </c:pt>
                <c:pt idx="50">
                  <c:v>34366</c:v>
                </c:pt>
                <c:pt idx="51">
                  <c:v>34394</c:v>
                </c:pt>
                <c:pt idx="52">
                  <c:v>34425</c:v>
                </c:pt>
                <c:pt idx="53">
                  <c:v>34455</c:v>
                </c:pt>
                <c:pt idx="54">
                  <c:v>34486</c:v>
                </c:pt>
                <c:pt idx="55">
                  <c:v>34516</c:v>
                </c:pt>
                <c:pt idx="56">
                  <c:v>34547</c:v>
                </c:pt>
                <c:pt idx="57">
                  <c:v>34578</c:v>
                </c:pt>
                <c:pt idx="58">
                  <c:v>34608</c:v>
                </c:pt>
                <c:pt idx="59">
                  <c:v>34639</c:v>
                </c:pt>
                <c:pt idx="60">
                  <c:v>34669</c:v>
                </c:pt>
                <c:pt idx="61">
                  <c:v>34700</c:v>
                </c:pt>
                <c:pt idx="62">
                  <c:v>34731</c:v>
                </c:pt>
                <c:pt idx="63">
                  <c:v>34759</c:v>
                </c:pt>
                <c:pt idx="64">
                  <c:v>34790</c:v>
                </c:pt>
                <c:pt idx="65">
                  <c:v>34820</c:v>
                </c:pt>
                <c:pt idx="66">
                  <c:v>34851</c:v>
                </c:pt>
                <c:pt idx="67">
                  <c:v>34881</c:v>
                </c:pt>
                <c:pt idx="68">
                  <c:v>34912</c:v>
                </c:pt>
                <c:pt idx="69">
                  <c:v>34943</c:v>
                </c:pt>
                <c:pt idx="70">
                  <c:v>34973</c:v>
                </c:pt>
                <c:pt idx="71">
                  <c:v>35004</c:v>
                </c:pt>
                <c:pt idx="72">
                  <c:v>35034</c:v>
                </c:pt>
                <c:pt idx="73">
                  <c:v>35065</c:v>
                </c:pt>
                <c:pt idx="74">
                  <c:v>35096</c:v>
                </c:pt>
                <c:pt idx="75">
                  <c:v>35125</c:v>
                </c:pt>
                <c:pt idx="76">
                  <c:v>35156</c:v>
                </c:pt>
                <c:pt idx="77">
                  <c:v>35186</c:v>
                </c:pt>
                <c:pt idx="78">
                  <c:v>35217</c:v>
                </c:pt>
                <c:pt idx="79">
                  <c:v>35247</c:v>
                </c:pt>
                <c:pt idx="80">
                  <c:v>35278</c:v>
                </c:pt>
                <c:pt idx="81">
                  <c:v>35309</c:v>
                </c:pt>
                <c:pt idx="82">
                  <c:v>35339</c:v>
                </c:pt>
                <c:pt idx="83">
                  <c:v>35370</c:v>
                </c:pt>
                <c:pt idx="84">
                  <c:v>35400</c:v>
                </c:pt>
                <c:pt idx="85">
                  <c:v>35431</c:v>
                </c:pt>
                <c:pt idx="86">
                  <c:v>35462</c:v>
                </c:pt>
                <c:pt idx="87">
                  <c:v>35490</c:v>
                </c:pt>
                <c:pt idx="88">
                  <c:v>35521</c:v>
                </c:pt>
                <c:pt idx="89">
                  <c:v>35551</c:v>
                </c:pt>
                <c:pt idx="90">
                  <c:v>35582</c:v>
                </c:pt>
                <c:pt idx="91">
                  <c:v>35612</c:v>
                </c:pt>
                <c:pt idx="92">
                  <c:v>35643</c:v>
                </c:pt>
                <c:pt idx="93">
                  <c:v>35674</c:v>
                </c:pt>
                <c:pt idx="94">
                  <c:v>35704</c:v>
                </c:pt>
                <c:pt idx="95">
                  <c:v>35735</c:v>
                </c:pt>
                <c:pt idx="96">
                  <c:v>35765</c:v>
                </c:pt>
                <c:pt idx="97">
                  <c:v>35796</c:v>
                </c:pt>
                <c:pt idx="98">
                  <c:v>35827</c:v>
                </c:pt>
                <c:pt idx="99">
                  <c:v>35855</c:v>
                </c:pt>
                <c:pt idx="100">
                  <c:v>35886</c:v>
                </c:pt>
                <c:pt idx="101">
                  <c:v>35916</c:v>
                </c:pt>
                <c:pt idx="102">
                  <c:v>35947</c:v>
                </c:pt>
                <c:pt idx="103">
                  <c:v>35977</c:v>
                </c:pt>
                <c:pt idx="104">
                  <c:v>36008</c:v>
                </c:pt>
                <c:pt idx="105">
                  <c:v>36039</c:v>
                </c:pt>
                <c:pt idx="106">
                  <c:v>36069</c:v>
                </c:pt>
                <c:pt idx="107">
                  <c:v>36100</c:v>
                </c:pt>
                <c:pt idx="108">
                  <c:v>36130</c:v>
                </c:pt>
                <c:pt idx="109">
                  <c:v>36161</c:v>
                </c:pt>
                <c:pt idx="110">
                  <c:v>36192</c:v>
                </c:pt>
                <c:pt idx="111">
                  <c:v>36220</c:v>
                </c:pt>
                <c:pt idx="112">
                  <c:v>36251</c:v>
                </c:pt>
                <c:pt idx="113">
                  <c:v>36281</c:v>
                </c:pt>
                <c:pt idx="114">
                  <c:v>36312</c:v>
                </c:pt>
                <c:pt idx="115">
                  <c:v>36342</c:v>
                </c:pt>
                <c:pt idx="116">
                  <c:v>36373</c:v>
                </c:pt>
                <c:pt idx="117">
                  <c:v>36404</c:v>
                </c:pt>
                <c:pt idx="118">
                  <c:v>36434</c:v>
                </c:pt>
                <c:pt idx="119">
                  <c:v>36465</c:v>
                </c:pt>
                <c:pt idx="120">
                  <c:v>36495</c:v>
                </c:pt>
                <c:pt idx="121">
                  <c:v>36526</c:v>
                </c:pt>
                <c:pt idx="122">
                  <c:v>36557</c:v>
                </c:pt>
                <c:pt idx="123">
                  <c:v>36586</c:v>
                </c:pt>
                <c:pt idx="124">
                  <c:v>36617</c:v>
                </c:pt>
                <c:pt idx="125">
                  <c:v>36647</c:v>
                </c:pt>
                <c:pt idx="126">
                  <c:v>36678</c:v>
                </c:pt>
                <c:pt idx="127">
                  <c:v>36708</c:v>
                </c:pt>
                <c:pt idx="128">
                  <c:v>36739</c:v>
                </c:pt>
                <c:pt idx="129">
                  <c:v>36770</c:v>
                </c:pt>
                <c:pt idx="130">
                  <c:v>36800</c:v>
                </c:pt>
                <c:pt idx="131">
                  <c:v>36831</c:v>
                </c:pt>
                <c:pt idx="132">
                  <c:v>36870</c:v>
                </c:pt>
              </c:numCache>
            </c:numRef>
          </c:xVal>
          <c:yVal>
            <c:numRef>
              <c:f>'Fig15'!$E$2:$E$134</c:f>
              <c:numCache>
                <c:formatCode>0.0</c:formatCode>
                <c:ptCount val="133"/>
                <c:pt idx="0">
                  <c:v>20.375</c:v>
                </c:pt>
                <c:pt idx="1">
                  <c:v>19.625</c:v>
                </c:pt>
                <c:pt idx="2">
                  <c:v>20.125</c:v>
                </c:pt>
                <c:pt idx="3">
                  <c:v>20.5</c:v>
                </c:pt>
                <c:pt idx="4">
                  <c:v>21.5</c:v>
                </c:pt>
                <c:pt idx="5">
                  <c:v>24.375</c:v>
                </c:pt>
                <c:pt idx="6">
                  <c:v>29</c:v>
                </c:pt>
                <c:pt idx="7">
                  <c:v>27</c:v>
                </c:pt>
                <c:pt idx="8">
                  <c:v>21.75</c:v>
                </c:pt>
                <c:pt idx="9">
                  <c:v>18.875</c:v>
                </c:pt>
                <c:pt idx="10">
                  <c:v>21</c:v>
                </c:pt>
                <c:pt idx="11">
                  <c:v>22.5</c:v>
                </c:pt>
                <c:pt idx="12">
                  <c:v>25</c:v>
                </c:pt>
                <c:pt idx="13">
                  <c:v>29.375</c:v>
                </c:pt>
                <c:pt idx="14">
                  <c:v>31.625</c:v>
                </c:pt>
                <c:pt idx="15">
                  <c:v>31.75</c:v>
                </c:pt>
                <c:pt idx="16">
                  <c:v>30.75</c:v>
                </c:pt>
                <c:pt idx="17">
                  <c:v>33.75</c:v>
                </c:pt>
                <c:pt idx="18">
                  <c:v>32.25</c:v>
                </c:pt>
                <c:pt idx="19">
                  <c:v>37.125</c:v>
                </c:pt>
                <c:pt idx="20">
                  <c:v>38.25</c:v>
                </c:pt>
                <c:pt idx="21">
                  <c:v>36.875</c:v>
                </c:pt>
                <c:pt idx="22">
                  <c:v>41.125</c:v>
                </c:pt>
                <c:pt idx="23">
                  <c:v>40.5</c:v>
                </c:pt>
                <c:pt idx="24">
                  <c:v>45.25</c:v>
                </c:pt>
                <c:pt idx="25">
                  <c:v>48.625</c:v>
                </c:pt>
                <c:pt idx="26">
                  <c:v>53.875</c:v>
                </c:pt>
                <c:pt idx="27">
                  <c:v>50.125</c:v>
                </c:pt>
                <c:pt idx="28">
                  <c:v>50.5</c:v>
                </c:pt>
                <c:pt idx="29">
                  <c:v>52.25</c:v>
                </c:pt>
                <c:pt idx="30">
                  <c:v>45</c:v>
                </c:pt>
                <c:pt idx="31">
                  <c:v>52.125</c:v>
                </c:pt>
                <c:pt idx="32">
                  <c:v>45</c:v>
                </c:pt>
                <c:pt idx="33">
                  <c:v>46.25</c:v>
                </c:pt>
                <c:pt idx="34">
                  <c:v>48</c:v>
                </c:pt>
                <c:pt idx="35">
                  <c:v>47.75</c:v>
                </c:pt>
                <c:pt idx="36">
                  <c:v>50.25</c:v>
                </c:pt>
                <c:pt idx="37">
                  <c:v>47.25</c:v>
                </c:pt>
                <c:pt idx="38">
                  <c:v>44.5</c:v>
                </c:pt>
                <c:pt idx="39">
                  <c:v>49</c:v>
                </c:pt>
                <c:pt idx="40">
                  <c:v>47.25</c:v>
                </c:pt>
                <c:pt idx="41">
                  <c:v>50.5</c:v>
                </c:pt>
                <c:pt idx="42">
                  <c:v>48.5</c:v>
                </c:pt>
                <c:pt idx="43">
                  <c:v>50.500000000000007</c:v>
                </c:pt>
                <c:pt idx="44">
                  <c:v>56.750000000000014</c:v>
                </c:pt>
                <c:pt idx="45">
                  <c:v>58.500000000000014</c:v>
                </c:pt>
                <c:pt idx="46">
                  <c:v>59.750000000000007</c:v>
                </c:pt>
                <c:pt idx="47">
                  <c:v>55.750000000000007</c:v>
                </c:pt>
                <c:pt idx="48">
                  <c:v>63.250000000000007</c:v>
                </c:pt>
                <c:pt idx="49">
                  <c:v>61.750000000000007</c:v>
                </c:pt>
                <c:pt idx="50">
                  <c:v>58.750000000000007</c:v>
                </c:pt>
                <c:pt idx="51">
                  <c:v>56.250000000000007</c:v>
                </c:pt>
                <c:pt idx="52">
                  <c:v>58.250000000000007</c:v>
                </c:pt>
                <c:pt idx="53">
                  <c:v>55.000000000000007</c:v>
                </c:pt>
                <c:pt idx="54">
                  <c:v>55.500000000000007</c:v>
                </c:pt>
                <c:pt idx="55">
                  <c:v>63.000000000000007</c:v>
                </c:pt>
                <c:pt idx="56">
                  <c:v>70.500000000000014</c:v>
                </c:pt>
                <c:pt idx="57">
                  <c:v>64.500000000000014</c:v>
                </c:pt>
                <c:pt idx="58">
                  <c:v>68.250000000000028</c:v>
                </c:pt>
                <c:pt idx="59">
                  <c:v>69.750000000000028</c:v>
                </c:pt>
                <c:pt idx="60">
                  <c:v>72.500000000000028</c:v>
                </c:pt>
                <c:pt idx="61">
                  <c:v>80.000000000000028</c:v>
                </c:pt>
                <c:pt idx="62">
                  <c:v>83.750000000000028</c:v>
                </c:pt>
                <c:pt idx="63">
                  <c:v>86.250000000000043</c:v>
                </c:pt>
                <c:pt idx="64">
                  <c:v>85.750000000000043</c:v>
                </c:pt>
                <c:pt idx="65">
                  <c:v>89.250000000000043</c:v>
                </c:pt>
                <c:pt idx="66">
                  <c:v>88.000000000000043</c:v>
                </c:pt>
                <c:pt idx="67">
                  <c:v>101.50000000000004</c:v>
                </c:pt>
                <c:pt idx="68">
                  <c:v>105.50000000000004</c:v>
                </c:pt>
                <c:pt idx="69">
                  <c:v>110.25000000000004</c:v>
                </c:pt>
                <c:pt idx="70">
                  <c:v>105.5</c:v>
                </c:pt>
                <c:pt idx="71">
                  <c:v>122</c:v>
                </c:pt>
                <c:pt idx="72">
                  <c:v>112</c:v>
                </c:pt>
                <c:pt idx="73">
                  <c:v>117.5</c:v>
                </c:pt>
                <c:pt idx="74">
                  <c:v>117.99999999999999</c:v>
                </c:pt>
                <c:pt idx="75">
                  <c:v>136.5</c:v>
                </c:pt>
                <c:pt idx="76">
                  <c:v>141.5</c:v>
                </c:pt>
                <c:pt idx="77">
                  <c:v>142</c:v>
                </c:pt>
                <c:pt idx="78">
                  <c:v>134.5</c:v>
                </c:pt>
                <c:pt idx="79">
                  <c:v>139</c:v>
                </c:pt>
                <c:pt idx="80">
                  <c:v>151.50000000000003</c:v>
                </c:pt>
                <c:pt idx="81">
                  <c:v>149.00000000000003</c:v>
                </c:pt>
                <c:pt idx="82">
                  <c:v>155.50000000000003</c:v>
                </c:pt>
                <c:pt idx="83">
                  <c:v>166.00000000000003</c:v>
                </c:pt>
                <c:pt idx="84">
                  <c:v>166.50000000000003</c:v>
                </c:pt>
                <c:pt idx="85">
                  <c:v>171.00000000000003</c:v>
                </c:pt>
                <c:pt idx="86">
                  <c:v>164.50000000000003</c:v>
                </c:pt>
                <c:pt idx="87">
                  <c:v>164.50000000000003</c:v>
                </c:pt>
                <c:pt idx="88">
                  <c:v>185.00000000000006</c:v>
                </c:pt>
                <c:pt idx="89">
                  <c:v>183.50000000000006</c:v>
                </c:pt>
                <c:pt idx="90">
                  <c:v>190.00000000000006</c:v>
                </c:pt>
                <c:pt idx="91">
                  <c:v>187.50000000000006</c:v>
                </c:pt>
                <c:pt idx="92">
                  <c:v>207.50000000000006</c:v>
                </c:pt>
                <c:pt idx="93">
                  <c:v>219.75000000000006</c:v>
                </c:pt>
                <c:pt idx="94">
                  <c:v>206.25000000000006</c:v>
                </c:pt>
                <c:pt idx="95">
                  <c:v>227.50000000000006</c:v>
                </c:pt>
                <c:pt idx="96">
                  <c:v>247.00000000000006</c:v>
                </c:pt>
                <c:pt idx="97">
                  <c:v>251.50000000000006</c:v>
                </c:pt>
                <c:pt idx="98">
                  <c:v>269.25000000000006</c:v>
                </c:pt>
                <c:pt idx="99">
                  <c:v>262.00000000000006</c:v>
                </c:pt>
                <c:pt idx="100">
                  <c:v>250.75000000000006</c:v>
                </c:pt>
                <c:pt idx="101">
                  <c:v>214.00000000000006</c:v>
                </c:pt>
                <c:pt idx="102">
                  <c:v>147.00000000000006</c:v>
                </c:pt>
                <c:pt idx="103">
                  <c:v>160.00000000000009</c:v>
                </c:pt>
                <c:pt idx="104">
                  <c:v>144.00000000000009</c:v>
                </c:pt>
                <c:pt idx="105">
                  <c:v>127.50000000000007</c:v>
                </c:pt>
                <c:pt idx="106">
                  <c:v>141.75000000000009</c:v>
                </c:pt>
                <c:pt idx="107">
                  <c:v>176.50000000000011</c:v>
                </c:pt>
                <c:pt idx="108">
                  <c:v>204.25000000000014</c:v>
                </c:pt>
                <c:pt idx="109">
                  <c:v>212.25000000000014</c:v>
                </c:pt>
                <c:pt idx="110">
                  <c:v>203.00000000000014</c:v>
                </c:pt>
                <c:pt idx="111">
                  <c:v>196.75000000000014</c:v>
                </c:pt>
                <c:pt idx="112">
                  <c:v>243.2500000000002</c:v>
                </c:pt>
                <c:pt idx="113">
                  <c:v>248.50000000000023</c:v>
                </c:pt>
                <c:pt idx="114">
                  <c:v>259.50000000000023</c:v>
                </c:pt>
                <c:pt idx="115">
                  <c:v>257.00000000000023</c:v>
                </c:pt>
                <c:pt idx="116">
                  <c:v>235.0000000000002</c:v>
                </c:pt>
                <c:pt idx="117">
                  <c:v>205.25000000000017</c:v>
                </c:pt>
                <c:pt idx="118">
                  <c:v>221.50000000000017</c:v>
                </c:pt>
                <c:pt idx="119">
                  <c:v>188.00000000000014</c:v>
                </c:pt>
                <c:pt idx="120">
                  <c:v>207.25000000000017</c:v>
                </c:pt>
                <c:pt idx="121">
                  <c:v>224.50000000000017</c:v>
                </c:pt>
                <c:pt idx="122">
                  <c:v>198.75000000000017</c:v>
                </c:pt>
                <c:pt idx="123">
                  <c:v>217.25000000000017</c:v>
                </c:pt>
                <c:pt idx="124">
                  <c:v>222.50000000000017</c:v>
                </c:pt>
                <c:pt idx="125">
                  <c:v>224.0000000000002</c:v>
                </c:pt>
                <c:pt idx="126">
                  <c:v>209.50000000000017</c:v>
                </c:pt>
                <c:pt idx="127">
                  <c:v>201.50000000000017</c:v>
                </c:pt>
                <c:pt idx="128">
                  <c:v>205.31240000000017</c:v>
                </c:pt>
                <c:pt idx="129">
                  <c:v>181.00000000000014</c:v>
                </c:pt>
                <c:pt idx="130">
                  <c:v>192.50000000000014</c:v>
                </c:pt>
                <c:pt idx="131">
                  <c:v>127.2500000000001</c:v>
                </c:pt>
                <c:pt idx="132">
                  <c:v>122.00000000000009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C0F-4964-B5AD-7EF918AD7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0839760"/>
        <c:axId val="770840152"/>
      </c:scatterChart>
      <c:valAx>
        <c:axId val="770839760"/>
        <c:scaling>
          <c:orientation val="minMax"/>
          <c:max val="36870"/>
          <c:min val="32843"/>
        </c:scaling>
        <c:delete val="0"/>
        <c:axPos val="b"/>
        <c:numFmt formatCode="mmmmm\-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0840152"/>
        <c:crosses val="autoZero"/>
        <c:crossBetween val="midCat"/>
        <c:majorUnit val="365.5"/>
        <c:minorUnit val="20"/>
      </c:valAx>
      <c:valAx>
        <c:axId val="77084015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770839760"/>
        <c:crosses val="autoZero"/>
        <c:crossBetween val="midCat"/>
        <c:majorUnit val="5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 panose="020B0606020202030204" pitchFamily="34" charset="0"/>
          <a:ea typeface="Tms Rmn"/>
          <a:cs typeface="Tms Rmn"/>
        </a:defRPr>
      </a:pPr>
      <a:endParaRPr lang="es-E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8900079350546"/>
          <c:y val="2.8520548755968617E-2"/>
          <c:w val="0.85998123054385645"/>
          <c:h val="0.8044099113161516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Sheet5!$C$4</c:f>
              <c:strCache>
                <c:ptCount val="1"/>
                <c:pt idx="0">
                  <c:v>ROE = 9%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Sheet5!$B$5:$B$14</c:f>
              <c:numCache>
                <c:formatCode>0%</c:formatCode>
                <c:ptCount val="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</c:numCache>
            </c:numRef>
          </c:xVal>
          <c:yVal>
            <c:numRef>
              <c:f>Sheet5!$C$5:$C$14</c:f>
              <c:numCache>
                <c:formatCode>0</c:formatCode>
                <c:ptCount val="10"/>
                <c:pt idx="0">
                  <c:v>10</c:v>
                </c:pt>
                <c:pt idx="1">
                  <c:v>9.8765432098765427</c:v>
                </c:pt>
                <c:pt idx="2">
                  <c:v>9.7222222222222214</c:v>
                </c:pt>
                <c:pt idx="3">
                  <c:v>9.5238095238095219</c:v>
                </c:pt>
                <c:pt idx="4">
                  <c:v>9.2592592592592595</c:v>
                </c:pt>
                <c:pt idx="5">
                  <c:v>8.8888888888888875</c:v>
                </c:pt>
                <c:pt idx="6">
                  <c:v>8.3333333333333321</c:v>
                </c:pt>
                <c:pt idx="7">
                  <c:v>7.4074074074074048</c:v>
                </c:pt>
                <c:pt idx="8">
                  <c:v>5.5555555555555518</c:v>
                </c:pt>
                <c:pt idx="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882-4752-9DCE-15BC2A7F5814}"/>
            </c:ext>
          </c:extLst>
        </c:ser>
        <c:ser>
          <c:idx val="1"/>
          <c:order val="1"/>
          <c:tx>
            <c:strRef>
              <c:f>Sheet5!$D$4</c:f>
              <c:strCache>
                <c:ptCount val="1"/>
                <c:pt idx="0">
                  <c:v>ROE = 10%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Sheet5!$B$5:$B$14</c:f>
              <c:numCache>
                <c:formatCode>0%</c:formatCode>
                <c:ptCount val="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</c:numCache>
            </c:numRef>
          </c:xVal>
          <c:yVal>
            <c:numRef>
              <c:f>Sheet5!$D$5:$D$14</c:f>
              <c:numCache>
                <c:formatCode>0</c:formatCode>
                <c:ptCount val="10"/>
                <c:pt idx="0">
                  <c:v>10</c:v>
                </c:pt>
                <c:pt idx="1">
                  <c:v>9.9999999999999982</c:v>
                </c:pt>
                <c:pt idx="2">
                  <c:v>9.9999999999999982</c:v>
                </c:pt>
                <c:pt idx="3">
                  <c:v>9.9999999999999982</c:v>
                </c:pt>
                <c:pt idx="4">
                  <c:v>9.9999999999999982</c:v>
                </c:pt>
                <c:pt idx="5">
                  <c:v>9.9999999999999982</c:v>
                </c:pt>
                <c:pt idx="6">
                  <c:v>9.9999999999999982</c:v>
                </c:pt>
                <c:pt idx="7">
                  <c:v>9.9999999999999964</c:v>
                </c:pt>
                <c:pt idx="8">
                  <c:v>9.9999999999999947</c:v>
                </c:pt>
                <c:pt idx="9">
                  <c:v>9.9999999999999876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882-4752-9DCE-15BC2A7F5814}"/>
            </c:ext>
          </c:extLst>
        </c:ser>
        <c:ser>
          <c:idx val="2"/>
          <c:order val="2"/>
          <c:tx>
            <c:strRef>
              <c:f>Sheet5!$E$4</c:f>
              <c:strCache>
                <c:ptCount val="1"/>
                <c:pt idx="0">
                  <c:v>ROE = 11%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Sheet5!$B$5:$B$14</c:f>
              <c:numCache>
                <c:formatCode>0%</c:formatCode>
                <c:ptCount val="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</c:numCache>
            </c:numRef>
          </c:xVal>
          <c:yVal>
            <c:numRef>
              <c:f>Sheet5!$E$5:$E$14</c:f>
              <c:numCache>
                <c:formatCode>0</c:formatCode>
                <c:ptCount val="10"/>
                <c:pt idx="0">
                  <c:v>10</c:v>
                </c:pt>
                <c:pt idx="1">
                  <c:v>10.1010101010101</c:v>
                </c:pt>
                <c:pt idx="2">
                  <c:v>10.227272727272727</c:v>
                </c:pt>
                <c:pt idx="3">
                  <c:v>10.38961038961039</c:v>
                </c:pt>
                <c:pt idx="4">
                  <c:v>10.606060606060604</c:v>
                </c:pt>
                <c:pt idx="5">
                  <c:v>10.909090909090908</c:v>
                </c:pt>
                <c:pt idx="6">
                  <c:v>11.36363636363636</c:v>
                </c:pt>
                <c:pt idx="7">
                  <c:v>12.121212121212116</c:v>
                </c:pt>
                <c:pt idx="8">
                  <c:v>13.63636363636363</c:v>
                </c:pt>
                <c:pt idx="9">
                  <c:v>18.181818181818159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882-4752-9DCE-15BC2A7F5814}"/>
            </c:ext>
          </c:extLst>
        </c:ser>
        <c:ser>
          <c:idx val="3"/>
          <c:order val="3"/>
          <c:tx>
            <c:strRef>
              <c:f>Sheet5!$F$4</c:f>
              <c:strCache>
                <c:ptCount val="1"/>
                <c:pt idx="0">
                  <c:v>ROE = 12%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Sheet5!$B$5:$B$14</c:f>
              <c:numCache>
                <c:formatCode>0%</c:formatCode>
                <c:ptCount val="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</c:numCache>
            </c:numRef>
          </c:xVal>
          <c:yVal>
            <c:numRef>
              <c:f>Sheet5!$F$5:$F$14</c:f>
              <c:numCache>
                <c:formatCode>0</c:formatCode>
                <c:ptCount val="10"/>
                <c:pt idx="0">
                  <c:v>10</c:v>
                </c:pt>
                <c:pt idx="1">
                  <c:v>10.185185185185185</c:v>
                </c:pt>
                <c:pt idx="2">
                  <c:v>10.416666666666666</c:v>
                </c:pt>
                <c:pt idx="3">
                  <c:v>10.714285714285714</c:v>
                </c:pt>
                <c:pt idx="4">
                  <c:v>11.111111111111109</c:v>
                </c:pt>
                <c:pt idx="5">
                  <c:v>11.666666666666664</c:v>
                </c:pt>
                <c:pt idx="6">
                  <c:v>12.499999999999996</c:v>
                </c:pt>
                <c:pt idx="7">
                  <c:v>13.888888888888884</c:v>
                </c:pt>
                <c:pt idx="8">
                  <c:v>16.666666666666657</c:v>
                </c:pt>
                <c:pt idx="9">
                  <c:v>24.999999999999968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882-4752-9DCE-15BC2A7F5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0840936"/>
        <c:axId val="770713728"/>
      </c:scatterChart>
      <c:valAx>
        <c:axId val="770840936"/>
        <c:scaling>
          <c:orientation val="minMax"/>
          <c:max val="0.09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ES"/>
                  <a:t>g (growth)</a:t>
                </a:r>
              </a:p>
            </c:rich>
          </c:tx>
          <c:layout>
            <c:manualLayout>
              <c:xMode val="edge"/>
              <c:yMode val="edge"/>
              <c:x val="0.49127940501495038"/>
              <c:y val="0.914977742319654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0713728"/>
        <c:crossesAt val="-10"/>
        <c:crossBetween val="midCat"/>
        <c:majorUnit val="0.01"/>
      </c:valAx>
      <c:valAx>
        <c:axId val="770713728"/>
        <c:scaling>
          <c:orientation val="minMax"/>
          <c:max val="2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ES"/>
                  <a:t>PER</a:t>
                </a:r>
              </a:p>
            </c:rich>
          </c:tx>
          <c:layout>
            <c:manualLayout>
              <c:xMode val="edge"/>
              <c:yMode val="edge"/>
              <c:x val="1.5988307064333428E-2"/>
              <c:y val="0.449198607883265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084093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313971364784837"/>
          <c:y val="0.10873449188895441"/>
          <c:w val="0.16860482422719231"/>
          <c:h val="0.15151548787679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514913657770803E-2"/>
          <c:y val="2.553191489361702E-2"/>
          <c:w val="0.90580847723704871"/>
          <c:h val="0.7957446808510638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Sheet5!$B$21</c:f>
              <c:strCache>
                <c:ptCount val="1"/>
                <c:pt idx="0">
                  <c:v>ROE=6%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Sheet5!$A$22:$A$42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</c:numCache>
            </c:numRef>
          </c:xVal>
          <c:yVal>
            <c:numRef>
              <c:f>Sheet5!$B$22:$B$42</c:f>
              <c:numCache>
                <c:formatCode>0%</c:formatCode>
                <c:ptCount val="21"/>
                <c:pt idx="0">
                  <c:v>0.06</c:v>
                </c:pt>
                <c:pt idx="1">
                  <c:v>5.6999999999999995E-2</c:v>
                </c:pt>
                <c:pt idx="2">
                  <c:v>5.3999999999999999E-2</c:v>
                </c:pt>
                <c:pt idx="3">
                  <c:v>5.0999999999999997E-2</c:v>
                </c:pt>
                <c:pt idx="4">
                  <c:v>4.8000000000000001E-2</c:v>
                </c:pt>
                <c:pt idx="5">
                  <c:v>4.4999999999999998E-2</c:v>
                </c:pt>
                <c:pt idx="6">
                  <c:v>4.1999999999999996E-2</c:v>
                </c:pt>
                <c:pt idx="7">
                  <c:v>3.9E-2</c:v>
                </c:pt>
                <c:pt idx="8">
                  <c:v>3.6000000000000004E-2</c:v>
                </c:pt>
                <c:pt idx="9">
                  <c:v>3.3000000000000002E-2</c:v>
                </c:pt>
                <c:pt idx="10">
                  <c:v>0.03</c:v>
                </c:pt>
                <c:pt idx="11">
                  <c:v>2.7000000000000003E-2</c:v>
                </c:pt>
                <c:pt idx="12">
                  <c:v>2.4E-2</c:v>
                </c:pt>
                <c:pt idx="13">
                  <c:v>2.0999999999999998E-2</c:v>
                </c:pt>
                <c:pt idx="14">
                  <c:v>1.7999999999999995E-2</c:v>
                </c:pt>
                <c:pt idx="15">
                  <c:v>1.4999999999999993E-2</c:v>
                </c:pt>
                <c:pt idx="16">
                  <c:v>1.199999999999999E-2</c:v>
                </c:pt>
                <c:pt idx="17">
                  <c:v>8.9999999999999872E-3</c:v>
                </c:pt>
                <c:pt idx="18">
                  <c:v>5.9999999999999854E-3</c:v>
                </c:pt>
                <c:pt idx="19">
                  <c:v>2.9999999999999827E-3</c:v>
                </c:pt>
                <c:pt idx="20">
                  <c:v>-1.3322676295501878E-17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FE6-4236-AF0F-40C46BABC881}"/>
            </c:ext>
          </c:extLst>
        </c:ser>
        <c:ser>
          <c:idx val="1"/>
          <c:order val="1"/>
          <c:tx>
            <c:strRef>
              <c:f>Sheet5!$C$21</c:f>
              <c:strCache>
                <c:ptCount val="1"/>
                <c:pt idx="0">
                  <c:v>ROE=10%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Sheet5!$A$22:$A$42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</c:numCache>
            </c:numRef>
          </c:xVal>
          <c:yVal>
            <c:numRef>
              <c:f>Sheet5!$C$22:$C$42</c:f>
              <c:numCache>
                <c:formatCode>0%</c:formatCode>
                <c:ptCount val="21"/>
                <c:pt idx="0">
                  <c:v>0.1</c:v>
                </c:pt>
                <c:pt idx="1">
                  <c:v>9.5000000000000001E-2</c:v>
                </c:pt>
                <c:pt idx="2">
                  <c:v>9.0000000000000011E-2</c:v>
                </c:pt>
                <c:pt idx="3">
                  <c:v>8.5000000000000006E-2</c:v>
                </c:pt>
                <c:pt idx="4">
                  <c:v>8.0000000000000016E-2</c:v>
                </c:pt>
                <c:pt idx="5">
                  <c:v>7.5000000000000011E-2</c:v>
                </c:pt>
                <c:pt idx="6">
                  <c:v>6.9999999999999993E-2</c:v>
                </c:pt>
                <c:pt idx="7">
                  <c:v>6.5000000000000002E-2</c:v>
                </c:pt>
                <c:pt idx="8">
                  <c:v>6.0000000000000012E-2</c:v>
                </c:pt>
                <c:pt idx="9">
                  <c:v>5.5000000000000007E-2</c:v>
                </c:pt>
                <c:pt idx="10">
                  <c:v>0.05</c:v>
                </c:pt>
                <c:pt idx="11">
                  <c:v>4.5000000000000012E-2</c:v>
                </c:pt>
                <c:pt idx="12">
                  <c:v>4.0000000000000008E-2</c:v>
                </c:pt>
                <c:pt idx="13">
                  <c:v>3.4999999999999996E-2</c:v>
                </c:pt>
                <c:pt idx="14">
                  <c:v>2.9999999999999995E-2</c:v>
                </c:pt>
                <c:pt idx="15">
                  <c:v>2.4999999999999991E-2</c:v>
                </c:pt>
                <c:pt idx="16">
                  <c:v>1.9999999999999987E-2</c:v>
                </c:pt>
                <c:pt idx="17">
                  <c:v>1.499999999999998E-2</c:v>
                </c:pt>
                <c:pt idx="18">
                  <c:v>9.9999999999999759E-3</c:v>
                </c:pt>
                <c:pt idx="19">
                  <c:v>4.9999999999999715E-3</c:v>
                </c:pt>
                <c:pt idx="20">
                  <c:v>-2.2204460492503132E-17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FE6-4236-AF0F-40C46BABC881}"/>
            </c:ext>
          </c:extLst>
        </c:ser>
        <c:ser>
          <c:idx val="2"/>
          <c:order val="2"/>
          <c:tx>
            <c:strRef>
              <c:f>Sheet5!$D$21</c:f>
              <c:strCache>
                <c:ptCount val="1"/>
                <c:pt idx="0">
                  <c:v>ROE=14%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Sheet5!$A$22:$A$42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</c:numCache>
            </c:numRef>
          </c:xVal>
          <c:yVal>
            <c:numRef>
              <c:f>Sheet5!$D$22:$D$42</c:f>
              <c:numCache>
                <c:formatCode>0%</c:formatCode>
                <c:ptCount val="21"/>
                <c:pt idx="0">
                  <c:v>0.14000000000000001</c:v>
                </c:pt>
                <c:pt idx="1">
                  <c:v>0.13300000000000001</c:v>
                </c:pt>
                <c:pt idx="2">
                  <c:v>0.12600000000000003</c:v>
                </c:pt>
                <c:pt idx="3">
                  <c:v>0.11900000000000001</c:v>
                </c:pt>
                <c:pt idx="4">
                  <c:v>0.11200000000000002</c:v>
                </c:pt>
                <c:pt idx="5">
                  <c:v>0.10500000000000001</c:v>
                </c:pt>
                <c:pt idx="6">
                  <c:v>9.8000000000000004E-2</c:v>
                </c:pt>
                <c:pt idx="7">
                  <c:v>9.1000000000000011E-2</c:v>
                </c:pt>
                <c:pt idx="8">
                  <c:v>8.4000000000000019E-2</c:v>
                </c:pt>
                <c:pt idx="9">
                  <c:v>7.7000000000000013E-2</c:v>
                </c:pt>
                <c:pt idx="10">
                  <c:v>7.0000000000000007E-2</c:v>
                </c:pt>
                <c:pt idx="11">
                  <c:v>6.3000000000000014E-2</c:v>
                </c:pt>
                <c:pt idx="12">
                  <c:v>5.6000000000000008E-2</c:v>
                </c:pt>
                <c:pt idx="13">
                  <c:v>4.9000000000000002E-2</c:v>
                </c:pt>
                <c:pt idx="14">
                  <c:v>4.1999999999999996E-2</c:v>
                </c:pt>
                <c:pt idx="15">
                  <c:v>3.4999999999999989E-2</c:v>
                </c:pt>
                <c:pt idx="16">
                  <c:v>2.799999999999998E-2</c:v>
                </c:pt>
                <c:pt idx="17">
                  <c:v>2.0999999999999974E-2</c:v>
                </c:pt>
                <c:pt idx="18">
                  <c:v>1.3999999999999967E-2</c:v>
                </c:pt>
                <c:pt idx="19">
                  <c:v>6.9999999999999602E-3</c:v>
                </c:pt>
                <c:pt idx="20">
                  <c:v>-3.1086244689504386E-17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FE6-4236-AF0F-40C46BABC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0714512"/>
        <c:axId val="770714904"/>
      </c:scatterChart>
      <c:valAx>
        <c:axId val="770714512"/>
        <c:scaling>
          <c:orientation val="minMax"/>
          <c:max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ms Rmn"/>
                    <a:ea typeface="Tms Rmn"/>
                    <a:cs typeface="Tms Rmn"/>
                  </a:defRPr>
                </a:pPr>
                <a:r>
                  <a:rPr lang="es-ES"/>
                  <a:t>pay-out ratio (dividends/profit after tax)</a:t>
                </a:r>
              </a:p>
            </c:rich>
          </c:tx>
          <c:layout>
            <c:manualLayout>
              <c:xMode val="edge"/>
              <c:yMode val="edge"/>
              <c:x val="0.37362643029149845"/>
              <c:y val="0.9063829787234042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s-ES"/>
          </a:p>
        </c:txPr>
        <c:crossAx val="770714904"/>
        <c:crosses val="autoZero"/>
        <c:crossBetween val="midCat"/>
      </c:valAx>
      <c:valAx>
        <c:axId val="770714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s-ES"/>
          </a:p>
        </c:txPr>
        <c:crossAx val="77071451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536887211298983"/>
          <c:y val="2.1276595744680851E-2"/>
          <c:w val="0.52747242547530282"/>
          <c:h val="7.23404255319148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s-E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328859060402688E-2"/>
          <c:y val="3.125E-2"/>
          <c:w val="0.87114093959731542"/>
          <c:h val="0.852678571428571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Sheet5!$C$49</c:f>
              <c:strCache>
                <c:ptCount val="1"/>
                <c:pt idx="0">
                  <c:v>g = 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Sheet5!$B$50:$B$62</c:f>
              <c:numCache>
                <c:formatCode>0%</c:formatCode>
                <c:ptCount val="13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6.0000000000000005E-2</c:v>
                </c:pt>
                <c:pt idx="4">
                  <c:v>7.0000000000000007E-2</c:v>
                </c:pt>
                <c:pt idx="5">
                  <c:v>0.08</c:v>
                </c:pt>
                <c:pt idx="6">
                  <c:v>0.09</c:v>
                </c:pt>
                <c:pt idx="7">
                  <c:v>9.9999999999999992E-2</c:v>
                </c:pt>
                <c:pt idx="8">
                  <c:v>0.10999999999999999</c:v>
                </c:pt>
                <c:pt idx="9">
                  <c:v>0.11999999999999998</c:v>
                </c:pt>
                <c:pt idx="10">
                  <c:v>0.12999999999999998</c:v>
                </c:pt>
                <c:pt idx="11">
                  <c:v>0.13999999999999999</c:v>
                </c:pt>
                <c:pt idx="12">
                  <c:v>0.15</c:v>
                </c:pt>
              </c:numCache>
            </c:numRef>
          </c:xVal>
          <c:yVal>
            <c:numRef>
              <c:f>Sheet5!$C$50:$C$62</c:f>
              <c:numCache>
                <c:formatCode>0.0</c:formatCode>
                <c:ptCount val="1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80A-481F-AA0A-A9A1B9BAC1F1}"/>
            </c:ext>
          </c:extLst>
        </c:ser>
        <c:ser>
          <c:idx val="1"/>
          <c:order val="1"/>
          <c:tx>
            <c:strRef>
              <c:f>Sheet5!$D$49</c:f>
              <c:strCache>
                <c:ptCount val="1"/>
                <c:pt idx="0">
                  <c:v>g = 2%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Sheet5!$B$50:$B$62</c:f>
              <c:numCache>
                <c:formatCode>0%</c:formatCode>
                <c:ptCount val="13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6.0000000000000005E-2</c:v>
                </c:pt>
                <c:pt idx="4">
                  <c:v>7.0000000000000007E-2</c:v>
                </c:pt>
                <c:pt idx="5">
                  <c:v>0.08</c:v>
                </c:pt>
                <c:pt idx="6">
                  <c:v>0.09</c:v>
                </c:pt>
                <c:pt idx="7">
                  <c:v>9.9999999999999992E-2</c:v>
                </c:pt>
                <c:pt idx="8">
                  <c:v>0.10999999999999999</c:v>
                </c:pt>
                <c:pt idx="9">
                  <c:v>0.11999999999999998</c:v>
                </c:pt>
                <c:pt idx="10">
                  <c:v>0.12999999999999998</c:v>
                </c:pt>
                <c:pt idx="11">
                  <c:v>0.13999999999999999</c:v>
                </c:pt>
                <c:pt idx="12">
                  <c:v>0.15</c:v>
                </c:pt>
              </c:numCache>
            </c:numRef>
          </c:xVal>
          <c:yVal>
            <c:numRef>
              <c:f>Sheet5!$D$50:$D$62</c:f>
              <c:numCache>
                <c:formatCode>0.0</c:formatCode>
                <c:ptCount val="13"/>
                <c:pt idx="0">
                  <c:v>4.1666666666666661</c:v>
                </c:pt>
                <c:pt idx="1">
                  <c:v>6.25</c:v>
                </c:pt>
                <c:pt idx="2">
                  <c:v>7.5</c:v>
                </c:pt>
                <c:pt idx="3">
                  <c:v>8.3333333333333339</c:v>
                </c:pt>
                <c:pt idx="4">
                  <c:v>8.9285714285714288</c:v>
                </c:pt>
                <c:pt idx="5">
                  <c:v>9.375</c:v>
                </c:pt>
                <c:pt idx="6">
                  <c:v>9.7222222222222214</c:v>
                </c:pt>
                <c:pt idx="7">
                  <c:v>9.9999999999999982</c:v>
                </c:pt>
                <c:pt idx="8">
                  <c:v>10.227272727272727</c:v>
                </c:pt>
                <c:pt idx="9">
                  <c:v>10.416666666666666</c:v>
                </c:pt>
                <c:pt idx="10">
                  <c:v>10.576923076923077</c:v>
                </c:pt>
                <c:pt idx="11">
                  <c:v>10.714285714285714</c:v>
                </c:pt>
                <c:pt idx="12">
                  <c:v>10.833333333333334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80A-481F-AA0A-A9A1B9BAC1F1}"/>
            </c:ext>
          </c:extLst>
        </c:ser>
        <c:ser>
          <c:idx val="2"/>
          <c:order val="2"/>
          <c:tx>
            <c:strRef>
              <c:f>Sheet5!$E$49</c:f>
              <c:strCache>
                <c:ptCount val="1"/>
                <c:pt idx="0">
                  <c:v>g = 5%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Sheet5!$B$50:$B$62</c:f>
              <c:numCache>
                <c:formatCode>0%</c:formatCode>
                <c:ptCount val="13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6.0000000000000005E-2</c:v>
                </c:pt>
                <c:pt idx="4">
                  <c:v>7.0000000000000007E-2</c:v>
                </c:pt>
                <c:pt idx="5">
                  <c:v>0.08</c:v>
                </c:pt>
                <c:pt idx="6">
                  <c:v>0.09</c:v>
                </c:pt>
                <c:pt idx="7">
                  <c:v>9.9999999999999992E-2</c:v>
                </c:pt>
                <c:pt idx="8">
                  <c:v>0.10999999999999999</c:v>
                </c:pt>
                <c:pt idx="9">
                  <c:v>0.11999999999999998</c:v>
                </c:pt>
                <c:pt idx="10">
                  <c:v>0.12999999999999998</c:v>
                </c:pt>
                <c:pt idx="11">
                  <c:v>0.13999999999999999</c:v>
                </c:pt>
                <c:pt idx="12">
                  <c:v>0.15</c:v>
                </c:pt>
              </c:numCache>
            </c:numRef>
          </c:xVal>
          <c:yVal>
            <c:numRef>
              <c:f>Sheet5!$E$50:$E$62</c:f>
              <c:numCache>
                <c:formatCode>0.0</c:formatCode>
                <c:ptCount val="13"/>
                <c:pt idx="0">
                  <c:v>-13.333333333333336</c:v>
                </c:pt>
                <c:pt idx="1">
                  <c:v>-5.0000000000000009</c:v>
                </c:pt>
                <c:pt idx="2">
                  <c:v>0</c:v>
                </c:pt>
                <c:pt idx="3">
                  <c:v>3.3333333333333335</c:v>
                </c:pt>
                <c:pt idx="4">
                  <c:v>5.7142857142857144</c:v>
                </c:pt>
                <c:pt idx="5">
                  <c:v>7.5</c:v>
                </c:pt>
                <c:pt idx="6">
                  <c:v>8.8888888888888875</c:v>
                </c:pt>
                <c:pt idx="7">
                  <c:v>9.9999999999999982</c:v>
                </c:pt>
                <c:pt idx="8">
                  <c:v>10.909090909090908</c:v>
                </c:pt>
                <c:pt idx="9">
                  <c:v>11.666666666666664</c:v>
                </c:pt>
                <c:pt idx="10">
                  <c:v>12.307692307692305</c:v>
                </c:pt>
                <c:pt idx="11">
                  <c:v>12.857142857142856</c:v>
                </c:pt>
                <c:pt idx="12">
                  <c:v>13.333333333333332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80A-481F-AA0A-A9A1B9BAC1F1}"/>
            </c:ext>
          </c:extLst>
        </c:ser>
        <c:ser>
          <c:idx val="3"/>
          <c:order val="3"/>
          <c:tx>
            <c:strRef>
              <c:f>Sheet5!$F$49</c:f>
              <c:strCache>
                <c:ptCount val="1"/>
                <c:pt idx="0">
                  <c:v>g = 8%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Sheet5!$B$50:$B$62</c:f>
              <c:numCache>
                <c:formatCode>0%</c:formatCode>
                <c:ptCount val="13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6.0000000000000005E-2</c:v>
                </c:pt>
                <c:pt idx="4">
                  <c:v>7.0000000000000007E-2</c:v>
                </c:pt>
                <c:pt idx="5">
                  <c:v>0.08</c:v>
                </c:pt>
                <c:pt idx="6">
                  <c:v>0.09</c:v>
                </c:pt>
                <c:pt idx="7">
                  <c:v>9.9999999999999992E-2</c:v>
                </c:pt>
                <c:pt idx="8">
                  <c:v>0.10999999999999999</c:v>
                </c:pt>
                <c:pt idx="9">
                  <c:v>0.11999999999999998</c:v>
                </c:pt>
                <c:pt idx="10">
                  <c:v>0.12999999999999998</c:v>
                </c:pt>
                <c:pt idx="11">
                  <c:v>0.13999999999999999</c:v>
                </c:pt>
                <c:pt idx="12">
                  <c:v>0.15</c:v>
                </c:pt>
              </c:numCache>
            </c:numRef>
          </c:xVal>
          <c:yVal>
            <c:numRef>
              <c:f>Sheet5!$F$50:$F$62</c:f>
              <c:numCache>
                <c:formatCode>0.0</c:formatCode>
                <c:ptCount val="13"/>
                <c:pt idx="0">
                  <c:v>-83.333333333333314</c:v>
                </c:pt>
                <c:pt idx="1">
                  <c:v>-49.999999999999993</c:v>
                </c:pt>
                <c:pt idx="2">
                  <c:v>-29.999999999999993</c:v>
                </c:pt>
                <c:pt idx="3">
                  <c:v>-16.666666666666661</c:v>
                </c:pt>
                <c:pt idx="4">
                  <c:v>-7.142857142857137</c:v>
                </c:pt>
                <c:pt idx="5">
                  <c:v>0</c:v>
                </c:pt>
                <c:pt idx="6">
                  <c:v>5.5555555555555518</c:v>
                </c:pt>
                <c:pt idx="7">
                  <c:v>9.9999999999999947</c:v>
                </c:pt>
                <c:pt idx="8">
                  <c:v>13.63636363636363</c:v>
                </c:pt>
                <c:pt idx="9">
                  <c:v>16.666666666666657</c:v>
                </c:pt>
                <c:pt idx="10">
                  <c:v>19.230769230769219</c:v>
                </c:pt>
                <c:pt idx="11">
                  <c:v>21.42857142857142</c:v>
                </c:pt>
                <c:pt idx="12">
                  <c:v>23.333333333333325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80A-481F-AA0A-A9A1B9BAC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0715688"/>
        <c:axId val="770716080"/>
      </c:scatterChart>
      <c:valAx>
        <c:axId val="770715688"/>
        <c:scaling>
          <c:orientation val="minMax"/>
          <c:max val="0.15"/>
          <c:min val="0.06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ms Rmn"/>
                    <a:ea typeface="Tms Rmn"/>
                    <a:cs typeface="Tms Rmn"/>
                  </a:defRPr>
                </a:pPr>
                <a:r>
                  <a:rPr lang="es-ES"/>
                  <a:t>ROE</a:t>
                </a:r>
              </a:p>
            </c:rich>
          </c:tx>
          <c:layout>
            <c:manualLayout>
              <c:xMode val="edge"/>
              <c:yMode val="edge"/>
              <c:x val="0.5208053069905364"/>
              <c:y val="0.879464285714285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s-ES"/>
          </a:p>
        </c:txPr>
        <c:crossAx val="770716080"/>
        <c:crossesAt val="-10"/>
        <c:crossBetween val="midCat"/>
        <c:majorUnit val="0.01"/>
      </c:valAx>
      <c:valAx>
        <c:axId val="770716080"/>
        <c:scaling>
          <c:orientation val="minMax"/>
          <c:max val="2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Tms Rmn"/>
                    <a:ea typeface="Tms Rmn"/>
                    <a:cs typeface="Tms Rmn"/>
                  </a:defRPr>
                </a:pPr>
                <a:r>
                  <a:rPr lang="es-ES"/>
                  <a:t>PER</a:t>
                </a:r>
              </a:p>
            </c:rich>
          </c:tx>
          <c:layout>
            <c:manualLayout>
              <c:xMode val="edge"/>
              <c:yMode val="edge"/>
              <c:x val="3.7583904341408236E-2"/>
              <c:y val="0.43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s-ES"/>
          </a:p>
        </c:txPr>
        <c:crossAx val="7707156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268458955109811"/>
          <c:y val="2.2321428571428572E-2"/>
          <c:w val="0.61073818351740972"/>
          <c:h val="3.57142857142857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s-E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410548832905676E-2"/>
          <c:y val="3.9112289643296751E-2"/>
          <c:w val="0.91223514358970481"/>
          <c:h val="0.9314550418016867"/>
        </c:manualLayout>
      </c:layout>
      <c:lineChart>
        <c:grouping val="standard"/>
        <c:varyColors val="0"/>
        <c:ser>
          <c:idx val="0"/>
          <c:order val="0"/>
          <c:tx>
            <c:strRef>
              <c:f>'Fig2'!$B$4</c:f>
              <c:strCache>
                <c:ptCount val="1"/>
                <c:pt idx="0">
                  <c:v>GE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'Fig2'!$A$5:$A$345</c:f>
              <c:numCache>
                <c:formatCode>m/d/yyyy</c:formatCode>
                <c:ptCount val="341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33326</c:v>
                </c:pt>
                <c:pt idx="4">
                  <c:v>33358</c:v>
                </c:pt>
                <c:pt idx="5">
                  <c:v>33389</c:v>
                </c:pt>
                <c:pt idx="6">
                  <c:v>33417</c:v>
                </c:pt>
                <c:pt idx="7">
                  <c:v>33450</c:v>
                </c:pt>
                <c:pt idx="8">
                  <c:v>33480</c:v>
                </c:pt>
                <c:pt idx="9">
                  <c:v>33511</c:v>
                </c:pt>
                <c:pt idx="10">
                  <c:v>33542</c:v>
                </c:pt>
                <c:pt idx="11">
                  <c:v>33571</c:v>
                </c:pt>
                <c:pt idx="12">
                  <c:v>33603</c:v>
                </c:pt>
                <c:pt idx="13">
                  <c:v>33634</c:v>
                </c:pt>
                <c:pt idx="14">
                  <c:v>33662</c:v>
                </c:pt>
                <c:pt idx="15">
                  <c:v>33694</c:v>
                </c:pt>
                <c:pt idx="16">
                  <c:v>33724</c:v>
                </c:pt>
                <c:pt idx="17">
                  <c:v>33753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33907</c:v>
                </c:pt>
                <c:pt idx="23">
                  <c:v>33938</c:v>
                </c:pt>
                <c:pt idx="24">
                  <c:v>33969</c:v>
                </c:pt>
                <c:pt idx="25">
                  <c:v>33998</c:v>
                </c:pt>
                <c:pt idx="26">
                  <c:v>34026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34180</c:v>
                </c:pt>
                <c:pt idx="32">
                  <c:v>34212</c:v>
                </c:pt>
                <c:pt idx="33">
                  <c:v>34242</c:v>
                </c:pt>
                <c:pt idx="34">
                  <c:v>34271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34453</c:v>
                </c:pt>
                <c:pt idx="41">
                  <c:v>34485</c:v>
                </c:pt>
                <c:pt idx="42">
                  <c:v>34515</c:v>
                </c:pt>
                <c:pt idx="43">
                  <c:v>34544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34698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34817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34971</c:v>
                </c:pt>
                <c:pt idx="58">
                  <c:v>35003</c:v>
                </c:pt>
                <c:pt idx="59">
                  <c:v>35033</c:v>
                </c:pt>
                <c:pt idx="60">
                  <c:v>35062</c:v>
                </c:pt>
                <c:pt idx="61">
                  <c:v>35095</c:v>
                </c:pt>
                <c:pt idx="62">
                  <c:v>35124</c:v>
                </c:pt>
                <c:pt idx="63">
                  <c:v>35153</c:v>
                </c:pt>
                <c:pt idx="64">
                  <c:v>35185</c:v>
                </c:pt>
                <c:pt idx="65">
                  <c:v>35216</c:v>
                </c:pt>
                <c:pt idx="66">
                  <c:v>35244</c:v>
                </c:pt>
                <c:pt idx="67">
                  <c:v>35277</c:v>
                </c:pt>
                <c:pt idx="68">
                  <c:v>35307</c:v>
                </c:pt>
                <c:pt idx="69">
                  <c:v>35338</c:v>
                </c:pt>
                <c:pt idx="70">
                  <c:v>35369</c:v>
                </c:pt>
                <c:pt idx="71">
                  <c:v>35398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35580</c:v>
                </c:pt>
                <c:pt idx="78">
                  <c:v>35611</c:v>
                </c:pt>
                <c:pt idx="79">
                  <c:v>35642</c:v>
                </c:pt>
                <c:pt idx="80">
                  <c:v>35671</c:v>
                </c:pt>
                <c:pt idx="81">
                  <c:v>35703</c:v>
                </c:pt>
                <c:pt idx="82">
                  <c:v>35734</c:v>
                </c:pt>
                <c:pt idx="83">
                  <c:v>35762</c:v>
                </c:pt>
                <c:pt idx="84">
                  <c:v>35795</c:v>
                </c:pt>
                <c:pt idx="85">
                  <c:v>35825</c:v>
                </c:pt>
                <c:pt idx="86">
                  <c:v>35853</c:v>
                </c:pt>
                <c:pt idx="87">
                  <c:v>35885</c:v>
                </c:pt>
                <c:pt idx="88">
                  <c:v>35915</c:v>
                </c:pt>
                <c:pt idx="89">
                  <c:v>35944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36098</c:v>
                </c:pt>
                <c:pt idx="95">
                  <c:v>36129</c:v>
                </c:pt>
                <c:pt idx="96">
                  <c:v>36160</c:v>
                </c:pt>
                <c:pt idx="97">
                  <c:v>36189</c:v>
                </c:pt>
                <c:pt idx="98">
                  <c:v>36217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36371</c:v>
                </c:pt>
                <c:pt idx="104">
                  <c:v>36403</c:v>
                </c:pt>
                <c:pt idx="105">
                  <c:v>36433</c:v>
                </c:pt>
                <c:pt idx="106">
                  <c:v>36462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36644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36798</c:v>
                </c:pt>
                <c:pt idx="118">
                  <c:v>36830</c:v>
                </c:pt>
                <c:pt idx="119">
                  <c:v>36860</c:v>
                </c:pt>
                <c:pt idx="120">
                  <c:v>36889</c:v>
                </c:pt>
                <c:pt idx="121">
                  <c:v>36922</c:v>
                </c:pt>
                <c:pt idx="122">
                  <c:v>36950</c:v>
                </c:pt>
                <c:pt idx="123">
                  <c:v>36980</c:v>
                </c:pt>
                <c:pt idx="124">
                  <c:v>37011</c:v>
                </c:pt>
                <c:pt idx="125">
                  <c:v>37042</c:v>
                </c:pt>
                <c:pt idx="126">
                  <c:v>37071</c:v>
                </c:pt>
                <c:pt idx="127">
                  <c:v>37103</c:v>
                </c:pt>
                <c:pt idx="128">
                  <c:v>37134</c:v>
                </c:pt>
                <c:pt idx="129">
                  <c:v>37162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37344</c:v>
                </c:pt>
                <c:pt idx="136">
                  <c:v>37376</c:v>
                </c:pt>
                <c:pt idx="137">
                  <c:v>37407</c:v>
                </c:pt>
                <c:pt idx="138">
                  <c:v>37435</c:v>
                </c:pt>
                <c:pt idx="139">
                  <c:v>37468</c:v>
                </c:pt>
                <c:pt idx="140">
                  <c:v>37498</c:v>
                </c:pt>
                <c:pt idx="141">
                  <c:v>37529</c:v>
                </c:pt>
                <c:pt idx="142">
                  <c:v>37560</c:v>
                </c:pt>
                <c:pt idx="143">
                  <c:v>37589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37771</c:v>
                </c:pt>
                <c:pt idx="150">
                  <c:v>37802</c:v>
                </c:pt>
                <c:pt idx="151">
                  <c:v>37833</c:v>
                </c:pt>
                <c:pt idx="152">
                  <c:v>37862</c:v>
                </c:pt>
                <c:pt idx="153">
                  <c:v>37894</c:v>
                </c:pt>
                <c:pt idx="154">
                  <c:v>37925</c:v>
                </c:pt>
                <c:pt idx="155">
                  <c:v>37953</c:v>
                </c:pt>
                <c:pt idx="156">
                  <c:v>37986</c:v>
                </c:pt>
                <c:pt idx="157">
                  <c:v>38016</c:v>
                </c:pt>
                <c:pt idx="158">
                  <c:v>38044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38198</c:v>
                </c:pt>
                <c:pt idx="164">
                  <c:v>38230</c:v>
                </c:pt>
                <c:pt idx="165">
                  <c:v>38260</c:v>
                </c:pt>
                <c:pt idx="166">
                  <c:v>38289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38471</c:v>
                </c:pt>
                <c:pt idx="173">
                  <c:v>38503</c:v>
                </c:pt>
                <c:pt idx="174">
                  <c:v>38533</c:v>
                </c:pt>
                <c:pt idx="175">
                  <c:v>38562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38716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38835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38989</c:v>
                </c:pt>
                <c:pt idx="190">
                  <c:v>39021</c:v>
                </c:pt>
                <c:pt idx="191">
                  <c:v>39051</c:v>
                </c:pt>
                <c:pt idx="192">
                  <c:v>39080</c:v>
                </c:pt>
                <c:pt idx="193">
                  <c:v>39113</c:v>
                </c:pt>
                <c:pt idx="194">
                  <c:v>39141</c:v>
                </c:pt>
                <c:pt idx="195">
                  <c:v>39171</c:v>
                </c:pt>
                <c:pt idx="196">
                  <c:v>39202</c:v>
                </c:pt>
                <c:pt idx="197">
                  <c:v>39233</c:v>
                </c:pt>
                <c:pt idx="198">
                  <c:v>39262</c:v>
                </c:pt>
                <c:pt idx="199">
                  <c:v>39294</c:v>
                </c:pt>
                <c:pt idx="200">
                  <c:v>39325</c:v>
                </c:pt>
                <c:pt idx="201">
                  <c:v>39353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39598</c:v>
                </c:pt>
                <c:pt idx="210">
                  <c:v>39629</c:v>
                </c:pt>
                <c:pt idx="211">
                  <c:v>39660</c:v>
                </c:pt>
                <c:pt idx="212">
                  <c:v>39689</c:v>
                </c:pt>
                <c:pt idx="213">
                  <c:v>39721</c:v>
                </c:pt>
                <c:pt idx="214">
                  <c:v>39752</c:v>
                </c:pt>
                <c:pt idx="215">
                  <c:v>39780</c:v>
                </c:pt>
                <c:pt idx="216">
                  <c:v>39813</c:v>
                </c:pt>
                <c:pt idx="217">
                  <c:v>39843</c:v>
                </c:pt>
                <c:pt idx="218">
                  <c:v>39871</c:v>
                </c:pt>
                <c:pt idx="219">
                  <c:v>39903</c:v>
                </c:pt>
                <c:pt idx="220">
                  <c:v>39933</c:v>
                </c:pt>
                <c:pt idx="221">
                  <c:v>39962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40116</c:v>
                </c:pt>
                <c:pt idx="227">
                  <c:v>40147</c:v>
                </c:pt>
                <c:pt idx="228">
                  <c:v>40178</c:v>
                </c:pt>
                <c:pt idx="229">
                  <c:v>40207</c:v>
                </c:pt>
                <c:pt idx="230">
                  <c:v>40235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40389</c:v>
                </c:pt>
                <c:pt idx="236">
                  <c:v>40421</c:v>
                </c:pt>
                <c:pt idx="237">
                  <c:v>40451</c:v>
                </c:pt>
                <c:pt idx="238">
                  <c:v>40480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40662</c:v>
                </c:pt>
                <c:pt idx="245">
                  <c:v>40694</c:v>
                </c:pt>
                <c:pt idx="246">
                  <c:v>40724</c:v>
                </c:pt>
                <c:pt idx="247">
                  <c:v>40753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40907</c:v>
                </c:pt>
                <c:pt idx="253">
                  <c:v>40939</c:v>
                </c:pt>
                <c:pt idx="254">
                  <c:v>40968</c:v>
                </c:pt>
                <c:pt idx="255">
                  <c:v>40998</c:v>
                </c:pt>
                <c:pt idx="256">
                  <c:v>41029</c:v>
                </c:pt>
                <c:pt idx="257">
                  <c:v>41060</c:v>
                </c:pt>
                <c:pt idx="258">
                  <c:v>41089</c:v>
                </c:pt>
                <c:pt idx="259">
                  <c:v>41121</c:v>
                </c:pt>
                <c:pt idx="260">
                  <c:v>41152</c:v>
                </c:pt>
                <c:pt idx="261">
                  <c:v>41180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  <c:pt idx="265">
                  <c:v>41305</c:v>
                </c:pt>
                <c:pt idx="266">
                  <c:v>41333</c:v>
                </c:pt>
                <c:pt idx="267">
                  <c:v>41362</c:v>
                </c:pt>
                <c:pt idx="268">
                  <c:v>41394</c:v>
                </c:pt>
                <c:pt idx="269">
                  <c:v>41425</c:v>
                </c:pt>
                <c:pt idx="270">
                  <c:v>41453</c:v>
                </c:pt>
                <c:pt idx="271">
                  <c:v>41486</c:v>
                </c:pt>
                <c:pt idx="272">
                  <c:v>41516</c:v>
                </c:pt>
                <c:pt idx="273">
                  <c:v>41547</c:v>
                </c:pt>
                <c:pt idx="274">
                  <c:v>41578</c:v>
                </c:pt>
                <c:pt idx="275">
                  <c:v>41607</c:v>
                </c:pt>
                <c:pt idx="276">
                  <c:v>41639</c:v>
                </c:pt>
                <c:pt idx="277">
                  <c:v>41670</c:v>
                </c:pt>
                <c:pt idx="278">
                  <c:v>41698</c:v>
                </c:pt>
                <c:pt idx="279">
                  <c:v>41729</c:v>
                </c:pt>
                <c:pt idx="280">
                  <c:v>41759</c:v>
                </c:pt>
                <c:pt idx="281">
                  <c:v>41789</c:v>
                </c:pt>
                <c:pt idx="282">
                  <c:v>41820</c:v>
                </c:pt>
                <c:pt idx="283">
                  <c:v>41851</c:v>
                </c:pt>
                <c:pt idx="284">
                  <c:v>41880</c:v>
                </c:pt>
                <c:pt idx="285">
                  <c:v>41912</c:v>
                </c:pt>
                <c:pt idx="286">
                  <c:v>41943</c:v>
                </c:pt>
                <c:pt idx="287">
                  <c:v>41971</c:v>
                </c:pt>
                <c:pt idx="288">
                  <c:v>42004</c:v>
                </c:pt>
                <c:pt idx="289">
                  <c:v>42034</c:v>
                </c:pt>
                <c:pt idx="290">
                  <c:v>42062</c:v>
                </c:pt>
                <c:pt idx="291">
                  <c:v>42094</c:v>
                </c:pt>
                <c:pt idx="292">
                  <c:v>42124</c:v>
                </c:pt>
                <c:pt idx="293">
                  <c:v>42153</c:v>
                </c:pt>
                <c:pt idx="294">
                  <c:v>42185</c:v>
                </c:pt>
                <c:pt idx="295">
                  <c:v>42216</c:v>
                </c:pt>
                <c:pt idx="296">
                  <c:v>42247</c:v>
                </c:pt>
                <c:pt idx="297">
                  <c:v>42277</c:v>
                </c:pt>
                <c:pt idx="298">
                  <c:v>42307</c:v>
                </c:pt>
                <c:pt idx="299">
                  <c:v>42338</c:v>
                </c:pt>
                <c:pt idx="300">
                  <c:v>42368</c:v>
                </c:pt>
                <c:pt idx="301">
                  <c:v>42399</c:v>
                </c:pt>
                <c:pt idx="302">
                  <c:v>42429</c:v>
                </c:pt>
                <c:pt idx="303">
                  <c:v>42459</c:v>
                </c:pt>
                <c:pt idx="304">
                  <c:v>42490</c:v>
                </c:pt>
                <c:pt idx="305">
                  <c:v>42520</c:v>
                </c:pt>
                <c:pt idx="306">
                  <c:v>42551</c:v>
                </c:pt>
                <c:pt idx="307">
                  <c:v>42581</c:v>
                </c:pt>
                <c:pt idx="308">
                  <c:v>42612</c:v>
                </c:pt>
                <c:pt idx="309">
                  <c:v>42643</c:v>
                </c:pt>
                <c:pt idx="310">
                  <c:v>42673</c:v>
                </c:pt>
                <c:pt idx="311">
                  <c:v>42704</c:v>
                </c:pt>
                <c:pt idx="312">
                  <c:v>42734</c:v>
                </c:pt>
                <c:pt idx="313">
                  <c:v>42765</c:v>
                </c:pt>
                <c:pt idx="314">
                  <c:v>42794</c:v>
                </c:pt>
                <c:pt idx="315">
                  <c:v>42824</c:v>
                </c:pt>
                <c:pt idx="316">
                  <c:v>42855</c:v>
                </c:pt>
                <c:pt idx="317">
                  <c:v>42885</c:v>
                </c:pt>
                <c:pt idx="318">
                  <c:v>42916</c:v>
                </c:pt>
                <c:pt idx="319">
                  <c:v>42946</c:v>
                </c:pt>
                <c:pt idx="320">
                  <c:v>42977</c:v>
                </c:pt>
                <c:pt idx="321">
                  <c:v>43008</c:v>
                </c:pt>
                <c:pt idx="322">
                  <c:v>43038</c:v>
                </c:pt>
                <c:pt idx="323">
                  <c:v>43069</c:v>
                </c:pt>
                <c:pt idx="324">
                  <c:v>43099</c:v>
                </c:pt>
                <c:pt idx="325">
                  <c:v>43130</c:v>
                </c:pt>
                <c:pt idx="326">
                  <c:v>43159</c:v>
                </c:pt>
                <c:pt idx="327">
                  <c:v>43189</c:v>
                </c:pt>
                <c:pt idx="328">
                  <c:v>43220</c:v>
                </c:pt>
                <c:pt idx="329">
                  <c:v>43250</c:v>
                </c:pt>
                <c:pt idx="330">
                  <c:v>43281</c:v>
                </c:pt>
                <c:pt idx="331">
                  <c:v>43311</c:v>
                </c:pt>
                <c:pt idx="332">
                  <c:v>43342</c:v>
                </c:pt>
                <c:pt idx="333">
                  <c:v>43373</c:v>
                </c:pt>
                <c:pt idx="334">
                  <c:v>43403</c:v>
                </c:pt>
                <c:pt idx="335">
                  <c:v>43434</c:v>
                </c:pt>
                <c:pt idx="336">
                  <c:v>43464</c:v>
                </c:pt>
                <c:pt idx="337">
                  <c:v>43495</c:v>
                </c:pt>
                <c:pt idx="338">
                  <c:v>43524</c:v>
                </c:pt>
                <c:pt idx="339">
                  <c:v>43554</c:v>
                </c:pt>
                <c:pt idx="340">
                  <c:v>43585</c:v>
                </c:pt>
              </c:numCache>
            </c:numRef>
          </c:cat>
          <c:val>
            <c:numRef>
              <c:f>'Fig2'!$B$5:$B$329</c:f>
              <c:numCache>
                <c:formatCode>General</c:formatCode>
                <c:ptCount val="325"/>
                <c:pt idx="0">
                  <c:v>12.100000000000001</c:v>
                </c:pt>
                <c:pt idx="1">
                  <c:v>13.5</c:v>
                </c:pt>
                <c:pt idx="2">
                  <c:v>14</c:v>
                </c:pt>
                <c:pt idx="3">
                  <c:v>14.3</c:v>
                </c:pt>
                <c:pt idx="4">
                  <c:v>14.600000000000001</c:v>
                </c:pt>
                <c:pt idx="5">
                  <c:v>15.600000000000001</c:v>
                </c:pt>
                <c:pt idx="6">
                  <c:v>14.9</c:v>
                </c:pt>
                <c:pt idx="7">
                  <c:v>14.8</c:v>
                </c:pt>
                <c:pt idx="8">
                  <c:v>14.9</c:v>
                </c:pt>
                <c:pt idx="9">
                  <c:v>13.8</c:v>
                </c:pt>
                <c:pt idx="10">
                  <c:v>13.700000000000001</c:v>
                </c:pt>
                <c:pt idx="11">
                  <c:v>12.8</c:v>
                </c:pt>
                <c:pt idx="12">
                  <c:v>15.100000000000001</c:v>
                </c:pt>
                <c:pt idx="13">
                  <c:v>14.8</c:v>
                </c:pt>
                <c:pt idx="14">
                  <c:v>15.4</c:v>
                </c:pt>
                <c:pt idx="15">
                  <c:v>14.8</c:v>
                </c:pt>
                <c:pt idx="16">
                  <c:v>15</c:v>
                </c:pt>
                <c:pt idx="17">
                  <c:v>14.700000000000001</c:v>
                </c:pt>
                <c:pt idx="18">
                  <c:v>15</c:v>
                </c:pt>
                <c:pt idx="19">
                  <c:v>14.700000000000001</c:v>
                </c:pt>
                <c:pt idx="20">
                  <c:v>13.9</c:v>
                </c:pt>
                <c:pt idx="21">
                  <c:v>14.700000000000001</c:v>
                </c:pt>
                <c:pt idx="22">
                  <c:v>14.5</c:v>
                </c:pt>
                <c:pt idx="23">
                  <c:v>15.4</c:v>
                </c:pt>
                <c:pt idx="24">
                  <c:v>15.8</c:v>
                </c:pt>
                <c:pt idx="25">
                  <c:v>15.9</c:v>
                </c:pt>
                <c:pt idx="26">
                  <c:v>15.700000000000001</c:v>
                </c:pt>
                <c:pt idx="27">
                  <c:v>16.600000000000001</c:v>
                </c:pt>
                <c:pt idx="28">
                  <c:v>16.900000000000002</c:v>
                </c:pt>
                <c:pt idx="29">
                  <c:v>16.900000000000002</c:v>
                </c:pt>
                <c:pt idx="30">
                  <c:v>17.400000000000002</c:v>
                </c:pt>
                <c:pt idx="31">
                  <c:v>17.900000000000002</c:v>
                </c:pt>
                <c:pt idx="32">
                  <c:v>17.400000000000002</c:v>
                </c:pt>
                <c:pt idx="33">
                  <c:v>17</c:v>
                </c:pt>
                <c:pt idx="34">
                  <c:v>17.2</c:v>
                </c:pt>
                <c:pt idx="35">
                  <c:v>17.100000000000001</c:v>
                </c:pt>
                <c:pt idx="36">
                  <c:v>18.2</c:v>
                </c:pt>
                <c:pt idx="37">
                  <c:v>18.7</c:v>
                </c:pt>
                <c:pt idx="38">
                  <c:v>17.400000000000002</c:v>
                </c:pt>
                <c:pt idx="39">
                  <c:v>16.5</c:v>
                </c:pt>
                <c:pt idx="40">
                  <c:v>15.700000000000001</c:v>
                </c:pt>
                <c:pt idx="41">
                  <c:v>16.7</c:v>
                </c:pt>
                <c:pt idx="42">
                  <c:v>15.700000000000001</c:v>
                </c:pt>
                <c:pt idx="43">
                  <c:v>16.900000000000002</c:v>
                </c:pt>
                <c:pt idx="44">
                  <c:v>16.100000000000001</c:v>
                </c:pt>
                <c:pt idx="45">
                  <c:v>15.600000000000001</c:v>
                </c:pt>
                <c:pt idx="46">
                  <c:v>15.8</c:v>
                </c:pt>
                <c:pt idx="47">
                  <c:v>14.5</c:v>
                </c:pt>
                <c:pt idx="48">
                  <c:v>16</c:v>
                </c:pt>
                <c:pt idx="49">
                  <c:v>16.2</c:v>
                </c:pt>
                <c:pt idx="50">
                  <c:v>19.8</c:v>
                </c:pt>
                <c:pt idx="51">
                  <c:v>19.600000000000001</c:v>
                </c:pt>
                <c:pt idx="52">
                  <c:v>20.3</c:v>
                </c:pt>
                <c:pt idx="53">
                  <c:v>19.700000000000003</c:v>
                </c:pt>
                <c:pt idx="54">
                  <c:v>19.100000000000001</c:v>
                </c:pt>
                <c:pt idx="55">
                  <c:v>20</c:v>
                </c:pt>
                <c:pt idx="56">
                  <c:v>19.100000000000001</c:v>
                </c:pt>
                <c:pt idx="57">
                  <c:v>20.700000000000003</c:v>
                </c:pt>
                <c:pt idx="58">
                  <c:v>20.5</c:v>
                </c:pt>
                <c:pt idx="59">
                  <c:v>20.700000000000003</c:v>
                </c:pt>
                <c:pt idx="60">
                  <c:v>22.200000000000003</c:v>
                </c:pt>
                <c:pt idx="61">
                  <c:v>23.700000000000003</c:v>
                </c:pt>
                <c:pt idx="62">
                  <c:v>19.3</c:v>
                </c:pt>
                <c:pt idx="63">
                  <c:v>19.900000000000002</c:v>
                </c:pt>
                <c:pt idx="64">
                  <c:v>19.8</c:v>
                </c:pt>
                <c:pt idx="65">
                  <c:v>20.6</c:v>
                </c:pt>
                <c:pt idx="66">
                  <c:v>21.6</c:v>
                </c:pt>
                <c:pt idx="67">
                  <c:v>20.5</c:v>
                </c:pt>
                <c:pt idx="68">
                  <c:v>20.100000000000001</c:v>
                </c:pt>
                <c:pt idx="69">
                  <c:v>22</c:v>
                </c:pt>
                <c:pt idx="70">
                  <c:v>23.400000000000002</c:v>
                </c:pt>
                <c:pt idx="71">
                  <c:v>24.400000000000002</c:v>
                </c:pt>
                <c:pt idx="72">
                  <c:v>23.200000000000003</c:v>
                </c:pt>
                <c:pt idx="73">
                  <c:v>24.3</c:v>
                </c:pt>
                <c:pt idx="74">
                  <c:v>23.400000000000002</c:v>
                </c:pt>
                <c:pt idx="75">
                  <c:v>22.6</c:v>
                </c:pt>
                <c:pt idx="76">
                  <c:v>24.6</c:v>
                </c:pt>
                <c:pt idx="77">
                  <c:v>26.8</c:v>
                </c:pt>
                <c:pt idx="78">
                  <c:v>28.8</c:v>
                </c:pt>
                <c:pt idx="79">
                  <c:v>30</c:v>
                </c:pt>
                <c:pt idx="80">
                  <c:v>26.700000000000003</c:v>
                </c:pt>
                <c:pt idx="81">
                  <c:v>29.1</c:v>
                </c:pt>
                <c:pt idx="82">
                  <c:v>26.700000000000003</c:v>
                </c:pt>
                <c:pt idx="83">
                  <c:v>30.5</c:v>
                </c:pt>
                <c:pt idx="84">
                  <c:v>30.3</c:v>
                </c:pt>
                <c:pt idx="85">
                  <c:v>31</c:v>
                </c:pt>
                <c:pt idx="86">
                  <c:v>31.1</c:v>
                </c:pt>
                <c:pt idx="87">
                  <c:v>34.5</c:v>
                </c:pt>
                <c:pt idx="88">
                  <c:v>33.1</c:v>
                </c:pt>
                <c:pt idx="89">
                  <c:v>32.4</c:v>
                </c:pt>
                <c:pt idx="90">
                  <c:v>35.4</c:v>
                </c:pt>
                <c:pt idx="91">
                  <c:v>33.6</c:v>
                </c:pt>
                <c:pt idx="92">
                  <c:v>30.1</c:v>
                </c:pt>
                <c:pt idx="93">
                  <c:v>29.900000000000002</c:v>
                </c:pt>
                <c:pt idx="94">
                  <c:v>31.900000000000002</c:v>
                </c:pt>
                <c:pt idx="95">
                  <c:v>33</c:v>
                </c:pt>
                <c:pt idx="96">
                  <c:v>37.200000000000003</c:v>
                </c:pt>
                <c:pt idx="97">
                  <c:v>36.9</c:v>
                </c:pt>
                <c:pt idx="98">
                  <c:v>35.300000000000004</c:v>
                </c:pt>
                <c:pt idx="99">
                  <c:v>39</c:v>
                </c:pt>
                <c:pt idx="100">
                  <c:v>36.1</c:v>
                </c:pt>
                <c:pt idx="101">
                  <c:v>34.800000000000004</c:v>
                </c:pt>
                <c:pt idx="102">
                  <c:v>38.700000000000003</c:v>
                </c:pt>
                <c:pt idx="103">
                  <c:v>36</c:v>
                </c:pt>
                <c:pt idx="104">
                  <c:v>37.1</c:v>
                </c:pt>
                <c:pt idx="105">
                  <c:v>39.1</c:v>
                </c:pt>
                <c:pt idx="106">
                  <c:v>43.2</c:v>
                </c:pt>
                <c:pt idx="107">
                  <c:v>41.400000000000006</c:v>
                </c:pt>
                <c:pt idx="108">
                  <c:v>49.300000000000004</c:v>
                </c:pt>
                <c:pt idx="109">
                  <c:v>41</c:v>
                </c:pt>
                <c:pt idx="110">
                  <c:v>40.5</c:v>
                </c:pt>
                <c:pt idx="111">
                  <c:v>47.6</c:v>
                </c:pt>
                <c:pt idx="112">
                  <c:v>46.300000000000004</c:v>
                </c:pt>
                <c:pt idx="113">
                  <c:v>46.400000000000006</c:v>
                </c:pt>
                <c:pt idx="114">
                  <c:v>46.800000000000004</c:v>
                </c:pt>
                <c:pt idx="115">
                  <c:v>43.800000000000004</c:v>
                </c:pt>
                <c:pt idx="116">
                  <c:v>49.7</c:v>
                </c:pt>
                <c:pt idx="117">
                  <c:v>48.900000000000006</c:v>
                </c:pt>
                <c:pt idx="118">
                  <c:v>46.5</c:v>
                </c:pt>
                <c:pt idx="119">
                  <c:v>42</c:v>
                </c:pt>
                <c:pt idx="120">
                  <c:v>38.700000000000003</c:v>
                </c:pt>
                <c:pt idx="121">
                  <c:v>36.200000000000003</c:v>
                </c:pt>
                <c:pt idx="122">
                  <c:v>36.6</c:v>
                </c:pt>
                <c:pt idx="123">
                  <c:v>33</c:v>
                </c:pt>
                <c:pt idx="124">
                  <c:v>38.200000000000003</c:v>
                </c:pt>
                <c:pt idx="125">
                  <c:v>38.6</c:v>
                </c:pt>
                <c:pt idx="126">
                  <c:v>37.300000000000004</c:v>
                </c:pt>
                <c:pt idx="127">
                  <c:v>33.200000000000003</c:v>
                </c:pt>
                <c:pt idx="128">
                  <c:v>30.1</c:v>
                </c:pt>
                <c:pt idx="129">
                  <c:v>27.400000000000002</c:v>
                </c:pt>
                <c:pt idx="130">
                  <c:v>26.8</c:v>
                </c:pt>
                <c:pt idx="131">
                  <c:v>28.3</c:v>
                </c:pt>
                <c:pt idx="132">
                  <c:v>29.5</c:v>
                </c:pt>
                <c:pt idx="133">
                  <c:v>26.3</c:v>
                </c:pt>
                <c:pt idx="134">
                  <c:v>27.3</c:v>
                </c:pt>
                <c:pt idx="135">
                  <c:v>26.6</c:v>
                </c:pt>
                <c:pt idx="136">
                  <c:v>21.6</c:v>
                </c:pt>
                <c:pt idx="137">
                  <c:v>21.3</c:v>
                </c:pt>
                <c:pt idx="138">
                  <c:v>19.900000000000002</c:v>
                </c:pt>
                <c:pt idx="139">
                  <c:v>21.3</c:v>
                </c:pt>
                <c:pt idx="140">
                  <c:v>20</c:v>
                </c:pt>
                <c:pt idx="141">
                  <c:v>16.3</c:v>
                </c:pt>
                <c:pt idx="142">
                  <c:v>15.9</c:v>
                </c:pt>
                <c:pt idx="143">
                  <c:v>17</c:v>
                </c:pt>
                <c:pt idx="144">
                  <c:v>15.3</c:v>
                </c:pt>
                <c:pt idx="145">
                  <c:v>15.3</c:v>
                </c:pt>
                <c:pt idx="146">
                  <c:v>15.9</c:v>
                </c:pt>
                <c:pt idx="147">
                  <c:v>16.900000000000002</c:v>
                </c:pt>
                <c:pt idx="148">
                  <c:v>19.900000000000002</c:v>
                </c:pt>
                <c:pt idx="149">
                  <c:v>19.400000000000002</c:v>
                </c:pt>
                <c:pt idx="150">
                  <c:v>19.400000000000002</c:v>
                </c:pt>
                <c:pt idx="151">
                  <c:v>20</c:v>
                </c:pt>
                <c:pt idx="152">
                  <c:v>20.8</c:v>
                </c:pt>
                <c:pt idx="153">
                  <c:v>21</c:v>
                </c:pt>
                <c:pt idx="154">
                  <c:v>20.6</c:v>
                </c:pt>
                <c:pt idx="155">
                  <c:v>20.3</c:v>
                </c:pt>
                <c:pt idx="156">
                  <c:v>22</c:v>
                </c:pt>
                <c:pt idx="157">
                  <c:v>21.700000000000003</c:v>
                </c:pt>
                <c:pt idx="158">
                  <c:v>21</c:v>
                </c:pt>
                <c:pt idx="159">
                  <c:v>19.700000000000003</c:v>
                </c:pt>
                <c:pt idx="160">
                  <c:v>19.3</c:v>
                </c:pt>
                <c:pt idx="161">
                  <c:v>20.100000000000001</c:v>
                </c:pt>
                <c:pt idx="162">
                  <c:v>20.900000000000002</c:v>
                </c:pt>
                <c:pt idx="163">
                  <c:v>21.6</c:v>
                </c:pt>
                <c:pt idx="164">
                  <c:v>21.3</c:v>
                </c:pt>
                <c:pt idx="165">
                  <c:v>21.8</c:v>
                </c:pt>
                <c:pt idx="166">
                  <c:v>22.3</c:v>
                </c:pt>
                <c:pt idx="167">
                  <c:v>23.1</c:v>
                </c:pt>
                <c:pt idx="168">
                  <c:v>23.900000000000002</c:v>
                </c:pt>
                <c:pt idx="169">
                  <c:v>22.700000000000003</c:v>
                </c:pt>
                <c:pt idx="170">
                  <c:v>22.1</c:v>
                </c:pt>
                <c:pt idx="171">
                  <c:v>22.700000000000003</c:v>
                </c:pt>
                <c:pt idx="172">
                  <c:v>22.1</c:v>
                </c:pt>
                <c:pt idx="173">
                  <c:v>22.200000000000003</c:v>
                </c:pt>
                <c:pt idx="174">
                  <c:v>21.1</c:v>
                </c:pt>
                <c:pt idx="175">
                  <c:v>20.3</c:v>
                </c:pt>
                <c:pt idx="176">
                  <c:v>19.8</c:v>
                </c:pt>
                <c:pt idx="177">
                  <c:v>19.8</c:v>
                </c:pt>
                <c:pt idx="178">
                  <c:v>19.3</c:v>
                </c:pt>
                <c:pt idx="179">
                  <c:v>20.3</c:v>
                </c:pt>
                <c:pt idx="180">
                  <c:v>19.900000000000002</c:v>
                </c:pt>
                <c:pt idx="181">
                  <c:v>21.3</c:v>
                </c:pt>
                <c:pt idx="182">
                  <c:v>21.3</c:v>
                </c:pt>
                <c:pt idx="183">
                  <c:v>22.6</c:v>
                </c:pt>
                <c:pt idx="184">
                  <c:v>22.200000000000003</c:v>
                </c:pt>
                <c:pt idx="185">
                  <c:v>22</c:v>
                </c:pt>
                <c:pt idx="186">
                  <c:v>21.1</c:v>
                </c:pt>
                <c:pt idx="187">
                  <c:v>20.700000000000003</c:v>
                </c:pt>
                <c:pt idx="188">
                  <c:v>21.6</c:v>
                </c:pt>
                <c:pt idx="189">
                  <c:v>22.3</c:v>
                </c:pt>
                <c:pt idx="190">
                  <c:v>21.5</c:v>
                </c:pt>
                <c:pt idx="191">
                  <c:v>21.6</c:v>
                </c:pt>
                <c:pt idx="192">
                  <c:v>22.8</c:v>
                </c:pt>
                <c:pt idx="193">
                  <c:v>18.100000000000001</c:v>
                </c:pt>
                <c:pt idx="194">
                  <c:v>17.5</c:v>
                </c:pt>
                <c:pt idx="195">
                  <c:v>17.8</c:v>
                </c:pt>
                <c:pt idx="196">
                  <c:v>18.100000000000001</c:v>
                </c:pt>
                <c:pt idx="197">
                  <c:v>18.400000000000002</c:v>
                </c:pt>
                <c:pt idx="198">
                  <c:v>18.8</c:v>
                </c:pt>
                <c:pt idx="199">
                  <c:v>18.5</c:v>
                </c:pt>
                <c:pt idx="200">
                  <c:v>18.5</c:v>
                </c:pt>
                <c:pt idx="201">
                  <c:v>19.700000000000003</c:v>
                </c:pt>
                <c:pt idx="202">
                  <c:v>19</c:v>
                </c:pt>
                <c:pt idx="203">
                  <c:v>17.600000000000001</c:v>
                </c:pt>
                <c:pt idx="204">
                  <c:v>17.100000000000001</c:v>
                </c:pt>
                <c:pt idx="205">
                  <c:v>16.100000000000001</c:v>
                </c:pt>
                <c:pt idx="206">
                  <c:v>15.100000000000001</c:v>
                </c:pt>
                <c:pt idx="207">
                  <c:v>16.8</c:v>
                </c:pt>
                <c:pt idx="208">
                  <c:v>15.100000000000001</c:v>
                </c:pt>
                <c:pt idx="209">
                  <c:v>14.200000000000001</c:v>
                </c:pt>
                <c:pt idx="210">
                  <c:v>12.4</c:v>
                </c:pt>
                <c:pt idx="211">
                  <c:v>12.700000000000001</c:v>
                </c:pt>
                <c:pt idx="212">
                  <c:v>12.700000000000001</c:v>
                </c:pt>
                <c:pt idx="213">
                  <c:v>11.5</c:v>
                </c:pt>
                <c:pt idx="214">
                  <c:v>9.3000000000000007</c:v>
                </c:pt>
                <c:pt idx="215">
                  <c:v>8.2000000000000011</c:v>
                </c:pt>
                <c:pt idx="216">
                  <c:v>7.7</c:v>
                </c:pt>
                <c:pt idx="217">
                  <c:v>6.8000000000000007</c:v>
                </c:pt>
                <c:pt idx="218">
                  <c:v>4.8000000000000007</c:v>
                </c:pt>
                <c:pt idx="219">
                  <c:v>5.7</c:v>
                </c:pt>
                <c:pt idx="220">
                  <c:v>7.9</c:v>
                </c:pt>
                <c:pt idx="221">
                  <c:v>8.4</c:v>
                </c:pt>
                <c:pt idx="222">
                  <c:v>7.3000000000000007</c:v>
                </c:pt>
                <c:pt idx="223">
                  <c:v>10.3</c:v>
                </c:pt>
                <c:pt idx="224">
                  <c:v>10.700000000000001</c:v>
                </c:pt>
                <c:pt idx="225">
                  <c:v>12.600000000000001</c:v>
                </c:pt>
                <c:pt idx="226">
                  <c:v>13.100000000000001</c:v>
                </c:pt>
                <c:pt idx="227">
                  <c:v>14.700000000000001</c:v>
                </c:pt>
                <c:pt idx="228">
                  <c:v>13.9</c:v>
                </c:pt>
                <c:pt idx="229">
                  <c:v>14.8</c:v>
                </c:pt>
                <c:pt idx="230">
                  <c:v>15.600000000000001</c:v>
                </c:pt>
                <c:pt idx="231">
                  <c:v>17.7</c:v>
                </c:pt>
                <c:pt idx="232">
                  <c:v>20.100000000000001</c:v>
                </c:pt>
                <c:pt idx="233">
                  <c:v>17.400000000000002</c:v>
                </c:pt>
                <c:pt idx="234">
                  <c:v>15.3</c:v>
                </c:pt>
                <c:pt idx="235">
                  <c:v>15.5</c:v>
                </c:pt>
                <c:pt idx="236">
                  <c:v>13.9</c:v>
                </c:pt>
                <c:pt idx="237">
                  <c:v>15.600000000000001</c:v>
                </c:pt>
                <c:pt idx="238">
                  <c:v>14.8</c:v>
                </c:pt>
                <c:pt idx="239">
                  <c:v>14.700000000000001</c:v>
                </c:pt>
                <c:pt idx="240">
                  <c:v>16.900000000000002</c:v>
                </c:pt>
                <c:pt idx="241">
                  <c:v>17.2</c:v>
                </c:pt>
                <c:pt idx="242">
                  <c:v>17.900000000000002</c:v>
                </c:pt>
                <c:pt idx="243">
                  <c:v>17.100000000000001</c:v>
                </c:pt>
                <c:pt idx="244">
                  <c:v>16</c:v>
                </c:pt>
                <c:pt idx="245">
                  <c:v>15.3</c:v>
                </c:pt>
                <c:pt idx="246">
                  <c:v>14.700000000000001</c:v>
                </c:pt>
                <c:pt idx="247">
                  <c:v>13.8</c:v>
                </c:pt>
                <c:pt idx="248">
                  <c:v>12.5</c:v>
                </c:pt>
                <c:pt idx="249">
                  <c:v>11.700000000000001</c:v>
                </c:pt>
                <c:pt idx="250">
                  <c:v>13.600000000000001</c:v>
                </c:pt>
                <c:pt idx="251">
                  <c:v>12.9</c:v>
                </c:pt>
                <c:pt idx="252">
                  <c:v>14.600000000000001</c:v>
                </c:pt>
                <c:pt idx="253">
                  <c:v>15.200000000000001</c:v>
                </c:pt>
                <c:pt idx="254">
                  <c:v>15.5</c:v>
                </c:pt>
                <c:pt idx="255">
                  <c:v>16.3</c:v>
                </c:pt>
                <c:pt idx="256">
                  <c:v>16.5</c:v>
                </c:pt>
                <c:pt idx="257">
                  <c:v>16</c:v>
                </c:pt>
                <c:pt idx="258">
                  <c:v>17.5</c:v>
                </c:pt>
                <c:pt idx="259">
                  <c:v>18.5</c:v>
                </c:pt>
                <c:pt idx="260">
                  <c:v>18.5</c:v>
                </c:pt>
                <c:pt idx="261">
                  <c:v>20.3</c:v>
                </c:pt>
                <c:pt idx="262">
                  <c:v>16.3</c:v>
                </c:pt>
                <c:pt idx="263">
                  <c:v>16.400000000000002</c:v>
                </c:pt>
                <c:pt idx="264">
                  <c:v>16.3</c:v>
                </c:pt>
                <c:pt idx="265">
                  <c:v>16.5</c:v>
                </c:pt>
                <c:pt idx="266">
                  <c:v>17.2</c:v>
                </c:pt>
                <c:pt idx="267">
                  <c:v>17.100000000000001</c:v>
                </c:pt>
                <c:pt idx="268">
                  <c:v>16</c:v>
                </c:pt>
                <c:pt idx="269">
                  <c:v>16.8</c:v>
                </c:pt>
                <c:pt idx="270">
                  <c:v>16.7</c:v>
                </c:pt>
                <c:pt idx="271">
                  <c:v>17.3</c:v>
                </c:pt>
                <c:pt idx="272">
                  <c:v>16.400000000000002</c:v>
                </c:pt>
                <c:pt idx="273">
                  <c:v>16.900000000000002</c:v>
                </c:pt>
                <c:pt idx="274">
                  <c:v>18.8</c:v>
                </c:pt>
                <c:pt idx="275">
                  <c:v>19.200000000000003</c:v>
                </c:pt>
                <c:pt idx="276">
                  <c:v>20.200000000000003</c:v>
                </c:pt>
                <c:pt idx="277">
                  <c:v>19.8</c:v>
                </c:pt>
                <c:pt idx="278">
                  <c:v>20.100000000000001</c:v>
                </c:pt>
                <c:pt idx="279">
                  <c:v>20.5</c:v>
                </c:pt>
                <c:pt idx="280">
                  <c:v>22</c:v>
                </c:pt>
                <c:pt idx="281">
                  <c:v>22</c:v>
                </c:pt>
                <c:pt idx="282">
                  <c:v>21.5</c:v>
                </c:pt>
                <c:pt idx="283">
                  <c:v>19.8</c:v>
                </c:pt>
                <c:pt idx="284">
                  <c:v>20.400000000000002</c:v>
                </c:pt>
                <c:pt idx="285">
                  <c:v>20.100000000000001</c:v>
                </c:pt>
                <c:pt idx="286">
                  <c:v>19.700000000000003</c:v>
                </c:pt>
                <c:pt idx="287">
                  <c:v>20.200000000000003</c:v>
                </c:pt>
                <c:pt idx="288">
                  <c:v>19.3</c:v>
                </c:pt>
                <c:pt idx="289">
                  <c:v>15.9</c:v>
                </c:pt>
                <c:pt idx="290">
                  <c:v>17.3</c:v>
                </c:pt>
                <c:pt idx="291">
                  <c:v>16.5</c:v>
                </c:pt>
                <c:pt idx="304">
                  <c:v>20.5</c:v>
                </c:pt>
                <c:pt idx="305">
                  <c:v>20.100000000000001</c:v>
                </c:pt>
                <c:pt idx="306">
                  <c:v>21</c:v>
                </c:pt>
                <c:pt idx="307">
                  <c:v>16.3</c:v>
                </c:pt>
                <c:pt idx="308">
                  <c:v>16.400000000000002</c:v>
                </c:pt>
                <c:pt idx="309">
                  <c:v>15.5</c:v>
                </c:pt>
                <c:pt idx="310">
                  <c:v>15.3</c:v>
                </c:pt>
                <c:pt idx="311">
                  <c:v>16.100000000000001</c:v>
                </c:pt>
                <c:pt idx="312">
                  <c:v>16.600000000000001</c:v>
                </c:pt>
                <c:pt idx="313">
                  <c:v>29.200000000000003</c:v>
                </c:pt>
                <c:pt idx="314">
                  <c:v>29</c:v>
                </c:pt>
                <c:pt idx="315">
                  <c:v>29.1</c:v>
                </c:pt>
                <c:pt idx="316">
                  <c:v>28.200000000000003</c:v>
                </c:pt>
                <c:pt idx="317">
                  <c:v>24.3</c:v>
                </c:pt>
                <c:pt idx="318">
                  <c:v>24</c:v>
                </c:pt>
                <c:pt idx="319">
                  <c:v>26.6</c:v>
                </c:pt>
                <c:pt idx="320">
                  <c:v>25.3</c:v>
                </c:pt>
                <c:pt idx="321">
                  <c:v>25.2</c:v>
                </c:pt>
                <c:pt idx="322">
                  <c:v>25.3</c:v>
                </c:pt>
                <c:pt idx="323">
                  <c:v>22.7</c:v>
                </c:pt>
                <c:pt idx="324">
                  <c:v>21.6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C9-40BF-BAB4-1E95AFF10734}"/>
            </c:ext>
          </c:extLst>
        </c:ser>
        <c:ser>
          <c:idx val="1"/>
          <c:order val="1"/>
          <c:tx>
            <c:strRef>
              <c:f>'Fig2'!$C$4</c:f>
              <c:strCache>
                <c:ptCount val="1"/>
                <c:pt idx="0">
                  <c:v>MICROSOFT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'Fig2'!$A$5:$A$345</c:f>
              <c:numCache>
                <c:formatCode>m/d/yyyy</c:formatCode>
                <c:ptCount val="341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33326</c:v>
                </c:pt>
                <c:pt idx="4">
                  <c:v>33358</c:v>
                </c:pt>
                <c:pt idx="5">
                  <c:v>33389</c:v>
                </c:pt>
                <c:pt idx="6">
                  <c:v>33417</c:v>
                </c:pt>
                <c:pt idx="7">
                  <c:v>33450</c:v>
                </c:pt>
                <c:pt idx="8">
                  <c:v>33480</c:v>
                </c:pt>
                <c:pt idx="9">
                  <c:v>33511</c:v>
                </c:pt>
                <c:pt idx="10">
                  <c:v>33542</c:v>
                </c:pt>
                <c:pt idx="11">
                  <c:v>33571</c:v>
                </c:pt>
                <c:pt idx="12">
                  <c:v>33603</c:v>
                </c:pt>
                <c:pt idx="13">
                  <c:v>33634</c:v>
                </c:pt>
                <c:pt idx="14">
                  <c:v>33662</c:v>
                </c:pt>
                <c:pt idx="15">
                  <c:v>33694</c:v>
                </c:pt>
                <c:pt idx="16">
                  <c:v>33724</c:v>
                </c:pt>
                <c:pt idx="17">
                  <c:v>33753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33907</c:v>
                </c:pt>
                <c:pt idx="23">
                  <c:v>33938</c:v>
                </c:pt>
                <c:pt idx="24">
                  <c:v>33969</c:v>
                </c:pt>
                <c:pt idx="25">
                  <c:v>33998</c:v>
                </c:pt>
                <c:pt idx="26">
                  <c:v>34026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34180</c:v>
                </c:pt>
                <c:pt idx="32">
                  <c:v>34212</c:v>
                </c:pt>
                <c:pt idx="33">
                  <c:v>34242</c:v>
                </c:pt>
                <c:pt idx="34">
                  <c:v>34271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34453</c:v>
                </c:pt>
                <c:pt idx="41">
                  <c:v>34485</c:v>
                </c:pt>
                <c:pt idx="42">
                  <c:v>34515</c:v>
                </c:pt>
                <c:pt idx="43">
                  <c:v>34544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34698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34817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34971</c:v>
                </c:pt>
                <c:pt idx="58">
                  <c:v>35003</c:v>
                </c:pt>
                <c:pt idx="59">
                  <c:v>35033</c:v>
                </c:pt>
                <c:pt idx="60">
                  <c:v>35062</c:v>
                </c:pt>
                <c:pt idx="61">
                  <c:v>35095</c:v>
                </c:pt>
                <c:pt idx="62">
                  <c:v>35124</c:v>
                </c:pt>
                <c:pt idx="63">
                  <c:v>35153</c:v>
                </c:pt>
                <c:pt idx="64">
                  <c:v>35185</c:v>
                </c:pt>
                <c:pt idx="65">
                  <c:v>35216</c:v>
                </c:pt>
                <c:pt idx="66">
                  <c:v>35244</c:v>
                </c:pt>
                <c:pt idx="67">
                  <c:v>35277</c:v>
                </c:pt>
                <c:pt idx="68">
                  <c:v>35307</c:v>
                </c:pt>
                <c:pt idx="69">
                  <c:v>35338</c:v>
                </c:pt>
                <c:pt idx="70">
                  <c:v>35369</c:v>
                </c:pt>
                <c:pt idx="71">
                  <c:v>35398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35580</c:v>
                </c:pt>
                <c:pt idx="78">
                  <c:v>35611</c:v>
                </c:pt>
                <c:pt idx="79">
                  <c:v>35642</c:v>
                </c:pt>
                <c:pt idx="80">
                  <c:v>35671</c:v>
                </c:pt>
                <c:pt idx="81">
                  <c:v>35703</c:v>
                </c:pt>
                <c:pt idx="82">
                  <c:v>35734</c:v>
                </c:pt>
                <c:pt idx="83">
                  <c:v>35762</c:v>
                </c:pt>
                <c:pt idx="84">
                  <c:v>35795</c:v>
                </c:pt>
                <c:pt idx="85">
                  <c:v>35825</c:v>
                </c:pt>
                <c:pt idx="86">
                  <c:v>35853</c:v>
                </c:pt>
                <c:pt idx="87">
                  <c:v>35885</c:v>
                </c:pt>
                <c:pt idx="88">
                  <c:v>35915</c:v>
                </c:pt>
                <c:pt idx="89">
                  <c:v>35944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36098</c:v>
                </c:pt>
                <c:pt idx="95">
                  <c:v>36129</c:v>
                </c:pt>
                <c:pt idx="96">
                  <c:v>36160</c:v>
                </c:pt>
                <c:pt idx="97">
                  <c:v>36189</c:v>
                </c:pt>
                <c:pt idx="98">
                  <c:v>36217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36371</c:v>
                </c:pt>
                <c:pt idx="104">
                  <c:v>36403</c:v>
                </c:pt>
                <c:pt idx="105">
                  <c:v>36433</c:v>
                </c:pt>
                <c:pt idx="106">
                  <c:v>36462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36644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36798</c:v>
                </c:pt>
                <c:pt idx="118">
                  <c:v>36830</c:v>
                </c:pt>
                <c:pt idx="119">
                  <c:v>36860</c:v>
                </c:pt>
                <c:pt idx="120">
                  <c:v>36889</c:v>
                </c:pt>
                <c:pt idx="121">
                  <c:v>36922</c:v>
                </c:pt>
                <c:pt idx="122">
                  <c:v>36950</c:v>
                </c:pt>
                <c:pt idx="123">
                  <c:v>36980</c:v>
                </c:pt>
                <c:pt idx="124">
                  <c:v>37011</c:v>
                </c:pt>
                <c:pt idx="125">
                  <c:v>37042</c:v>
                </c:pt>
                <c:pt idx="126">
                  <c:v>37071</c:v>
                </c:pt>
                <c:pt idx="127">
                  <c:v>37103</c:v>
                </c:pt>
                <c:pt idx="128">
                  <c:v>37134</c:v>
                </c:pt>
                <c:pt idx="129">
                  <c:v>37162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37344</c:v>
                </c:pt>
                <c:pt idx="136">
                  <c:v>37376</c:v>
                </c:pt>
                <c:pt idx="137">
                  <c:v>37407</c:v>
                </c:pt>
                <c:pt idx="138">
                  <c:v>37435</c:v>
                </c:pt>
                <c:pt idx="139">
                  <c:v>37468</c:v>
                </c:pt>
                <c:pt idx="140">
                  <c:v>37498</c:v>
                </c:pt>
                <c:pt idx="141">
                  <c:v>37529</c:v>
                </c:pt>
                <c:pt idx="142">
                  <c:v>37560</c:v>
                </c:pt>
                <c:pt idx="143">
                  <c:v>37589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37771</c:v>
                </c:pt>
                <c:pt idx="150">
                  <c:v>37802</c:v>
                </c:pt>
                <c:pt idx="151">
                  <c:v>37833</c:v>
                </c:pt>
                <c:pt idx="152">
                  <c:v>37862</c:v>
                </c:pt>
                <c:pt idx="153">
                  <c:v>37894</c:v>
                </c:pt>
                <c:pt idx="154">
                  <c:v>37925</c:v>
                </c:pt>
                <c:pt idx="155">
                  <c:v>37953</c:v>
                </c:pt>
                <c:pt idx="156">
                  <c:v>37986</c:v>
                </c:pt>
                <c:pt idx="157">
                  <c:v>38016</c:v>
                </c:pt>
                <c:pt idx="158">
                  <c:v>38044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38198</c:v>
                </c:pt>
                <c:pt idx="164">
                  <c:v>38230</c:v>
                </c:pt>
                <c:pt idx="165">
                  <c:v>38260</c:v>
                </c:pt>
                <c:pt idx="166">
                  <c:v>38289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38471</c:v>
                </c:pt>
                <c:pt idx="173">
                  <c:v>38503</c:v>
                </c:pt>
                <c:pt idx="174">
                  <c:v>38533</c:v>
                </c:pt>
                <c:pt idx="175">
                  <c:v>38562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38716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38835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38989</c:v>
                </c:pt>
                <c:pt idx="190">
                  <c:v>39021</c:v>
                </c:pt>
                <c:pt idx="191">
                  <c:v>39051</c:v>
                </c:pt>
                <c:pt idx="192">
                  <c:v>39080</c:v>
                </c:pt>
                <c:pt idx="193">
                  <c:v>39113</c:v>
                </c:pt>
                <c:pt idx="194">
                  <c:v>39141</c:v>
                </c:pt>
                <c:pt idx="195">
                  <c:v>39171</c:v>
                </c:pt>
                <c:pt idx="196">
                  <c:v>39202</c:v>
                </c:pt>
                <c:pt idx="197">
                  <c:v>39233</c:v>
                </c:pt>
                <c:pt idx="198">
                  <c:v>39262</c:v>
                </c:pt>
                <c:pt idx="199">
                  <c:v>39294</c:v>
                </c:pt>
                <c:pt idx="200">
                  <c:v>39325</c:v>
                </c:pt>
                <c:pt idx="201">
                  <c:v>39353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39598</c:v>
                </c:pt>
                <c:pt idx="210">
                  <c:v>39629</c:v>
                </c:pt>
                <c:pt idx="211">
                  <c:v>39660</c:v>
                </c:pt>
                <c:pt idx="212">
                  <c:v>39689</c:v>
                </c:pt>
                <c:pt idx="213">
                  <c:v>39721</c:v>
                </c:pt>
                <c:pt idx="214">
                  <c:v>39752</c:v>
                </c:pt>
                <c:pt idx="215">
                  <c:v>39780</c:v>
                </c:pt>
                <c:pt idx="216">
                  <c:v>39813</c:v>
                </c:pt>
                <c:pt idx="217">
                  <c:v>39843</c:v>
                </c:pt>
                <c:pt idx="218">
                  <c:v>39871</c:v>
                </c:pt>
                <c:pt idx="219">
                  <c:v>39903</c:v>
                </c:pt>
                <c:pt idx="220">
                  <c:v>39933</c:v>
                </c:pt>
                <c:pt idx="221">
                  <c:v>39962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40116</c:v>
                </c:pt>
                <c:pt idx="227">
                  <c:v>40147</c:v>
                </c:pt>
                <c:pt idx="228">
                  <c:v>40178</c:v>
                </c:pt>
                <c:pt idx="229">
                  <c:v>40207</c:v>
                </c:pt>
                <c:pt idx="230">
                  <c:v>40235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40389</c:v>
                </c:pt>
                <c:pt idx="236">
                  <c:v>40421</c:v>
                </c:pt>
                <c:pt idx="237">
                  <c:v>40451</c:v>
                </c:pt>
                <c:pt idx="238">
                  <c:v>40480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40662</c:v>
                </c:pt>
                <c:pt idx="245">
                  <c:v>40694</c:v>
                </c:pt>
                <c:pt idx="246">
                  <c:v>40724</c:v>
                </c:pt>
                <c:pt idx="247">
                  <c:v>40753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40907</c:v>
                </c:pt>
                <c:pt idx="253">
                  <c:v>40939</c:v>
                </c:pt>
                <c:pt idx="254">
                  <c:v>40968</c:v>
                </c:pt>
                <c:pt idx="255">
                  <c:v>40998</c:v>
                </c:pt>
                <c:pt idx="256">
                  <c:v>41029</c:v>
                </c:pt>
                <c:pt idx="257">
                  <c:v>41060</c:v>
                </c:pt>
                <c:pt idx="258">
                  <c:v>41089</c:v>
                </c:pt>
                <c:pt idx="259">
                  <c:v>41121</c:v>
                </c:pt>
                <c:pt idx="260">
                  <c:v>41152</c:v>
                </c:pt>
                <c:pt idx="261">
                  <c:v>41180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  <c:pt idx="265">
                  <c:v>41305</c:v>
                </c:pt>
                <c:pt idx="266">
                  <c:v>41333</c:v>
                </c:pt>
                <c:pt idx="267">
                  <c:v>41362</c:v>
                </c:pt>
                <c:pt idx="268">
                  <c:v>41394</c:v>
                </c:pt>
                <c:pt idx="269">
                  <c:v>41425</c:v>
                </c:pt>
                <c:pt idx="270">
                  <c:v>41453</c:v>
                </c:pt>
                <c:pt idx="271">
                  <c:v>41486</c:v>
                </c:pt>
                <c:pt idx="272">
                  <c:v>41516</c:v>
                </c:pt>
                <c:pt idx="273">
                  <c:v>41547</c:v>
                </c:pt>
                <c:pt idx="274">
                  <c:v>41578</c:v>
                </c:pt>
                <c:pt idx="275">
                  <c:v>41607</c:v>
                </c:pt>
                <c:pt idx="276">
                  <c:v>41639</c:v>
                </c:pt>
                <c:pt idx="277">
                  <c:v>41670</c:v>
                </c:pt>
                <c:pt idx="278">
                  <c:v>41698</c:v>
                </c:pt>
                <c:pt idx="279">
                  <c:v>41729</c:v>
                </c:pt>
                <c:pt idx="280">
                  <c:v>41759</c:v>
                </c:pt>
                <c:pt idx="281">
                  <c:v>41789</c:v>
                </c:pt>
                <c:pt idx="282">
                  <c:v>41820</c:v>
                </c:pt>
                <c:pt idx="283">
                  <c:v>41851</c:v>
                </c:pt>
                <c:pt idx="284">
                  <c:v>41880</c:v>
                </c:pt>
                <c:pt idx="285">
                  <c:v>41912</c:v>
                </c:pt>
                <c:pt idx="286">
                  <c:v>41943</c:v>
                </c:pt>
                <c:pt idx="287">
                  <c:v>41971</c:v>
                </c:pt>
                <c:pt idx="288">
                  <c:v>42004</c:v>
                </c:pt>
                <c:pt idx="289">
                  <c:v>42034</c:v>
                </c:pt>
                <c:pt idx="290">
                  <c:v>42062</c:v>
                </c:pt>
                <c:pt idx="291">
                  <c:v>42094</c:v>
                </c:pt>
                <c:pt idx="292">
                  <c:v>42124</c:v>
                </c:pt>
                <c:pt idx="293">
                  <c:v>42153</c:v>
                </c:pt>
                <c:pt idx="294">
                  <c:v>42185</c:v>
                </c:pt>
                <c:pt idx="295">
                  <c:v>42216</c:v>
                </c:pt>
                <c:pt idx="296">
                  <c:v>42247</c:v>
                </c:pt>
                <c:pt idx="297">
                  <c:v>42277</c:v>
                </c:pt>
                <c:pt idx="298">
                  <c:v>42307</c:v>
                </c:pt>
                <c:pt idx="299">
                  <c:v>42338</c:v>
                </c:pt>
                <c:pt idx="300">
                  <c:v>42368</c:v>
                </c:pt>
                <c:pt idx="301">
                  <c:v>42399</c:v>
                </c:pt>
                <c:pt idx="302">
                  <c:v>42429</c:v>
                </c:pt>
                <c:pt idx="303">
                  <c:v>42459</c:v>
                </c:pt>
                <c:pt idx="304">
                  <c:v>42490</c:v>
                </c:pt>
                <c:pt idx="305">
                  <c:v>42520</c:v>
                </c:pt>
                <c:pt idx="306">
                  <c:v>42551</c:v>
                </c:pt>
                <c:pt idx="307">
                  <c:v>42581</c:v>
                </c:pt>
                <c:pt idx="308">
                  <c:v>42612</c:v>
                </c:pt>
                <c:pt idx="309">
                  <c:v>42643</c:v>
                </c:pt>
                <c:pt idx="310">
                  <c:v>42673</c:v>
                </c:pt>
                <c:pt idx="311">
                  <c:v>42704</c:v>
                </c:pt>
                <c:pt idx="312">
                  <c:v>42734</c:v>
                </c:pt>
                <c:pt idx="313">
                  <c:v>42765</c:v>
                </c:pt>
                <c:pt idx="314">
                  <c:v>42794</c:v>
                </c:pt>
                <c:pt idx="315">
                  <c:v>42824</c:v>
                </c:pt>
                <c:pt idx="316">
                  <c:v>42855</c:v>
                </c:pt>
                <c:pt idx="317">
                  <c:v>42885</c:v>
                </c:pt>
                <c:pt idx="318">
                  <c:v>42916</c:v>
                </c:pt>
                <c:pt idx="319">
                  <c:v>42946</c:v>
                </c:pt>
                <c:pt idx="320">
                  <c:v>42977</c:v>
                </c:pt>
                <c:pt idx="321">
                  <c:v>43008</c:v>
                </c:pt>
                <c:pt idx="322">
                  <c:v>43038</c:v>
                </c:pt>
                <c:pt idx="323">
                  <c:v>43069</c:v>
                </c:pt>
                <c:pt idx="324">
                  <c:v>43099</c:v>
                </c:pt>
                <c:pt idx="325">
                  <c:v>43130</c:v>
                </c:pt>
                <c:pt idx="326">
                  <c:v>43159</c:v>
                </c:pt>
                <c:pt idx="327">
                  <c:v>43189</c:v>
                </c:pt>
                <c:pt idx="328">
                  <c:v>43220</c:v>
                </c:pt>
                <c:pt idx="329">
                  <c:v>43250</c:v>
                </c:pt>
                <c:pt idx="330">
                  <c:v>43281</c:v>
                </c:pt>
                <c:pt idx="331">
                  <c:v>43311</c:v>
                </c:pt>
                <c:pt idx="332">
                  <c:v>43342</c:v>
                </c:pt>
                <c:pt idx="333">
                  <c:v>43373</c:v>
                </c:pt>
                <c:pt idx="334">
                  <c:v>43403</c:v>
                </c:pt>
                <c:pt idx="335">
                  <c:v>43434</c:v>
                </c:pt>
                <c:pt idx="336">
                  <c:v>43464</c:v>
                </c:pt>
                <c:pt idx="337">
                  <c:v>43495</c:v>
                </c:pt>
                <c:pt idx="338">
                  <c:v>43524</c:v>
                </c:pt>
                <c:pt idx="339">
                  <c:v>43554</c:v>
                </c:pt>
                <c:pt idx="340">
                  <c:v>43585</c:v>
                </c:pt>
              </c:numCache>
            </c:numRef>
          </c:cat>
          <c:val>
            <c:numRef>
              <c:f>'Fig2'!$C$5:$C$345</c:f>
              <c:numCache>
                <c:formatCode>General</c:formatCode>
                <c:ptCount val="341"/>
                <c:pt idx="0">
                  <c:v>28.700000000000003</c:v>
                </c:pt>
                <c:pt idx="1">
                  <c:v>34</c:v>
                </c:pt>
                <c:pt idx="2">
                  <c:v>35.9</c:v>
                </c:pt>
                <c:pt idx="3">
                  <c:v>36.700000000000003</c:v>
                </c:pt>
                <c:pt idx="4">
                  <c:v>30.400000000000002</c:v>
                </c:pt>
                <c:pt idx="5">
                  <c:v>33.700000000000003</c:v>
                </c:pt>
                <c:pt idx="6">
                  <c:v>31.400000000000002</c:v>
                </c:pt>
                <c:pt idx="7">
                  <c:v>29.8</c:v>
                </c:pt>
                <c:pt idx="8">
                  <c:v>34.5</c:v>
                </c:pt>
                <c:pt idx="9">
                  <c:v>36</c:v>
                </c:pt>
                <c:pt idx="10">
                  <c:v>34.1</c:v>
                </c:pt>
                <c:pt idx="11">
                  <c:v>35.4</c:v>
                </c:pt>
                <c:pt idx="12">
                  <c:v>40.5</c:v>
                </c:pt>
                <c:pt idx="13">
                  <c:v>39.6</c:v>
                </c:pt>
                <c:pt idx="14">
                  <c:v>40.6</c:v>
                </c:pt>
                <c:pt idx="15">
                  <c:v>39</c:v>
                </c:pt>
                <c:pt idx="16">
                  <c:v>33.6</c:v>
                </c:pt>
                <c:pt idx="17">
                  <c:v>36.9</c:v>
                </c:pt>
                <c:pt idx="18">
                  <c:v>32</c:v>
                </c:pt>
                <c:pt idx="19">
                  <c:v>30.200000000000003</c:v>
                </c:pt>
                <c:pt idx="20">
                  <c:v>30.900000000000002</c:v>
                </c:pt>
                <c:pt idx="21">
                  <c:v>33.4</c:v>
                </c:pt>
                <c:pt idx="22">
                  <c:v>34</c:v>
                </c:pt>
                <c:pt idx="23">
                  <c:v>35.700000000000003</c:v>
                </c:pt>
                <c:pt idx="24">
                  <c:v>32.700000000000003</c:v>
                </c:pt>
                <c:pt idx="25">
                  <c:v>31</c:v>
                </c:pt>
                <c:pt idx="26">
                  <c:v>29.900000000000002</c:v>
                </c:pt>
                <c:pt idx="27">
                  <c:v>33.200000000000003</c:v>
                </c:pt>
                <c:pt idx="28">
                  <c:v>28.6</c:v>
                </c:pt>
                <c:pt idx="29">
                  <c:v>31</c:v>
                </c:pt>
                <c:pt idx="30">
                  <c:v>29.400000000000002</c:v>
                </c:pt>
                <c:pt idx="31">
                  <c:v>23.5</c:v>
                </c:pt>
                <c:pt idx="32">
                  <c:v>23.8</c:v>
                </c:pt>
                <c:pt idx="33">
                  <c:v>26.200000000000003</c:v>
                </c:pt>
                <c:pt idx="34">
                  <c:v>24.700000000000003</c:v>
                </c:pt>
                <c:pt idx="35">
                  <c:v>24.700000000000003</c:v>
                </c:pt>
                <c:pt idx="36">
                  <c:v>24.900000000000002</c:v>
                </c:pt>
                <c:pt idx="37">
                  <c:v>25</c:v>
                </c:pt>
                <c:pt idx="38">
                  <c:v>24.200000000000003</c:v>
                </c:pt>
                <c:pt idx="39">
                  <c:v>24.900000000000002</c:v>
                </c:pt>
                <c:pt idx="40">
                  <c:v>24.900000000000002</c:v>
                </c:pt>
                <c:pt idx="41">
                  <c:v>29</c:v>
                </c:pt>
                <c:pt idx="42">
                  <c:v>27.8</c:v>
                </c:pt>
                <c:pt idx="43">
                  <c:v>26</c:v>
                </c:pt>
                <c:pt idx="44">
                  <c:v>29.400000000000002</c:v>
                </c:pt>
                <c:pt idx="45">
                  <c:v>28.3</c:v>
                </c:pt>
                <c:pt idx="46">
                  <c:v>31.5</c:v>
                </c:pt>
                <c:pt idx="47">
                  <c:v>31.400000000000002</c:v>
                </c:pt>
                <c:pt idx="48">
                  <c:v>30.6</c:v>
                </c:pt>
                <c:pt idx="49">
                  <c:v>28.1</c:v>
                </c:pt>
                <c:pt idx="50">
                  <c:v>29.900000000000002</c:v>
                </c:pt>
                <c:pt idx="51">
                  <c:v>33.700000000000003</c:v>
                </c:pt>
                <c:pt idx="52">
                  <c:v>35.1</c:v>
                </c:pt>
                <c:pt idx="53">
                  <c:v>36.300000000000004</c:v>
                </c:pt>
                <c:pt idx="54">
                  <c:v>38.800000000000004</c:v>
                </c:pt>
                <c:pt idx="55">
                  <c:v>38.200000000000003</c:v>
                </c:pt>
                <c:pt idx="56">
                  <c:v>39</c:v>
                </c:pt>
                <c:pt idx="57">
                  <c:v>38.200000000000003</c:v>
                </c:pt>
                <c:pt idx="58">
                  <c:v>37.9</c:v>
                </c:pt>
                <c:pt idx="59">
                  <c:v>33</c:v>
                </c:pt>
                <c:pt idx="60">
                  <c:v>33.200000000000003</c:v>
                </c:pt>
                <c:pt idx="61">
                  <c:v>31.900000000000002</c:v>
                </c:pt>
                <c:pt idx="62">
                  <c:v>34</c:v>
                </c:pt>
                <c:pt idx="63">
                  <c:v>35.6</c:v>
                </c:pt>
                <c:pt idx="64">
                  <c:v>36.1</c:v>
                </c:pt>
                <c:pt idx="65">
                  <c:v>37.800000000000004</c:v>
                </c:pt>
                <c:pt idx="66">
                  <c:v>38.300000000000004</c:v>
                </c:pt>
                <c:pt idx="67">
                  <c:v>34.4</c:v>
                </c:pt>
                <c:pt idx="68">
                  <c:v>35.700000000000003</c:v>
                </c:pt>
                <c:pt idx="69">
                  <c:v>38.400000000000006</c:v>
                </c:pt>
                <c:pt idx="70">
                  <c:v>38.1</c:v>
                </c:pt>
                <c:pt idx="71">
                  <c:v>43.6</c:v>
                </c:pt>
                <c:pt idx="72">
                  <c:v>45.900000000000006</c:v>
                </c:pt>
                <c:pt idx="73">
                  <c:v>53.400000000000006</c:v>
                </c:pt>
                <c:pt idx="74">
                  <c:v>51</c:v>
                </c:pt>
                <c:pt idx="75">
                  <c:v>48</c:v>
                </c:pt>
                <c:pt idx="76">
                  <c:v>53.800000000000004</c:v>
                </c:pt>
                <c:pt idx="77">
                  <c:v>54.900000000000006</c:v>
                </c:pt>
                <c:pt idx="78">
                  <c:v>55.900000000000006</c:v>
                </c:pt>
                <c:pt idx="79">
                  <c:v>53.800000000000004</c:v>
                </c:pt>
                <c:pt idx="80">
                  <c:v>50.300000000000004</c:v>
                </c:pt>
                <c:pt idx="81">
                  <c:v>50.300000000000004</c:v>
                </c:pt>
                <c:pt idx="82">
                  <c:v>48.900000000000006</c:v>
                </c:pt>
                <c:pt idx="83">
                  <c:v>53.2</c:v>
                </c:pt>
                <c:pt idx="84">
                  <c:v>48.6</c:v>
                </c:pt>
                <c:pt idx="85">
                  <c:v>50.2</c:v>
                </c:pt>
                <c:pt idx="86">
                  <c:v>57.1</c:v>
                </c:pt>
                <c:pt idx="87">
                  <c:v>60.300000000000004</c:v>
                </c:pt>
                <c:pt idx="88">
                  <c:v>56</c:v>
                </c:pt>
                <c:pt idx="89">
                  <c:v>52.7</c:v>
                </c:pt>
                <c:pt idx="90">
                  <c:v>67.3</c:v>
                </c:pt>
                <c:pt idx="91">
                  <c:v>60.1</c:v>
                </c:pt>
                <c:pt idx="92">
                  <c:v>52.400000000000006</c:v>
                </c:pt>
                <c:pt idx="93">
                  <c:v>60.1</c:v>
                </c:pt>
                <c:pt idx="94">
                  <c:v>47.300000000000004</c:v>
                </c:pt>
                <c:pt idx="95">
                  <c:v>54.5</c:v>
                </c:pt>
                <c:pt idx="96">
                  <c:v>61.900000000000006</c:v>
                </c:pt>
                <c:pt idx="97">
                  <c:v>68.400000000000006</c:v>
                </c:pt>
                <c:pt idx="98">
                  <c:v>58.6</c:v>
                </c:pt>
                <c:pt idx="99">
                  <c:v>70</c:v>
                </c:pt>
                <c:pt idx="100">
                  <c:v>58.900000000000006</c:v>
                </c:pt>
                <c:pt idx="101">
                  <c:v>58.5</c:v>
                </c:pt>
                <c:pt idx="102">
                  <c:v>65.400000000000006</c:v>
                </c:pt>
                <c:pt idx="103">
                  <c:v>55.7</c:v>
                </c:pt>
                <c:pt idx="104">
                  <c:v>60.1</c:v>
                </c:pt>
                <c:pt idx="105">
                  <c:v>58.800000000000004</c:v>
                </c:pt>
                <c:pt idx="106">
                  <c:v>56.800000000000004</c:v>
                </c:pt>
                <c:pt idx="107">
                  <c:v>55.900000000000006</c:v>
                </c:pt>
                <c:pt idx="108">
                  <c:v>71.600000000000009</c:v>
                </c:pt>
                <c:pt idx="109">
                  <c:v>57.2</c:v>
                </c:pt>
                <c:pt idx="110">
                  <c:v>52.300000000000004</c:v>
                </c:pt>
                <c:pt idx="111">
                  <c:v>62.1</c:v>
                </c:pt>
                <c:pt idx="112">
                  <c:v>39.200000000000003</c:v>
                </c:pt>
                <c:pt idx="113">
                  <c:v>35.1</c:v>
                </c:pt>
                <c:pt idx="114">
                  <c:v>44.900000000000006</c:v>
                </c:pt>
                <c:pt idx="115">
                  <c:v>38.6</c:v>
                </c:pt>
                <c:pt idx="116">
                  <c:v>38.6</c:v>
                </c:pt>
                <c:pt idx="117">
                  <c:v>33.300000000000004</c:v>
                </c:pt>
                <c:pt idx="118">
                  <c:v>38.1</c:v>
                </c:pt>
                <c:pt idx="119">
                  <c:v>31.700000000000003</c:v>
                </c:pt>
                <c:pt idx="120">
                  <c:v>24</c:v>
                </c:pt>
                <c:pt idx="121">
                  <c:v>33.200000000000003</c:v>
                </c:pt>
                <c:pt idx="122">
                  <c:v>32.1</c:v>
                </c:pt>
                <c:pt idx="123">
                  <c:v>29.700000000000003</c:v>
                </c:pt>
                <c:pt idx="124">
                  <c:v>36.800000000000004</c:v>
                </c:pt>
                <c:pt idx="125">
                  <c:v>37.6</c:v>
                </c:pt>
                <c:pt idx="126">
                  <c:v>38.400000000000006</c:v>
                </c:pt>
                <c:pt idx="127">
                  <c:v>34.800000000000004</c:v>
                </c:pt>
                <c:pt idx="128">
                  <c:v>30</c:v>
                </c:pt>
                <c:pt idx="129">
                  <c:v>37.1</c:v>
                </c:pt>
                <c:pt idx="130">
                  <c:v>42.1</c:v>
                </c:pt>
                <c:pt idx="131">
                  <c:v>55.800000000000004</c:v>
                </c:pt>
                <c:pt idx="132">
                  <c:v>57.6</c:v>
                </c:pt>
                <c:pt idx="133">
                  <c:v>58.400000000000006</c:v>
                </c:pt>
                <c:pt idx="134">
                  <c:v>53.5</c:v>
                </c:pt>
                <c:pt idx="135">
                  <c:v>55.300000000000004</c:v>
                </c:pt>
                <c:pt idx="136">
                  <c:v>45.800000000000004</c:v>
                </c:pt>
                <c:pt idx="137">
                  <c:v>44.7</c:v>
                </c:pt>
                <c:pt idx="138">
                  <c:v>48</c:v>
                </c:pt>
                <c:pt idx="139">
                  <c:v>34</c:v>
                </c:pt>
                <c:pt idx="140">
                  <c:v>34.800000000000004</c:v>
                </c:pt>
                <c:pt idx="141">
                  <c:v>31</c:v>
                </c:pt>
                <c:pt idx="142">
                  <c:v>31.8</c:v>
                </c:pt>
                <c:pt idx="143">
                  <c:v>34.300000000000004</c:v>
                </c:pt>
                <c:pt idx="144">
                  <c:v>30.8</c:v>
                </c:pt>
                <c:pt idx="145">
                  <c:v>27.3</c:v>
                </c:pt>
                <c:pt idx="146">
                  <c:v>27.200000000000003</c:v>
                </c:pt>
                <c:pt idx="147">
                  <c:v>27.8</c:v>
                </c:pt>
                <c:pt idx="148">
                  <c:v>29.400000000000002</c:v>
                </c:pt>
                <c:pt idx="149">
                  <c:v>28</c:v>
                </c:pt>
                <c:pt idx="150">
                  <c:v>29.1</c:v>
                </c:pt>
                <c:pt idx="151">
                  <c:v>28.700000000000003</c:v>
                </c:pt>
                <c:pt idx="152">
                  <c:v>28.8</c:v>
                </c:pt>
                <c:pt idx="153">
                  <c:v>30.200000000000003</c:v>
                </c:pt>
                <c:pt idx="154">
                  <c:v>28.400000000000002</c:v>
                </c:pt>
                <c:pt idx="155">
                  <c:v>28.3</c:v>
                </c:pt>
                <c:pt idx="156">
                  <c:v>30.1</c:v>
                </c:pt>
                <c:pt idx="157">
                  <c:v>33.700000000000003</c:v>
                </c:pt>
                <c:pt idx="158">
                  <c:v>32.4</c:v>
                </c:pt>
                <c:pt idx="159">
                  <c:v>30.400000000000002</c:v>
                </c:pt>
                <c:pt idx="160">
                  <c:v>38.400000000000006</c:v>
                </c:pt>
                <c:pt idx="161">
                  <c:v>38.6</c:v>
                </c:pt>
                <c:pt idx="162">
                  <c:v>42</c:v>
                </c:pt>
                <c:pt idx="163">
                  <c:v>38</c:v>
                </c:pt>
                <c:pt idx="164">
                  <c:v>36.4</c:v>
                </c:pt>
                <c:pt idx="165">
                  <c:v>36.9</c:v>
                </c:pt>
                <c:pt idx="166">
                  <c:v>37.300000000000004</c:v>
                </c:pt>
                <c:pt idx="167">
                  <c:v>36.200000000000003</c:v>
                </c:pt>
                <c:pt idx="168">
                  <c:v>36.1</c:v>
                </c:pt>
                <c:pt idx="169">
                  <c:v>28.6</c:v>
                </c:pt>
                <c:pt idx="170">
                  <c:v>27.3</c:v>
                </c:pt>
                <c:pt idx="171">
                  <c:v>26.3</c:v>
                </c:pt>
                <c:pt idx="172">
                  <c:v>27.5</c:v>
                </c:pt>
                <c:pt idx="173">
                  <c:v>25</c:v>
                </c:pt>
                <c:pt idx="174">
                  <c:v>24.1</c:v>
                </c:pt>
                <c:pt idx="175">
                  <c:v>22.900000000000002</c:v>
                </c:pt>
                <c:pt idx="176">
                  <c:v>24.400000000000002</c:v>
                </c:pt>
                <c:pt idx="177">
                  <c:v>23</c:v>
                </c:pt>
                <c:pt idx="178">
                  <c:v>21.8</c:v>
                </c:pt>
                <c:pt idx="179">
                  <c:v>23.5</c:v>
                </c:pt>
                <c:pt idx="180">
                  <c:v>22.200000000000003</c:v>
                </c:pt>
                <c:pt idx="181">
                  <c:v>23.5</c:v>
                </c:pt>
                <c:pt idx="182">
                  <c:v>22.400000000000002</c:v>
                </c:pt>
                <c:pt idx="183">
                  <c:v>22.700000000000003</c:v>
                </c:pt>
                <c:pt idx="184">
                  <c:v>20.100000000000001</c:v>
                </c:pt>
                <c:pt idx="185">
                  <c:v>18</c:v>
                </c:pt>
                <c:pt idx="186">
                  <c:v>18.5</c:v>
                </c:pt>
                <c:pt idx="187">
                  <c:v>20.100000000000001</c:v>
                </c:pt>
                <c:pt idx="188">
                  <c:v>21.400000000000002</c:v>
                </c:pt>
                <c:pt idx="189">
                  <c:v>22.8</c:v>
                </c:pt>
                <c:pt idx="190">
                  <c:v>23.900000000000002</c:v>
                </c:pt>
                <c:pt idx="191">
                  <c:v>23.3</c:v>
                </c:pt>
                <c:pt idx="192">
                  <c:v>23.700000000000003</c:v>
                </c:pt>
                <c:pt idx="193">
                  <c:v>26.200000000000003</c:v>
                </c:pt>
                <c:pt idx="194">
                  <c:v>23.900000000000002</c:v>
                </c:pt>
                <c:pt idx="195">
                  <c:v>23.6</c:v>
                </c:pt>
                <c:pt idx="196">
                  <c:v>25.400000000000002</c:v>
                </c:pt>
                <c:pt idx="197">
                  <c:v>22.1</c:v>
                </c:pt>
                <c:pt idx="198">
                  <c:v>21.200000000000003</c:v>
                </c:pt>
                <c:pt idx="199">
                  <c:v>20.400000000000002</c:v>
                </c:pt>
                <c:pt idx="200">
                  <c:v>20.200000000000003</c:v>
                </c:pt>
                <c:pt idx="201">
                  <c:v>20.700000000000003</c:v>
                </c:pt>
                <c:pt idx="202">
                  <c:v>24.200000000000003</c:v>
                </c:pt>
                <c:pt idx="203">
                  <c:v>22.1</c:v>
                </c:pt>
                <c:pt idx="204">
                  <c:v>23.400000000000002</c:v>
                </c:pt>
                <c:pt idx="205">
                  <c:v>18.5</c:v>
                </c:pt>
                <c:pt idx="206">
                  <c:v>15.5</c:v>
                </c:pt>
                <c:pt idx="207">
                  <c:v>16.100000000000001</c:v>
                </c:pt>
                <c:pt idx="208">
                  <c:v>16.600000000000001</c:v>
                </c:pt>
                <c:pt idx="209">
                  <c:v>16.5</c:v>
                </c:pt>
                <c:pt idx="210">
                  <c:v>16</c:v>
                </c:pt>
                <c:pt idx="211">
                  <c:v>13.8</c:v>
                </c:pt>
                <c:pt idx="212">
                  <c:v>14.600000000000001</c:v>
                </c:pt>
                <c:pt idx="213">
                  <c:v>14.3</c:v>
                </c:pt>
                <c:pt idx="214">
                  <c:v>11.700000000000001</c:v>
                </c:pt>
                <c:pt idx="215">
                  <c:v>10.600000000000001</c:v>
                </c:pt>
                <c:pt idx="216">
                  <c:v>10.200000000000001</c:v>
                </c:pt>
                <c:pt idx="217">
                  <c:v>9.2000000000000011</c:v>
                </c:pt>
                <c:pt idx="218">
                  <c:v>8.7000000000000011</c:v>
                </c:pt>
                <c:pt idx="219">
                  <c:v>9.9</c:v>
                </c:pt>
                <c:pt idx="220">
                  <c:v>11.600000000000001</c:v>
                </c:pt>
                <c:pt idx="221">
                  <c:v>12</c:v>
                </c:pt>
                <c:pt idx="222">
                  <c:v>13.700000000000001</c:v>
                </c:pt>
                <c:pt idx="223">
                  <c:v>14.5</c:v>
                </c:pt>
                <c:pt idx="224">
                  <c:v>15.200000000000001</c:v>
                </c:pt>
                <c:pt idx="225">
                  <c:v>15.9</c:v>
                </c:pt>
                <c:pt idx="226">
                  <c:v>16.400000000000002</c:v>
                </c:pt>
                <c:pt idx="227">
                  <c:v>17.400000000000002</c:v>
                </c:pt>
                <c:pt idx="228">
                  <c:v>18</c:v>
                </c:pt>
                <c:pt idx="229">
                  <c:v>16.7</c:v>
                </c:pt>
                <c:pt idx="230">
                  <c:v>15.8</c:v>
                </c:pt>
                <c:pt idx="231">
                  <c:v>16.100000000000001</c:v>
                </c:pt>
                <c:pt idx="232">
                  <c:v>15.8</c:v>
                </c:pt>
                <c:pt idx="233">
                  <c:v>13.4</c:v>
                </c:pt>
                <c:pt idx="234">
                  <c:v>11.9</c:v>
                </c:pt>
                <c:pt idx="235">
                  <c:v>13.4</c:v>
                </c:pt>
                <c:pt idx="236">
                  <c:v>12.200000000000001</c:v>
                </c:pt>
                <c:pt idx="237">
                  <c:v>11.700000000000001</c:v>
                </c:pt>
                <c:pt idx="238">
                  <c:v>12.700000000000001</c:v>
                </c:pt>
                <c:pt idx="239">
                  <c:v>10.9</c:v>
                </c:pt>
                <c:pt idx="240">
                  <c:v>12</c:v>
                </c:pt>
                <c:pt idx="241">
                  <c:v>11.8</c:v>
                </c:pt>
                <c:pt idx="242">
                  <c:v>11.3</c:v>
                </c:pt>
                <c:pt idx="243">
                  <c:v>10.8</c:v>
                </c:pt>
                <c:pt idx="244">
                  <c:v>11</c:v>
                </c:pt>
                <c:pt idx="245">
                  <c:v>9.9</c:v>
                </c:pt>
                <c:pt idx="246">
                  <c:v>10.3</c:v>
                </c:pt>
                <c:pt idx="247">
                  <c:v>10.200000000000001</c:v>
                </c:pt>
                <c:pt idx="248">
                  <c:v>9.9</c:v>
                </c:pt>
                <c:pt idx="249">
                  <c:v>9.3000000000000007</c:v>
                </c:pt>
                <c:pt idx="250">
                  <c:v>9.7000000000000011</c:v>
                </c:pt>
                <c:pt idx="251">
                  <c:v>9.3000000000000007</c:v>
                </c:pt>
                <c:pt idx="252">
                  <c:v>9.4</c:v>
                </c:pt>
                <c:pt idx="253">
                  <c:v>10.700000000000001</c:v>
                </c:pt>
                <c:pt idx="254">
                  <c:v>11.5</c:v>
                </c:pt>
                <c:pt idx="255">
                  <c:v>11.700000000000001</c:v>
                </c:pt>
                <c:pt idx="256">
                  <c:v>11.700000000000001</c:v>
                </c:pt>
                <c:pt idx="257">
                  <c:v>10.700000000000001</c:v>
                </c:pt>
                <c:pt idx="258">
                  <c:v>11.200000000000001</c:v>
                </c:pt>
                <c:pt idx="259">
                  <c:v>14.700000000000001</c:v>
                </c:pt>
                <c:pt idx="260">
                  <c:v>15.4</c:v>
                </c:pt>
                <c:pt idx="261">
                  <c:v>14.9</c:v>
                </c:pt>
                <c:pt idx="262">
                  <c:v>15.4</c:v>
                </c:pt>
                <c:pt idx="263">
                  <c:v>14.4</c:v>
                </c:pt>
                <c:pt idx="264">
                  <c:v>14.4</c:v>
                </c:pt>
                <c:pt idx="265">
                  <c:v>15.100000000000001</c:v>
                </c:pt>
                <c:pt idx="266">
                  <c:v>15.3</c:v>
                </c:pt>
                <c:pt idx="267">
                  <c:v>15.700000000000001</c:v>
                </c:pt>
                <c:pt idx="268">
                  <c:v>17.2</c:v>
                </c:pt>
                <c:pt idx="269">
                  <c:v>18.100000000000001</c:v>
                </c:pt>
                <c:pt idx="270">
                  <c:v>17.900000000000002</c:v>
                </c:pt>
                <c:pt idx="271">
                  <c:v>12.3</c:v>
                </c:pt>
                <c:pt idx="272">
                  <c:v>12.9</c:v>
                </c:pt>
                <c:pt idx="273">
                  <c:v>12.9</c:v>
                </c:pt>
                <c:pt idx="274">
                  <c:v>13.200000000000001</c:v>
                </c:pt>
                <c:pt idx="275">
                  <c:v>14.200000000000001</c:v>
                </c:pt>
                <c:pt idx="276">
                  <c:v>14</c:v>
                </c:pt>
                <c:pt idx="277">
                  <c:v>13.9</c:v>
                </c:pt>
                <c:pt idx="278">
                  <c:v>14.100000000000001</c:v>
                </c:pt>
                <c:pt idx="279">
                  <c:v>15.100000000000001</c:v>
                </c:pt>
                <c:pt idx="280">
                  <c:v>15.200000000000001</c:v>
                </c:pt>
                <c:pt idx="281">
                  <c:v>15.4</c:v>
                </c:pt>
                <c:pt idx="282">
                  <c:v>15.700000000000001</c:v>
                </c:pt>
                <c:pt idx="283">
                  <c:v>16.400000000000002</c:v>
                </c:pt>
                <c:pt idx="284">
                  <c:v>17.3</c:v>
                </c:pt>
                <c:pt idx="285">
                  <c:v>17.600000000000001</c:v>
                </c:pt>
                <c:pt idx="286">
                  <c:v>18.400000000000002</c:v>
                </c:pt>
                <c:pt idx="287">
                  <c:v>18.7</c:v>
                </c:pt>
                <c:pt idx="288">
                  <c:v>18.2</c:v>
                </c:pt>
                <c:pt idx="289">
                  <c:v>16.3</c:v>
                </c:pt>
                <c:pt idx="290">
                  <c:v>17.7</c:v>
                </c:pt>
                <c:pt idx="291">
                  <c:v>16.400000000000002</c:v>
                </c:pt>
                <c:pt idx="292">
                  <c:v>20.200000000000003</c:v>
                </c:pt>
                <c:pt idx="293">
                  <c:v>19.5</c:v>
                </c:pt>
                <c:pt idx="294">
                  <c:v>18.3</c:v>
                </c:pt>
                <c:pt idx="295">
                  <c:v>31.6</c:v>
                </c:pt>
                <c:pt idx="296">
                  <c:v>29.5</c:v>
                </c:pt>
                <c:pt idx="297">
                  <c:v>30</c:v>
                </c:pt>
                <c:pt idx="298">
                  <c:v>35.200000000000003</c:v>
                </c:pt>
                <c:pt idx="299">
                  <c:v>36.1</c:v>
                </c:pt>
                <c:pt idx="300">
                  <c:v>37.4</c:v>
                </c:pt>
                <c:pt idx="301">
                  <c:v>36.6</c:v>
                </c:pt>
                <c:pt idx="302">
                  <c:v>35.800000000000004</c:v>
                </c:pt>
                <c:pt idx="303">
                  <c:v>38.700000000000003</c:v>
                </c:pt>
                <c:pt idx="304">
                  <c:v>38.200000000000003</c:v>
                </c:pt>
                <c:pt idx="305">
                  <c:v>40.1</c:v>
                </c:pt>
                <c:pt idx="306">
                  <c:v>39.200000000000003</c:v>
                </c:pt>
                <c:pt idx="307">
                  <c:v>27</c:v>
                </c:pt>
                <c:pt idx="308">
                  <c:v>27.6</c:v>
                </c:pt>
                <c:pt idx="309">
                  <c:v>27.5</c:v>
                </c:pt>
                <c:pt idx="310">
                  <c:v>28.6</c:v>
                </c:pt>
                <c:pt idx="311">
                  <c:v>28.700000000000003</c:v>
                </c:pt>
                <c:pt idx="312">
                  <c:v>29.6</c:v>
                </c:pt>
                <c:pt idx="313">
                  <c:v>30.200000000000003</c:v>
                </c:pt>
                <c:pt idx="314">
                  <c:v>29.6</c:v>
                </c:pt>
                <c:pt idx="315">
                  <c:v>30.400000000000002</c:v>
                </c:pt>
                <c:pt idx="316">
                  <c:v>31.700000000000003</c:v>
                </c:pt>
                <c:pt idx="317">
                  <c:v>31.1</c:v>
                </c:pt>
                <c:pt idx="318">
                  <c:v>30.5</c:v>
                </c:pt>
                <c:pt idx="319">
                  <c:v>27</c:v>
                </c:pt>
                <c:pt idx="320">
                  <c:v>27.3</c:v>
                </c:pt>
                <c:pt idx="321">
                  <c:v>27.5</c:v>
                </c:pt>
                <c:pt idx="322">
                  <c:v>28.4</c:v>
                </c:pt>
                <c:pt idx="323">
                  <c:v>28.5</c:v>
                </c:pt>
                <c:pt idx="324">
                  <c:v>28.9</c:v>
                </c:pt>
                <c:pt idx="325">
                  <c:v>31.4</c:v>
                </c:pt>
                <c:pt idx="326">
                  <c:v>28.8</c:v>
                </c:pt>
                <c:pt idx="327">
                  <c:v>28.1</c:v>
                </c:pt>
                <c:pt idx="328">
                  <c:v>26</c:v>
                </c:pt>
                <c:pt idx="329">
                  <c:v>27.6</c:v>
                </c:pt>
                <c:pt idx="330">
                  <c:v>27.5</c:v>
                </c:pt>
                <c:pt idx="331">
                  <c:v>27.1</c:v>
                </c:pt>
                <c:pt idx="332">
                  <c:v>28.8</c:v>
                </c:pt>
                <c:pt idx="333">
                  <c:v>29.5</c:v>
                </c:pt>
                <c:pt idx="334">
                  <c:v>24.8</c:v>
                </c:pt>
                <c:pt idx="335">
                  <c:v>26.5</c:v>
                </c:pt>
                <c:pt idx="336">
                  <c:v>24</c:v>
                </c:pt>
                <c:pt idx="337">
                  <c:v>25.4</c:v>
                </c:pt>
                <c:pt idx="338">
                  <c:v>26.1</c:v>
                </c:pt>
                <c:pt idx="339">
                  <c:v>27.4</c:v>
                </c:pt>
                <c:pt idx="340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C9-40BF-BAB4-1E95AFF10734}"/>
            </c:ext>
          </c:extLst>
        </c:ser>
        <c:ser>
          <c:idx val="2"/>
          <c:order val="2"/>
          <c:tx>
            <c:strRef>
              <c:f>'Fig2'!$D$4</c:f>
              <c:strCache>
                <c:ptCount val="1"/>
                <c:pt idx="0">
                  <c:v>CISCO</c:v>
                </c:pt>
              </c:strCache>
            </c:strRef>
          </c:tx>
          <c:spPr>
            <a:ln w="19050">
              <a:solidFill>
                <a:srgbClr val="002060"/>
              </a:solidFill>
              <a:prstDash val="sysDot"/>
            </a:ln>
          </c:spPr>
          <c:marker>
            <c:symbol val="none"/>
          </c:marker>
          <c:cat>
            <c:numRef>
              <c:f>'Fig2'!$A$5:$A$345</c:f>
              <c:numCache>
                <c:formatCode>m/d/yyyy</c:formatCode>
                <c:ptCount val="341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33326</c:v>
                </c:pt>
                <c:pt idx="4">
                  <c:v>33358</c:v>
                </c:pt>
                <c:pt idx="5">
                  <c:v>33389</c:v>
                </c:pt>
                <c:pt idx="6">
                  <c:v>33417</c:v>
                </c:pt>
                <c:pt idx="7">
                  <c:v>33450</c:v>
                </c:pt>
                <c:pt idx="8">
                  <c:v>33480</c:v>
                </c:pt>
                <c:pt idx="9">
                  <c:v>33511</c:v>
                </c:pt>
                <c:pt idx="10">
                  <c:v>33542</c:v>
                </c:pt>
                <c:pt idx="11">
                  <c:v>33571</c:v>
                </c:pt>
                <c:pt idx="12">
                  <c:v>33603</c:v>
                </c:pt>
                <c:pt idx="13">
                  <c:v>33634</c:v>
                </c:pt>
                <c:pt idx="14">
                  <c:v>33662</c:v>
                </c:pt>
                <c:pt idx="15">
                  <c:v>33694</c:v>
                </c:pt>
                <c:pt idx="16">
                  <c:v>33724</c:v>
                </c:pt>
                <c:pt idx="17">
                  <c:v>33753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33907</c:v>
                </c:pt>
                <c:pt idx="23">
                  <c:v>33938</c:v>
                </c:pt>
                <c:pt idx="24">
                  <c:v>33969</c:v>
                </c:pt>
                <c:pt idx="25">
                  <c:v>33998</c:v>
                </c:pt>
                <c:pt idx="26">
                  <c:v>34026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34180</c:v>
                </c:pt>
                <c:pt idx="32">
                  <c:v>34212</c:v>
                </c:pt>
                <c:pt idx="33">
                  <c:v>34242</c:v>
                </c:pt>
                <c:pt idx="34">
                  <c:v>34271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34453</c:v>
                </c:pt>
                <c:pt idx="41">
                  <c:v>34485</c:v>
                </c:pt>
                <c:pt idx="42">
                  <c:v>34515</c:v>
                </c:pt>
                <c:pt idx="43">
                  <c:v>34544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34698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34817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34971</c:v>
                </c:pt>
                <c:pt idx="58">
                  <c:v>35003</c:v>
                </c:pt>
                <c:pt idx="59">
                  <c:v>35033</c:v>
                </c:pt>
                <c:pt idx="60">
                  <c:v>35062</c:v>
                </c:pt>
                <c:pt idx="61">
                  <c:v>35095</c:v>
                </c:pt>
                <c:pt idx="62">
                  <c:v>35124</c:v>
                </c:pt>
                <c:pt idx="63">
                  <c:v>35153</c:v>
                </c:pt>
                <c:pt idx="64">
                  <c:v>35185</c:v>
                </c:pt>
                <c:pt idx="65">
                  <c:v>35216</c:v>
                </c:pt>
                <c:pt idx="66">
                  <c:v>35244</c:v>
                </c:pt>
                <c:pt idx="67">
                  <c:v>35277</c:v>
                </c:pt>
                <c:pt idx="68">
                  <c:v>35307</c:v>
                </c:pt>
                <c:pt idx="69">
                  <c:v>35338</c:v>
                </c:pt>
                <c:pt idx="70">
                  <c:v>35369</c:v>
                </c:pt>
                <c:pt idx="71">
                  <c:v>35398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35580</c:v>
                </c:pt>
                <c:pt idx="78">
                  <c:v>35611</c:v>
                </c:pt>
                <c:pt idx="79">
                  <c:v>35642</c:v>
                </c:pt>
                <c:pt idx="80">
                  <c:v>35671</c:v>
                </c:pt>
                <c:pt idx="81">
                  <c:v>35703</c:v>
                </c:pt>
                <c:pt idx="82">
                  <c:v>35734</c:v>
                </c:pt>
                <c:pt idx="83">
                  <c:v>35762</c:v>
                </c:pt>
                <c:pt idx="84">
                  <c:v>35795</c:v>
                </c:pt>
                <c:pt idx="85">
                  <c:v>35825</c:v>
                </c:pt>
                <c:pt idx="86">
                  <c:v>35853</c:v>
                </c:pt>
                <c:pt idx="87">
                  <c:v>35885</c:v>
                </c:pt>
                <c:pt idx="88">
                  <c:v>35915</c:v>
                </c:pt>
                <c:pt idx="89">
                  <c:v>35944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36098</c:v>
                </c:pt>
                <c:pt idx="95">
                  <c:v>36129</c:v>
                </c:pt>
                <c:pt idx="96">
                  <c:v>36160</c:v>
                </c:pt>
                <c:pt idx="97">
                  <c:v>36189</c:v>
                </c:pt>
                <c:pt idx="98">
                  <c:v>36217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36371</c:v>
                </c:pt>
                <c:pt idx="104">
                  <c:v>36403</c:v>
                </c:pt>
                <c:pt idx="105">
                  <c:v>36433</c:v>
                </c:pt>
                <c:pt idx="106">
                  <c:v>36462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36644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36798</c:v>
                </c:pt>
                <c:pt idx="118">
                  <c:v>36830</c:v>
                </c:pt>
                <c:pt idx="119">
                  <c:v>36860</c:v>
                </c:pt>
                <c:pt idx="120">
                  <c:v>36889</c:v>
                </c:pt>
                <c:pt idx="121">
                  <c:v>36922</c:v>
                </c:pt>
                <c:pt idx="122">
                  <c:v>36950</c:v>
                </c:pt>
                <c:pt idx="123">
                  <c:v>36980</c:v>
                </c:pt>
                <c:pt idx="124">
                  <c:v>37011</c:v>
                </c:pt>
                <c:pt idx="125">
                  <c:v>37042</c:v>
                </c:pt>
                <c:pt idx="126">
                  <c:v>37071</c:v>
                </c:pt>
                <c:pt idx="127">
                  <c:v>37103</c:v>
                </c:pt>
                <c:pt idx="128">
                  <c:v>37134</c:v>
                </c:pt>
                <c:pt idx="129">
                  <c:v>37162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37344</c:v>
                </c:pt>
                <c:pt idx="136">
                  <c:v>37376</c:v>
                </c:pt>
                <c:pt idx="137">
                  <c:v>37407</c:v>
                </c:pt>
                <c:pt idx="138">
                  <c:v>37435</c:v>
                </c:pt>
                <c:pt idx="139">
                  <c:v>37468</c:v>
                </c:pt>
                <c:pt idx="140">
                  <c:v>37498</c:v>
                </c:pt>
                <c:pt idx="141">
                  <c:v>37529</c:v>
                </c:pt>
                <c:pt idx="142">
                  <c:v>37560</c:v>
                </c:pt>
                <c:pt idx="143">
                  <c:v>37589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37771</c:v>
                </c:pt>
                <c:pt idx="150">
                  <c:v>37802</c:v>
                </c:pt>
                <c:pt idx="151">
                  <c:v>37833</c:v>
                </c:pt>
                <c:pt idx="152">
                  <c:v>37862</c:v>
                </c:pt>
                <c:pt idx="153">
                  <c:v>37894</c:v>
                </c:pt>
                <c:pt idx="154">
                  <c:v>37925</c:v>
                </c:pt>
                <c:pt idx="155">
                  <c:v>37953</c:v>
                </c:pt>
                <c:pt idx="156">
                  <c:v>37986</c:v>
                </c:pt>
                <c:pt idx="157">
                  <c:v>38016</c:v>
                </c:pt>
                <c:pt idx="158">
                  <c:v>38044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38198</c:v>
                </c:pt>
                <c:pt idx="164">
                  <c:v>38230</c:v>
                </c:pt>
                <c:pt idx="165">
                  <c:v>38260</c:v>
                </c:pt>
                <c:pt idx="166">
                  <c:v>38289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38471</c:v>
                </c:pt>
                <c:pt idx="173">
                  <c:v>38503</c:v>
                </c:pt>
                <c:pt idx="174">
                  <c:v>38533</c:v>
                </c:pt>
                <c:pt idx="175">
                  <c:v>38562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38716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38835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38989</c:v>
                </c:pt>
                <c:pt idx="190">
                  <c:v>39021</c:v>
                </c:pt>
                <c:pt idx="191">
                  <c:v>39051</c:v>
                </c:pt>
                <c:pt idx="192">
                  <c:v>39080</c:v>
                </c:pt>
                <c:pt idx="193">
                  <c:v>39113</c:v>
                </c:pt>
                <c:pt idx="194">
                  <c:v>39141</c:v>
                </c:pt>
                <c:pt idx="195">
                  <c:v>39171</c:v>
                </c:pt>
                <c:pt idx="196">
                  <c:v>39202</c:v>
                </c:pt>
                <c:pt idx="197">
                  <c:v>39233</c:v>
                </c:pt>
                <c:pt idx="198">
                  <c:v>39262</c:v>
                </c:pt>
                <c:pt idx="199">
                  <c:v>39294</c:v>
                </c:pt>
                <c:pt idx="200">
                  <c:v>39325</c:v>
                </c:pt>
                <c:pt idx="201">
                  <c:v>39353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39598</c:v>
                </c:pt>
                <c:pt idx="210">
                  <c:v>39629</c:v>
                </c:pt>
                <c:pt idx="211">
                  <c:v>39660</c:v>
                </c:pt>
                <c:pt idx="212">
                  <c:v>39689</c:v>
                </c:pt>
                <c:pt idx="213">
                  <c:v>39721</c:v>
                </c:pt>
                <c:pt idx="214">
                  <c:v>39752</c:v>
                </c:pt>
                <c:pt idx="215">
                  <c:v>39780</c:v>
                </c:pt>
                <c:pt idx="216">
                  <c:v>39813</c:v>
                </c:pt>
                <c:pt idx="217">
                  <c:v>39843</c:v>
                </c:pt>
                <c:pt idx="218">
                  <c:v>39871</c:v>
                </c:pt>
                <c:pt idx="219">
                  <c:v>39903</c:v>
                </c:pt>
                <c:pt idx="220">
                  <c:v>39933</c:v>
                </c:pt>
                <c:pt idx="221">
                  <c:v>39962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40116</c:v>
                </c:pt>
                <c:pt idx="227">
                  <c:v>40147</c:v>
                </c:pt>
                <c:pt idx="228">
                  <c:v>40178</c:v>
                </c:pt>
                <c:pt idx="229">
                  <c:v>40207</c:v>
                </c:pt>
                <c:pt idx="230">
                  <c:v>40235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40389</c:v>
                </c:pt>
                <c:pt idx="236">
                  <c:v>40421</c:v>
                </c:pt>
                <c:pt idx="237">
                  <c:v>40451</c:v>
                </c:pt>
                <c:pt idx="238">
                  <c:v>40480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40662</c:v>
                </c:pt>
                <c:pt idx="245">
                  <c:v>40694</c:v>
                </c:pt>
                <c:pt idx="246">
                  <c:v>40724</c:v>
                </c:pt>
                <c:pt idx="247">
                  <c:v>40753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40907</c:v>
                </c:pt>
                <c:pt idx="253">
                  <c:v>40939</c:v>
                </c:pt>
                <c:pt idx="254">
                  <c:v>40968</c:v>
                </c:pt>
                <c:pt idx="255">
                  <c:v>40998</c:v>
                </c:pt>
                <c:pt idx="256">
                  <c:v>41029</c:v>
                </c:pt>
                <c:pt idx="257">
                  <c:v>41060</c:v>
                </c:pt>
                <c:pt idx="258">
                  <c:v>41089</c:v>
                </c:pt>
                <c:pt idx="259">
                  <c:v>41121</c:v>
                </c:pt>
                <c:pt idx="260">
                  <c:v>41152</c:v>
                </c:pt>
                <c:pt idx="261">
                  <c:v>41180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  <c:pt idx="265">
                  <c:v>41305</c:v>
                </c:pt>
                <c:pt idx="266">
                  <c:v>41333</c:v>
                </c:pt>
                <c:pt idx="267">
                  <c:v>41362</c:v>
                </c:pt>
                <c:pt idx="268">
                  <c:v>41394</c:v>
                </c:pt>
                <c:pt idx="269">
                  <c:v>41425</c:v>
                </c:pt>
                <c:pt idx="270">
                  <c:v>41453</c:v>
                </c:pt>
                <c:pt idx="271">
                  <c:v>41486</c:v>
                </c:pt>
                <c:pt idx="272">
                  <c:v>41516</c:v>
                </c:pt>
                <c:pt idx="273">
                  <c:v>41547</c:v>
                </c:pt>
                <c:pt idx="274">
                  <c:v>41578</c:v>
                </c:pt>
                <c:pt idx="275">
                  <c:v>41607</c:v>
                </c:pt>
                <c:pt idx="276">
                  <c:v>41639</c:v>
                </c:pt>
                <c:pt idx="277">
                  <c:v>41670</c:v>
                </c:pt>
                <c:pt idx="278">
                  <c:v>41698</c:v>
                </c:pt>
                <c:pt idx="279">
                  <c:v>41729</c:v>
                </c:pt>
                <c:pt idx="280">
                  <c:v>41759</c:v>
                </c:pt>
                <c:pt idx="281">
                  <c:v>41789</c:v>
                </c:pt>
                <c:pt idx="282">
                  <c:v>41820</c:v>
                </c:pt>
                <c:pt idx="283">
                  <c:v>41851</c:v>
                </c:pt>
                <c:pt idx="284">
                  <c:v>41880</c:v>
                </c:pt>
                <c:pt idx="285">
                  <c:v>41912</c:v>
                </c:pt>
                <c:pt idx="286">
                  <c:v>41943</c:v>
                </c:pt>
                <c:pt idx="287">
                  <c:v>41971</c:v>
                </c:pt>
                <c:pt idx="288">
                  <c:v>42004</c:v>
                </c:pt>
                <c:pt idx="289">
                  <c:v>42034</c:v>
                </c:pt>
                <c:pt idx="290">
                  <c:v>42062</c:v>
                </c:pt>
                <c:pt idx="291">
                  <c:v>42094</c:v>
                </c:pt>
                <c:pt idx="292">
                  <c:v>42124</c:v>
                </c:pt>
                <c:pt idx="293">
                  <c:v>42153</c:v>
                </c:pt>
                <c:pt idx="294">
                  <c:v>42185</c:v>
                </c:pt>
                <c:pt idx="295">
                  <c:v>42216</c:v>
                </c:pt>
                <c:pt idx="296">
                  <c:v>42247</c:v>
                </c:pt>
                <c:pt idx="297">
                  <c:v>42277</c:v>
                </c:pt>
                <c:pt idx="298">
                  <c:v>42307</c:v>
                </c:pt>
                <c:pt idx="299">
                  <c:v>42338</c:v>
                </c:pt>
                <c:pt idx="300">
                  <c:v>42368</c:v>
                </c:pt>
                <c:pt idx="301">
                  <c:v>42399</c:v>
                </c:pt>
                <c:pt idx="302">
                  <c:v>42429</c:v>
                </c:pt>
                <c:pt idx="303">
                  <c:v>42459</c:v>
                </c:pt>
                <c:pt idx="304">
                  <c:v>42490</c:v>
                </c:pt>
                <c:pt idx="305">
                  <c:v>42520</c:v>
                </c:pt>
                <c:pt idx="306">
                  <c:v>42551</c:v>
                </c:pt>
                <c:pt idx="307">
                  <c:v>42581</c:v>
                </c:pt>
                <c:pt idx="308">
                  <c:v>42612</c:v>
                </c:pt>
                <c:pt idx="309">
                  <c:v>42643</c:v>
                </c:pt>
                <c:pt idx="310">
                  <c:v>42673</c:v>
                </c:pt>
                <c:pt idx="311">
                  <c:v>42704</c:v>
                </c:pt>
                <c:pt idx="312">
                  <c:v>42734</c:v>
                </c:pt>
                <c:pt idx="313">
                  <c:v>42765</c:v>
                </c:pt>
                <c:pt idx="314">
                  <c:v>42794</c:v>
                </c:pt>
                <c:pt idx="315">
                  <c:v>42824</c:v>
                </c:pt>
                <c:pt idx="316">
                  <c:v>42855</c:v>
                </c:pt>
                <c:pt idx="317">
                  <c:v>42885</c:v>
                </c:pt>
                <c:pt idx="318">
                  <c:v>42916</c:v>
                </c:pt>
                <c:pt idx="319">
                  <c:v>42946</c:v>
                </c:pt>
                <c:pt idx="320">
                  <c:v>42977</c:v>
                </c:pt>
                <c:pt idx="321">
                  <c:v>43008</c:v>
                </c:pt>
                <c:pt idx="322">
                  <c:v>43038</c:v>
                </c:pt>
                <c:pt idx="323">
                  <c:v>43069</c:v>
                </c:pt>
                <c:pt idx="324">
                  <c:v>43099</c:v>
                </c:pt>
                <c:pt idx="325">
                  <c:v>43130</c:v>
                </c:pt>
                <c:pt idx="326">
                  <c:v>43159</c:v>
                </c:pt>
                <c:pt idx="327">
                  <c:v>43189</c:v>
                </c:pt>
                <c:pt idx="328">
                  <c:v>43220</c:v>
                </c:pt>
                <c:pt idx="329">
                  <c:v>43250</c:v>
                </c:pt>
                <c:pt idx="330">
                  <c:v>43281</c:v>
                </c:pt>
                <c:pt idx="331">
                  <c:v>43311</c:v>
                </c:pt>
                <c:pt idx="332">
                  <c:v>43342</c:v>
                </c:pt>
                <c:pt idx="333">
                  <c:v>43373</c:v>
                </c:pt>
                <c:pt idx="334">
                  <c:v>43403</c:v>
                </c:pt>
                <c:pt idx="335">
                  <c:v>43434</c:v>
                </c:pt>
                <c:pt idx="336">
                  <c:v>43464</c:v>
                </c:pt>
                <c:pt idx="337">
                  <c:v>43495</c:v>
                </c:pt>
                <c:pt idx="338">
                  <c:v>43524</c:v>
                </c:pt>
                <c:pt idx="339">
                  <c:v>43554</c:v>
                </c:pt>
                <c:pt idx="340">
                  <c:v>43585</c:v>
                </c:pt>
              </c:numCache>
            </c:numRef>
          </c:cat>
          <c:val>
            <c:numRef>
              <c:f>'Fig2'!$D$5:$D$345</c:f>
              <c:numCache>
                <c:formatCode>General</c:formatCode>
                <c:ptCount val="341"/>
                <c:pt idx="0">
                  <c:v>37.5</c:v>
                </c:pt>
                <c:pt idx="1">
                  <c:v>47.6</c:v>
                </c:pt>
                <c:pt idx="2">
                  <c:v>32</c:v>
                </c:pt>
                <c:pt idx="3">
                  <c:v>27.900000000000002</c:v>
                </c:pt>
                <c:pt idx="4">
                  <c:v>34</c:v>
                </c:pt>
                <c:pt idx="5">
                  <c:v>29.1</c:v>
                </c:pt>
                <c:pt idx="6">
                  <c:v>27.5</c:v>
                </c:pt>
                <c:pt idx="7">
                  <c:v>35.4</c:v>
                </c:pt>
                <c:pt idx="8">
                  <c:v>32.9</c:v>
                </c:pt>
                <c:pt idx="9">
                  <c:v>29.700000000000003</c:v>
                </c:pt>
                <c:pt idx="10">
                  <c:v>35.300000000000004</c:v>
                </c:pt>
                <c:pt idx="11">
                  <c:v>30.700000000000003</c:v>
                </c:pt>
                <c:pt idx="12">
                  <c:v>41.1</c:v>
                </c:pt>
                <c:pt idx="13">
                  <c:v>46.7</c:v>
                </c:pt>
                <c:pt idx="14">
                  <c:v>43.800000000000004</c:v>
                </c:pt>
                <c:pt idx="15">
                  <c:v>42.5</c:v>
                </c:pt>
                <c:pt idx="16">
                  <c:v>39.200000000000003</c:v>
                </c:pt>
                <c:pt idx="17">
                  <c:v>41.2</c:v>
                </c:pt>
                <c:pt idx="18">
                  <c:v>42.300000000000004</c:v>
                </c:pt>
                <c:pt idx="19">
                  <c:v>48.1</c:v>
                </c:pt>
                <c:pt idx="20">
                  <c:v>35.200000000000003</c:v>
                </c:pt>
                <c:pt idx="21">
                  <c:v>39.800000000000004</c:v>
                </c:pt>
                <c:pt idx="22">
                  <c:v>45.1</c:v>
                </c:pt>
                <c:pt idx="23">
                  <c:v>46.7</c:v>
                </c:pt>
                <c:pt idx="24">
                  <c:v>49.1</c:v>
                </c:pt>
                <c:pt idx="25">
                  <c:v>55.300000000000004</c:v>
                </c:pt>
                <c:pt idx="26">
                  <c:v>45.900000000000006</c:v>
                </c:pt>
                <c:pt idx="27">
                  <c:v>46.900000000000006</c:v>
                </c:pt>
                <c:pt idx="28">
                  <c:v>43.2</c:v>
                </c:pt>
                <c:pt idx="29">
                  <c:v>47.400000000000006</c:v>
                </c:pt>
                <c:pt idx="30">
                  <c:v>48</c:v>
                </c:pt>
                <c:pt idx="31">
                  <c:v>45.5</c:v>
                </c:pt>
                <c:pt idx="32">
                  <c:v>35.9</c:v>
                </c:pt>
                <c:pt idx="33">
                  <c:v>37.6</c:v>
                </c:pt>
                <c:pt idx="34">
                  <c:v>38.5</c:v>
                </c:pt>
                <c:pt idx="35">
                  <c:v>36.300000000000004</c:v>
                </c:pt>
                <c:pt idx="36">
                  <c:v>41.7</c:v>
                </c:pt>
                <c:pt idx="37">
                  <c:v>46.800000000000004</c:v>
                </c:pt>
                <c:pt idx="38">
                  <c:v>46.7</c:v>
                </c:pt>
                <c:pt idx="39">
                  <c:v>43.400000000000006</c:v>
                </c:pt>
                <c:pt idx="40">
                  <c:v>38.400000000000006</c:v>
                </c:pt>
                <c:pt idx="41">
                  <c:v>23.3</c:v>
                </c:pt>
                <c:pt idx="42">
                  <c:v>22.1</c:v>
                </c:pt>
                <c:pt idx="43">
                  <c:v>19.8</c:v>
                </c:pt>
                <c:pt idx="44">
                  <c:v>20.900000000000002</c:v>
                </c:pt>
                <c:pt idx="45">
                  <c:v>23</c:v>
                </c:pt>
                <c:pt idx="46">
                  <c:v>25.3</c:v>
                </c:pt>
                <c:pt idx="47">
                  <c:v>24.400000000000002</c:v>
                </c:pt>
                <c:pt idx="48">
                  <c:v>26.6</c:v>
                </c:pt>
                <c:pt idx="49">
                  <c:v>25.3</c:v>
                </c:pt>
                <c:pt idx="50">
                  <c:v>27.700000000000003</c:v>
                </c:pt>
                <c:pt idx="51">
                  <c:v>31.3</c:v>
                </c:pt>
                <c:pt idx="52">
                  <c:v>32.700000000000003</c:v>
                </c:pt>
                <c:pt idx="53">
                  <c:v>32.4</c:v>
                </c:pt>
                <c:pt idx="54">
                  <c:v>37.5</c:v>
                </c:pt>
                <c:pt idx="55">
                  <c:v>41.300000000000004</c:v>
                </c:pt>
                <c:pt idx="56">
                  <c:v>43.2</c:v>
                </c:pt>
                <c:pt idx="57">
                  <c:v>45.400000000000006</c:v>
                </c:pt>
                <c:pt idx="58">
                  <c:v>51</c:v>
                </c:pt>
                <c:pt idx="59">
                  <c:v>48.300000000000004</c:v>
                </c:pt>
                <c:pt idx="60">
                  <c:v>42.900000000000006</c:v>
                </c:pt>
                <c:pt idx="61">
                  <c:v>47.800000000000004</c:v>
                </c:pt>
                <c:pt idx="62">
                  <c:v>42.800000000000004</c:v>
                </c:pt>
                <c:pt idx="63">
                  <c:v>41.800000000000004</c:v>
                </c:pt>
                <c:pt idx="64">
                  <c:v>46.7</c:v>
                </c:pt>
                <c:pt idx="65">
                  <c:v>42.800000000000004</c:v>
                </c:pt>
                <c:pt idx="66">
                  <c:v>44.2</c:v>
                </c:pt>
                <c:pt idx="67">
                  <c:v>40.400000000000006</c:v>
                </c:pt>
                <c:pt idx="68">
                  <c:v>38.5</c:v>
                </c:pt>
                <c:pt idx="69">
                  <c:v>45.300000000000004</c:v>
                </c:pt>
                <c:pt idx="70">
                  <c:v>45.2</c:v>
                </c:pt>
                <c:pt idx="71">
                  <c:v>50.300000000000004</c:v>
                </c:pt>
                <c:pt idx="72">
                  <c:v>47.1</c:v>
                </c:pt>
                <c:pt idx="73">
                  <c:v>51.7</c:v>
                </c:pt>
                <c:pt idx="74">
                  <c:v>36.1</c:v>
                </c:pt>
                <c:pt idx="75">
                  <c:v>31.3</c:v>
                </c:pt>
                <c:pt idx="76">
                  <c:v>33.6</c:v>
                </c:pt>
                <c:pt idx="77">
                  <c:v>39.400000000000006</c:v>
                </c:pt>
                <c:pt idx="78">
                  <c:v>39</c:v>
                </c:pt>
                <c:pt idx="79">
                  <c:v>46.300000000000004</c:v>
                </c:pt>
                <c:pt idx="80">
                  <c:v>49.6</c:v>
                </c:pt>
                <c:pt idx="81">
                  <c:v>48.1</c:v>
                </c:pt>
                <c:pt idx="82">
                  <c:v>54</c:v>
                </c:pt>
                <c:pt idx="83">
                  <c:v>49.6</c:v>
                </c:pt>
                <c:pt idx="84">
                  <c:v>48.1</c:v>
                </c:pt>
                <c:pt idx="85">
                  <c:v>54.400000000000006</c:v>
                </c:pt>
                <c:pt idx="86">
                  <c:v>52.300000000000004</c:v>
                </c:pt>
                <c:pt idx="87">
                  <c:v>54.300000000000004</c:v>
                </c:pt>
                <c:pt idx="88">
                  <c:v>58.1</c:v>
                </c:pt>
                <c:pt idx="89">
                  <c:v>80.5</c:v>
                </c:pt>
                <c:pt idx="90">
                  <c:v>97.9</c:v>
                </c:pt>
                <c:pt idx="91">
                  <c:v>101.9</c:v>
                </c:pt>
                <c:pt idx="92">
                  <c:v>62</c:v>
                </c:pt>
                <c:pt idx="93">
                  <c:v>70.2</c:v>
                </c:pt>
                <c:pt idx="94">
                  <c:v>71.600000000000009</c:v>
                </c:pt>
                <c:pt idx="95">
                  <c:v>76.100000000000009</c:v>
                </c:pt>
                <c:pt idx="96">
                  <c:v>93.800000000000011</c:v>
                </c:pt>
                <c:pt idx="97">
                  <c:v>112.7</c:v>
                </c:pt>
                <c:pt idx="98">
                  <c:v>112.4</c:v>
                </c:pt>
                <c:pt idx="99">
                  <c:v>125.9</c:v>
                </c:pt>
                <c:pt idx="100">
                  <c:v>131.1</c:v>
                </c:pt>
                <c:pt idx="101">
                  <c:v>87.9</c:v>
                </c:pt>
                <c:pt idx="102">
                  <c:v>103.9</c:v>
                </c:pt>
                <c:pt idx="103">
                  <c:v>100.2</c:v>
                </c:pt>
                <c:pt idx="104">
                  <c:v>104.30000000000001</c:v>
                </c:pt>
                <c:pt idx="105">
                  <c:v>105.5</c:v>
                </c:pt>
                <c:pt idx="106">
                  <c:v>113.80000000000001</c:v>
                </c:pt>
                <c:pt idx="107">
                  <c:v>143.9</c:v>
                </c:pt>
                <c:pt idx="108">
                  <c:v>172.8</c:v>
                </c:pt>
                <c:pt idx="109">
                  <c:v>176.60000000000002</c:v>
                </c:pt>
                <c:pt idx="110">
                  <c:v>169.5</c:v>
                </c:pt>
                <c:pt idx="111">
                  <c:v>198.20000000000002</c:v>
                </c:pt>
                <c:pt idx="112">
                  <c:v>177.8</c:v>
                </c:pt>
                <c:pt idx="113">
                  <c:v>146</c:v>
                </c:pt>
                <c:pt idx="114">
                  <c:v>163</c:v>
                </c:pt>
                <c:pt idx="115">
                  <c:v>167.8</c:v>
                </c:pt>
                <c:pt idx="116">
                  <c:v>176</c:v>
                </c:pt>
                <c:pt idx="117">
                  <c:v>141.70000000000002</c:v>
                </c:pt>
                <c:pt idx="118">
                  <c:v>138.1</c:v>
                </c:pt>
                <c:pt idx="119">
                  <c:v>104.10000000000001</c:v>
                </c:pt>
                <c:pt idx="120">
                  <c:v>83.2</c:v>
                </c:pt>
                <c:pt idx="121">
                  <c:v>81.400000000000006</c:v>
                </c:pt>
                <c:pt idx="122">
                  <c:v>51.5</c:v>
                </c:pt>
                <c:pt idx="123">
                  <c:v>35.9</c:v>
                </c:pt>
                <c:pt idx="124">
                  <c:v>38.6</c:v>
                </c:pt>
                <c:pt idx="137">
                  <c:v>105.2</c:v>
                </c:pt>
                <c:pt idx="138">
                  <c:v>93</c:v>
                </c:pt>
                <c:pt idx="139">
                  <c:v>87.9</c:v>
                </c:pt>
                <c:pt idx="140">
                  <c:v>55.300000000000004</c:v>
                </c:pt>
                <c:pt idx="141">
                  <c:v>41.900000000000006</c:v>
                </c:pt>
                <c:pt idx="142">
                  <c:v>44.7</c:v>
                </c:pt>
                <c:pt idx="143">
                  <c:v>40.300000000000004</c:v>
                </c:pt>
                <c:pt idx="144">
                  <c:v>35.4</c:v>
                </c:pt>
                <c:pt idx="145">
                  <c:v>36.1</c:v>
                </c:pt>
                <c:pt idx="146">
                  <c:v>33.300000000000004</c:v>
                </c:pt>
                <c:pt idx="147">
                  <c:v>30.900000000000002</c:v>
                </c:pt>
                <c:pt idx="148">
                  <c:v>35.700000000000003</c:v>
                </c:pt>
                <c:pt idx="149">
                  <c:v>35.700000000000003</c:v>
                </c:pt>
                <c:pt idx="150">
                  <c:v>36.5</c:v>
                </c:pt>
                <c:pt idx="151">
                  <c:v>42.400000000000006</c:v>
                </c:pt>
                <c:pt idx="152">
                  <c:v>38.300000000000004</c:v>
                </c:pt>
                <c:pt idx="153">
                  <c:v>39.200000000000003</c:v>
                </c:pt>
                <c:pt idx="154">
                  <c:v>41.900000000000006</c:v>
                </c:pt>
                <c:pt idx="155">
                  <c:v>39.800000000000004</c:v>
                </c:pt>
                <c:pt idx="156">
                  <c:v>42.5</c:v>
                </c:pt>
                <c:pt idx="157">
                  <c:v>45.1</c:v>
                </c:pt>
                <c:pt idx="158">
                  <c:v>38</c:v>
                </c:pt>
                <c:pt idx="159">
                  <c:v>38.6</c:v>
                </c:pt>
                <c:pt idx="160">
                  <c:v>34.300000000000004</c:v>
                </c:pt>
                <c:pt idx="161">
                  <c:v>34.4</c:v>
                </c:pt>
                <c:pt idx="162">
                  <c:v>36.5</c:v>
                </c:pt>
                <c:pt idx="163">
                  <c:v>32.200000000000003</c:v>
                </c:pt>
                <c:pt idx="164">
                  <c:v>26.8</c:v>
                </c:pt>
                <c:pt idx="165">
                  <c:v>25.900000000000002</c:v>
                </c:pt>
                <c:pt idx="166">
                  <c:v>27.400000000000002</c:v>
                </c:pt>
                <c:pt idx="167">
                  <c:v>24.700000000000003</c:v>
                </c:pt>
                <c:pt idx="168">
                  <c:v>25.400000000000002</c:v>
                </c:pt>
                <c:pt idx="169">
                  <c:v>23.700000000000003</c:v>
                </c:pt>
                <c:pt idx="170">
                  <c:v>22.1</c:v>
                </c:pt>
                <c:pt idx="171">
                  <c:v>22.6</c:v>
                </c:pt>
                <c:pt idx="172">
                  <c:v>21.900000000000002</c:v>
                </c:pt>
                <c:pt idx="173">
                  <c:v>23.400000000000002</c:v>
                </c:pt>
                <c:pt idx="174">
                  <c:v>23</c:v>
                </c:pt>
                <c:pt idx="175">
                  <c:v>23.1</c:v>
                </c:pt>
                <c:pt idx="176">
                  <c:v>20.3</c:v>
                </c:pt>
                <c:pt idx="177">
                  <c:v>20.6</c:v>
                </c:pt>
                <c:pt idx="178">
                  <c:v>20.100000000000001</c:v>
                </c:pt>
                <c:pt idx="179">
                  <c:v>20.400000000000002</c:v>
                </c:pt>
                <c:pt idx="180">
                  <c:v>19.900000000000002</c:v>
                </c:pt>
                <c:pt idx="181">
                  <c:v>21.6</c:v>
                </c:pt>
                <c:pt idx="182">
                  <c:v>23.3</c:v>
                </c:pt>
                <c:pt idx="183">
                  <c:v>24.900000000000002</c:v>
                </c:pt>
                <c:pt idx="184">
                  <c:v>24.1</c:v>
                </c:pt>
                <c:pt idx="185">
                  <c:v>22.400000000000002</c:v>
                </c:pt>
                <c:pt idx="186">
                  <c:v>22.200000000000003</c:v>
                </c:pt>
                <c:pt idx="187">
                  <c:v>20.3</c:v>
                </c:pt>
                <c:pt idx="188">
                  <c:v>24.700000000000003</c:v>
                </c:pt>
                <c:pt idx="189">
                  <c:v>25.8</c:v>
                </c:pt>
                <c:pt idx="190">
                  <c:v>27.1</c:v>
                </c:pt>
                <c:pt idx="191">
                  <c:v>28.3</c:v>
                </c:pt>
                <c:pt idx="192">
                  <c:v>28.8</c:v>
                </c:pt>
                <c:pt idx="193">
                  <c:v>28</c:v>
                </c:pt>
                <c:pt idx="194">
                  <c:v>25.200000000000003</c:v>
                </c:pt>
                <c:pt idx="195">
                  <c:v>24.8</c:v>
                </c:pt>
                <c:pt idx="196">
                  <c:v>26</c:v>
                </c:pt>
                <c:pt idx="197">
                  <c:v>24.3</c:v>
                </c:pt>
                <c:pt idx="198">
                  <c:v>25.1</c:v>
                </c:pt>
                <c:pt idx="199">
                  <c:v>26</c:v>
                </c:pt>
                <c:pt idx="200">
                  <c:v>27.3</c:v>
                </c:pt>
                <c:pt idx="201">
                  <c:v>28.3</c:v>
                </c:pt>
                <c:pt idx="202">
                  <c:v>28.3</c:v>
                </c:pt>
                <c:pt idx="203">
                  <c:v>22.1</c:v>
                </c:pt>
                <c:pt idx="204">
                  <c:v>21.3</c:v>
                </c:pt>
                <c:pt idx="205">
                  <c:v>19.3</c:v>
                </c:pt>
                <c:pt idx="206">
                  <c:v>18.900000000000002</c:v>
                </c:pt>
                <c:pt idx="207">
                  <c:v>18.7</c:v>
                </c:pt>
                <c:pt idx="208">
                  <c:v>19.900000000000002</c:v>
                </c:pt>
                <c:pt idx="209">
                  <c:v>20.900000000000002</c:v>
                </c:pt>
                <c:pt idx="210">
                  <c:v>18.2</c:v>
                </c:pt>
                <c:pt idx="211">
                  <c:v>17.2</c:v>
                </c:pt>
                <c:pt idx="212">
                  <c:v>18.400000000000002</c:v>
                </c:pt>
                <c:pt idx="213">
                  <c:v>17.2</c:v>
                </c:pt>
                <c:pt idx="214">
                  <c:v>13.600000000000001</c:v>
                </c:pt>
                <c:pt idx="215">
                  <c:v>12.5</c:v>
                </c:pt>
                <c:pt idx="216">
                  <c:v>12.3</c:v>
                </c:pt>
                <c:pt idx="217">
                  <c:v>11.3</c:v>
                </c:pt>
                <c:pt idx="218">
                  <c:v>11.600000000000001</c:v>
                </c:pt>
                <c:pt idx="219">
                  <c:v>13.3</c:v>
                </c:pt>
                <c:pt idx="220">
                  <c:v>15.3</c:v>
                </c:pt>
                <c:pt idx="221">
                  <c:v>15.5</c:v>
                </c:pt>
                <c:pt idx="222">
                  <c:v>15.700000000000001</c:v>
                </c:pt>
                <c:pt idx="223">
                  <c:v>18.5</c:v>
                </c:pt>
                <c:pt idx="224">
                  <c:v>20.6</c:v>
                </c:pt>
                <c:pt idx="225">
                  <c:v>22.400000000000002</c:v>
                </c:pt>
                <c:pt idx="226">
                  <c:v>21.700000000000003</c:v>
                </c:pt>
                <c:pt idx="227">
                  <c:v>23.900000000000002</c:v>
                </c:pt>
                <c:pt idx="228">
                  <c:v>24.400000000000002</c:v>
                </c:pt>
                <c:pt idx="229">
                  <c:v>22.900000000000002</c:v>
                </c:pt>
                <c:pt idx="230">
                  <c:v>23.400000000000002</c:v>
                </c:pt>
                <c:pt idx="231">
                  <c:v>25</c:v>
                </c:pt>
                <c:pt idx="232">
                  <c:v>25.900000000000002</c:v>
                </c:pt>
                <c:pt idx="233">
                  <c:v>19.600000000000001</c:v>
                </c:pt>
                <c:pt idx="234">
                  <c:v>18.100000000000001</c:v>
                </c:pt>
                <c:pt idx="235">
                  <c:v>20.3</c:v>
                </c:pt>
                <c:pt idx="236">
                  <c:v>15</c:v>
                </c:pt>
                <c:pt idx="237">
                  <c:v>16.5</c:v>
                </c:pt>
                <c:pt idx="238">
                  <c:v>17.2</c:v>
                </c:pt>
                <c:pt idx="239">
                  <c:v>14</c:v>
                </c:pt>
                <c:pt idx="240">
                  <c:v>14.8</c:v>
                </c:pt>
                <c:pt idx="241">
                  <c:v>15.4</c:v>
                </c:pt>
                <c:pt idx="242">
                  <c:v>14.100000000000001</c:v>
                </c:pt>
                <c:pt idx="243">
                  <c:v>13</c:v>
                </c:pt>
                <c:pt idx="244">
                  <c:v>13.3</c:v>
                </c:pt>
                <c:pt idx="245">
                  <c:v>13.100000000000001</c:v>
                </c:pt>
                <c:pt idx="246">
                  <c:v>12.200000000000001</c:v>
                </c:pt>
                <c:pt idx="247">
                  <c:v>12.5</c:v>
                </c:pt>
                <c:pt idx="248">
                  <c:v>13.4</c:v>
                </c:pt>
                <c:pt idx="249">
                  <c:v>13.200000000000001</c:v>
                </c:pt>
                <c:pt idx="250">
                  <c:v>15.8</c:v>
                </c:pt>
                <c:pt idx="251">
                  <c:v>16.2</c:v>
                </c:pt>
                <c:pt idx="252">
                  <c:v>15.700000000000001</c:v>
                </c:pt>
                <c:pt idx="253">
                  <c:v>17.100000000000001</c:v>
                </c:pt>
                <c:pt idx="254">
                  <c:v>15.4</c:v>
                </c:pt>
                <c:pt idx="255">
                  <c:v>16.400000000000002</c:v>
                </c:pt>
                <c:pt idx="256">
                  <c:v>15.600000000000001</c:v>
                </c:pt>
                <c:pt idx="257">
                  <c:v>12.100000000000001</c:v>
                </c:pt>
                <c:pt idx="258">
                  <c:v>12.700000000000001</c:v>
                </c:pt>
                <c:pt idx="259">
                  <c:v>11.8</c:v>
                </c:pt>
                <c:pt idx="260">
                  <c:v>12.8</c:v>
                </c:pt>
                <c:pt idx="261">
                  <c:v>12.8</c:v>
                </c:pt>
                <c:pt idx="262">
                  <c:v>11.5</c:v>
                </c:pt>
                <c:pt idx="263">
                  <c:v>12.200000000000001</c:v>
                </c:pt>
                <c:pt idx="264">
                  <c:v>12.700000000000001</c:v>
                </c:pt>
                <c:pt idx="265">
                  <c:v>13.3</c:v>
                </c:pt>
                <c:pt idx="266">
                  <c:v>12</c:v>
                </c:pt>
                <c:pt idx="267">
                  <c:v>12</c:v>
                </c:pt>
                <c:pt idx="268">
                  <c:v>12</c:v>
                </c:pt>
                <c:pt idx="269">
                  <c:v>13.4</c:v>
                </c:pt>
                <c:pt idx="270">
                  <c:v>13.5</c:v>
                </c:pt>
                <c:pt idx="271">
                  <c:v>14.200000000000001</c:v>
                </c:pt>
                <c:pt idx="272">
                  <c:v>12.600000000000001</c:v>
                </c:pt>
                <c:pt idx="273">
                  <c:v>12.600000000000001</c:v>
                </c:pt>
                <c:pt idx="274">
                  <c:v>12.200000000000001</c:v>
                </c:pt>
                <c:pt idx="275">
                  <c:v>11.600000000000001</c:v>
                </c:pt>
                <c:pt idx="276">
                  <c:v>12.200000000000001</c:v>
                </c:pt>
                <c:pt idx="277">
                  <c:v>11.9</c:v>
                </c:pt>
                <c:pt idx="278">
                  <c:v>14.4</c:v>
                </c:pt>
                <c:pt idx="279">
                  <c:v>14.8</c:v>
                </c:pt>
                <c:pt idx="280">
                  <c:v>15.3</c:v>
                </c:pt>
                <c:pt idx="281">
                  <c:v>16.7</c:v>
                </c:pt>
                <c:pt idx="282">
                  <c:v>16.900000000000002</c:v>
                </c:pt>
                <c:pt idx="283">
                  <c:v>17.100000000000001</c:v>
                </c:pt>
                <c:pt idx="284">
                  <c:v>16.8</c:v>
                </c:pt>
                <c:pt idx="285">
                  <c:v>16.900000000000002</c:v>
                </c:pt>
                <c:pt idx="286">
                  <c:v>16.5</c:v>
                </c:pt>
                <c:pt idx="287">
                  <c:v>18.7</c:v>
                </c:pt>
                <c:pt idx="288">
                  <c:v>18.8</c:v>
                </c:pt>
                <c:pt idx="289">
                  <c:v>17.900000000000002</c:v>
                </c:pt>
                <c:pt idx="290">
                  <c:v>17.7</c:v>
                </c:pt>
                <c:pt idx="291">
                  <c:v>16.5</c:v>
                </c:pt>
                <c:pt idx="292">
                  <c:v>17.3</c:v>
                </c:pt>
                <c:pt idx="293">
                  <c:v>17</c:v>
                </c:pt>
                <c:pt idx="294">
                  <c:v>15.9</c:v>
                </c:pt>
                <c:pt idx="295">
                  <c:v>16.5</c:v>
                </c:pt>
                <c:pt idx="296">
                  <c:v>14.8</c:v>
                </c:pt>
                <c:pt idx="297">
                  <c:v>15</c:v>
                </c:pt>
                <c:pt idx="298">
                  <c:v>16.5</c:v>
                </c:pt>
                <c:pt idx="299">
                  <c:v>14.600000000000001</c:v>
                </c:pt>
                <c:pt idx="300">
                  <c:v>14.8</c:v>
                </c:pt>
                <c:pt idx="301">
                  <c:v>12.8</c:v>
                </c:pt>
                <c:pt idx="302">
                  <c:v>13</c:v>
                </c:pt>
                <c:pt idx="303">
                  <c:v>14.100000000000001</c:v>
                </c:pt>
                <c:pt idx="304">
                  <c:v>13.600000000000001</c:v>
                </c:pt>
                <c:pt idx="305">
                  <c:v>14.4</c:v>
                </c:pt>
                <c:pt idx="306">
                  <c:v>14.3</c:v>
                </c:pt>
                <c:pt idx="307">
                  <c:v>15.200000000000001</c:v>
                </c:pt>
                <c:pt idx="308">
                  <c:v>14.9</c:v>
                </c:pt>
                <c:pt idx="309">
                  <c:v>15</c:v>
                </c:pt>
                <c:pt idx="310">
                  <c:v>14.5</c:v>
                </c:pt>
                <c:pt idx="311">
                  <c:v>14.200000000000001</c:v>
                </c:pt>
                <c:pt idx="312">
                  <c:v>14.4</c:v>
                </c:pt>
                <c:pt idx="313">
                  <c:v>14.700000000000001</c:v>
                </c:pt>
                <c:pt idx="314">
                  <c:v>17.600000000000001</c:v>
                </c:pt>
                <c:pt idx="315">
                  <c:v>17.400000000000002</c:v>
                </c:pt>
                <c:pt idx="316">
                  <c:v>17.5</c:v>
                </c:pt>
                <c:pt idx="317">
                  <c:v>16</c:v>
                </c:pt>
                <c:pt idx="318">
                  <c:v>15.8</c:v>
                </c:pt>
                <c:pt idx="319">
                  <c:v>16</c:v>
                </c:pt>
                <c:pt idx="320">
                  <c:v>16.8</c:v>
                </c:pt>
                <c:pt idx="321">
                  <c:v>17.7</c:v>
                </c:pt>
                <c:pt idx="322">
                  <c:v>17.899999999999999</c:v>
                </c:pt>
                <c:pt idx="323">
                  <c:v>19.399999999999999</c:v>
                </c:pt>
                <c:pt idx="324">
                  <c:v>19.899999999999999</c:v>
                </c:pt>
                <c:pt idx="325">
                  <c:v>21.9</c:v>
                </c:pt>
                <c:pt idx="326">
                  <c:v>23.2</c:v>
                </c:pt>
                <c:pt idx="327">
                  <c:v>22.2</c:v>
                </c:pt>
                <c:pt idx="328">
                  <c:v>22.9</c:v>
                </c:pt>
                <c:pt idx="329">
                  <c:v>21.5</c:v>
                </c:pt>
                <c:pt idx="330">
                  <c:v>21.6</c:v>
                </c:pt>
                <c:pt idx="331">
                  <c:v>21.1</c:v>
                </c:pt>
                <c:pt idx="332">
                  <c:v>21.9</c:v>
                </c:pt>
                <c:pt idx="333">
                  <c:v>22.6</c:v>
                </c:pt>
                <c:pt idx="334">
                  <c:v>20.7</c:v>
                </c:pt>
                <c:pt idx="335">
                  <c:v>19.7</c:v>
                </c:pt>
                <c:pt idx="336">
                  <c:v>17.600000000000001</c:v>
                </c:pt>
                <c:pt idx="337">
                  <c:v>19.2</c:v>
                </c:pt>
                <c:pt idx="338">
                  <c:v>19.899999999999999</c:v>
                </c:pt>
                <c:pt idx="339">
                  <c:v>20.8</c:v>
                </c:pt>
                <c:pt idx="340">
                  <c:v>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C9-40BF-BAB4-1E95AFF10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7221352"/>
        <c:axId val="627221744"/>
      </c:lineChart>
      <c:dateAx>
        <c:axId val="627221352"/>
        <c:scaling>
          <c:orientation val="minMax"/>
        </c:scaling>
        <c:delete val="0"/>
        <c:axPos val="b"/>
        <c:majorGridlines>
          <c:spPr>
            <a:ln>
              <a:prstDash val="solid"/>
            </a:ln>
          </c:spPr>
        </c:majorGridlines>
        <c:numFmt formatCode="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27221744"/>
        <c:crosses val="autoZero"/>
        <c:auto val="1"/>
        <c:lblOffset val="100"/>
        <c:baseTimeUnit val="months"/>
        <c:majorUnit val="24"/>
        <c:majorTimeUnit val="months"/>
      </c:dateAx>
      <c:valAx>
        <c:axId val="627221744"/>
        <c:scaling>
          <c:orientation val="minMax"/>
          <c:max val="70"/>
          <c:min val="0"/>
        </c:scaling>
        <c:delete val="0"/>
        <c:axPos val="l"/>
        <c:majorGridlines>
          <c:spPr>
            <a:ln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27221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349591058337131"/>
          <c:y val="9.1494178612288854E-2"/>
          <c:w val="0.1993462554269918"/>
          <c:h val="0.23241054144250067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1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833060556464818E-2"/>
          <c:y val="2.6717557251908396E-2"/>
          <c:w val="0.88216039279869063"/>
          <c:h val="0.8702290076335877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Sheet5!$C$68</c:f>
              <c:strCache>
                <c:ptCount val="1"/>
                <c:pt idx="0">
                  <c:v>g = 0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Sheet5!$B$69:$B$82</c:f>
              <c:numCache>
                <c:formatCode>0%</c:formatCode>
                <c:ptCount val="14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6.0000000000000005E-2</c:v>
                </c:pt>
                <c:pt idx="4">
                  <c:v>7.0000000000000007E-2</c:v>
                </c:pt>
                <c:pt idx="5">
                  <c:v>0.08</c:v>
                </c:pt>
                <c:pt idx="6" formatCode="0.0%">
                  <c:v>8.5000000000000006E-2</c:v>
                </c:pt>
                <c:pt idx="7">
                  <c:v>0.09</c:v>
                </c:pt>
                <c:pt idx="8">
                  <c:v>9.9999999999999992E-2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</c:numCache>
            </c:numRef>
          </c:xVal>
          <c:yVal>
            <c:numRef>
              <c:f>Sheet5!$C$69:$C$82</c:f>
              <c:numCache>
                <c:formatCode>0.0</c:formatCode>
                <c:ptCount val="14"/>
                <c:pt idx="0">
                  <c:v>33.333333333333336</c:v>
                </c:pt>
                <c:pt idx="1">
                  <c:v>25</c:v>
                </c:pt>
                <c:pt idx="2">
                  <c:v>20</c:v>
                </c:pt>
                <c:pt idx="3">
                  <c:v>16.666666666666664</c:v>
                </c:pt>
                <c:pt idx="4">
                  <c:v>14.285714285714285</c:v>
                </c:pt>
                <c:pt idx="5">
                  <c:v>12.5</c:v>
                </c:pt>
                <c:pt idx="6">
                  <c:v>11.76470588235294</c:v>
                </c:pt>
                <c:pt idx="7">
                  <c:v>11.111111111111111</c:v>
                </c:pt>
                <c:pt idx="8">
                  <c:v>10</c:v>
                </c:pt>
                <c:pt idx="9">
                  <c:v>9.0909090909090917</c:v>
                </c:pt>
                <c:pt idx="10">
                  <c:v>8.3333333333333339</c:v>
                </c:pt>
                <c:pt idx="11">
                  <c:v>7.6923076923076934</c:v>
                </c:pt>
                <c:pt idx="12">
                  <c:v>7.1428571428571432</c:v>
                </c:pt>
                <c:pt idx="13">
                  <c:v>6.666666666666667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082-4180-9B28-7319946DEB76}"/>
            </c:ext>
          </c:extLst>
        </c:ser>
        <c:ser>
          <c:idx val="1"/>
          <c:order val="1"/>
          <c:tx>
            <c:strRef>
              <c:f>Sheet5!$D$68</c:f>
              <c:strCache>
                <c:ptCount val="1"/>
                <c:pt idx="0">
                  <c:v>g = 2%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Sheet5!$B$69:$B$82</c:f>
              <c:numCache>
                <c:formatCode>0%</c:formatCode>
                <c:ptCount val="14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6.0000000000000005E-2</c:v>
                </c:pt>
                <c:pt idx="4">
                  <c:v>7.0000000000000007E-2</c:v>
                </c:pt>
                <c:pt idx="5">
                  <c:v>0.08</c:v>
                </c:pt>
                <c:pt idx="6" formatCode="0.0%">
                  <c:v>8.5000000000000006E-2</c:v>
                </c:pt>
                <c:pt idx="7">
                  <c:v>0.09</c:v>
                </c:pt>
                <c:pt idx="8">
                  <c:v>9.9999999999999992E-2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</c:numCache>
            </c:numRef>
          </c:xVal>
          <c:yVal>
            <c:numRef>
              <c:f>Sheet5!$D$69:$D$82</c:f>
              <c:numCache>
                <c:formatCode>0.0</c:formatCode>
                <c:ptCount val="14"/>
                <c:pt idx="0">
                  <c:v>80</c:v>
                </c:pt>
                <c:pt idx="1">
                  <c:v>39.999999999999993</c:v>
                </c:pt>
                <c:pt idx="2">
                  <c:v>26.666666666666661</c:v>
                </c:pt>
                <c:pt idx="3">
                  <c:v>19.999999999999993</c:v>
                </c:pt>
                <c:pt idx="4">
                  <c:v>15.999999999999998</c:v>
                </c:pt>
                <c:pt idx="5">
                  <c:v>13.333333333333332</c:v>
                </c:pt>
                <c:pt idx="6">
                  <c:v>12.307692307692307</c:v>
                </c:pt>
                <c:pt idx="7">
                  <c:v>11.428571428571429</c:v>
                </c:pt>
                <c:pt idx="8">
                  <c:v>10</c:v>
                </c:pt>
                <c:pt idx="9">
                  <c:v>8.8888888888888893</c:v>
                </c:pt>
                <c:pt idx="10">
                  <c:v>8.0000000000000018</c:v>
                </c:pt>
                <c:pt idx="11">
                  <c:v>7.2727272727272743</c:v>
                </c:pt>
                <c:pt idx="12">
                  <c:v>6.666666666666667</c:v>
                </c:pt>
                <c:pt idx="13">
                  <c:v>6.1538461538461533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082-4180-9B28-7319946DEB76}"/>
            </c:ext>
          </c:extLst>
        </c:ser>
        <c:ser>
          <c:idx val="2"/>
          <c:order val="2"/>
          <c:tx>
            <c:strRef>
              <c:f>Sheet5!$E$68</c:f>
              <c:strCache>
                <c:ptCount val="1"/>
                <c:pt idx="0">
                  <c:v>g = 5%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Sheet5!$B$69:$B$82</c:f>
              <c:numCache>
                <c:formatCode>0%</c:formatCode>
                <c:ptCount val="14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6.0000000000000005E-2</c:v>
                </c:pt>
                <c:pt idx="4">
                  <c:v>7.0000000000000007E-2</c:v>
                </c:pt>
                <c:pt idx="5">
                  <c:v>0.08</c:v>
                </c:pt>
                <c:pt idx="6" formatCode="0.0%">
                  <c:v>8.5000000000000006E-2</c:v>
                </c:pt>
                <c:pt idx="7">
                  <c:v>0.09</c:v>
                </c:pt>
                <c:pt idx="8">
                  <c:v>9.9999999999999992E-2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</c:numCache>
            </c:numRef>
          </c:xVal>
          <c:yVal>
            <c:numRef>
              <c:f>Sheet5!$E$69:$E$82</c:f>
              <c:numCache>
                <c:formatCode>0.0</c:formatCode>
                <c:ptCount val="14"/>
                <c:pt idx="3">
                  <c:v>49.999999999999993</c:v>
                </c:pt>
                <c:pt idx="4">
                  <c:v>24.999999999999996</c:v>
                </c:pt>
                <c:pt idx="5">
                  <c:v>16.666666666666668</c:v>
                </c:pt>
                <c:pt idx="6">
                  <c:v>14.285714285714285</c:v>
                </c:pt>
                <c:pt idx="7">
                  <c:v>12.500000000000002</c:v>
                </c:pt>
                <c:pt idx="8">
                  <c:v>10.000000000000002</c:v>
                </c:pt>
                <c:pt idx="9">
                  <c:v>8.3333333333333357</c:v>
                </c:pt>
                <c:pt idx="10">
                  <c:v>7.142857142857145</c:v>
                </c:pt>
                <c:pt idx="11">
                  <c:v>6.2500000000000018</c:v>
                </c:pt>
                <c:pt idx="12">
                  <c:v>5.5555555555555562</c:v>
                </c:pt>
                <c:pt idx="13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082-4180-9B28-7319946DEB76}"/>
            </c:ext>
          </c:extLst>
        </c:ser>
        <c:ser>
          <c:idx val="3"/>
          <c:order val="3"/>
          <c:tx>
            <c:strRef>
              <c:f>Sheet5!$F$68</c:f>
              <c:strCache>
                <c:ptCount val="1"/>
                <c:pt idx="0">
                  <c:v>g = 8%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Sheet5!$B$69:$B$82</c:f>
              <c:numCache>
                <c:formatCode>0%</c:formatCode>
                <c:ptCount val="14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6.0000000000000005E-2</c:v>
                </c:pt>
                <c:pt idx="4">
                  <c:v>7.0000000000000007E-2</c:v>
                </c:pt>
                <c:pt idx="5">
                  <c:v>0.08</c:v>
                </c:pt>
                <c:pt idx="6" formatCode="0.0%">
                  <c:v>8.5000000000000006E-2</c:v>
                </c:pt>
                <c:pt idx="7">
                  <c:v>0.09</c:v>
                </c:pt>
                <c:pt idx="8">
                  <c:v>9.9999999999999992E-2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</c:numCache>
            </c:numRef>
          </c:xVal>
          <c:yVal>
            <c:numRef>
              <c:f>Sheet5!$F$69:$F$82</c:f>
              <c:numCache>
                <c:formatCode>0.0</c:formatCode>
                <c:ptCount val="14"/>
                <c:pt idx="6">
                  <c:v>39.999999999999972</c:v>
                </c:pt>
                <c:pt idx="7">
                  <c:v>20.000000000000014</c:v>
                </c:pt>
                <c:pt idx="8">
                  <c:v>10.000000000000007</c:v>
                </c:pt>
                <c:pt idx="9">
                  <c:v>6.6666666666666714</c:v>
                </c:pt>
                <c:pt idx="10">
                  <c:v>5.0000000000000036</c:v>
                </c:pt>
                <c:pt idx="11">
                  <c:v>4.0000000000000027</c:v>
                </c:pt>
                <c:pt idx="12">
                  <c:v>3.3333333333333348</c:v>
                </c:pt>
                <c:pt idx="13">
                  <c:v>2.8571428571428581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082-4180-9B28-7319946DE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0716864"/>
        <c:axId val="770717256"/>
      </c:scatterChart>
      <c:valAx>
        <c:axId val="770716864"/>
        <c:scaling>
          <c:orientation val="minMax"/>
          <c:max val="0.15"/>
          <c:min val="0.0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Tms Rmn"/>
                    <a:ea typeface="Tms Rmn"/>
                    <a:cs typeface="Tms Rmn"/>
                  </a:defRPr>
                </a:pPr>
                <a:r>
                  <a:rPr lang="es-ES"/>
                  <a:t>Ke</a:t>
                </a:r>
              </a:p>
            </c:rich>
          </c:tx>
          <c:layout>
            <c:manualLayout>
              <c:xMode val="edge"/>
              <c:yMode val="edge"/>
              <c:x val="0.51718499976235366"/>
              <c:y val="0.8969465648854961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s-ES"/>
          </a:p>
        </c:txPr>
        <c:crossAx val="770717256"/>
        <c:crossesAt val="-10"/>
        <c:crossBetween val="midCat"/>
        <c:majorUnit val="0.01"/>
      </c:valAx>
      <c:valAx>
        <c:axId val="770717256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1" i="0" u="none" strike="noStrike" baseline="0">
                    <a:solidFill>
                      <a:srgbClr val="000000"/>
                    </a:solidFill>
                    <a:latin typeface="Tms Rmn"/>
                    <a:ea typeface="Tms Rmn"/>
                    <a:cs typeface="Tms Rmn"/>
                  </a:defRPr>
                </a:pPr>
                <a:r>
                  <a:rPr lang="es-ES"/>
                  <a:t>PER</a:t>
                </a:r>
              </a:p>
            </c:rich>
          </c:tx>
          <c:layout>
            <c:manualLayout>
              <c:xMode val="edge"/>
              <c:yMode val="edge"/>
              <c:x val="2.2913333016471533E-2"/>
              <c:y val="0.43511450381679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s-ES"/>
          </a:p>
        </c:txPr>
        <c:crossAx val="770716864"/>
        <c:crosses val="autoZero"/>
        <c:crossBetween val="midCat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870757352514"/>
          <c:y val="0.10687022900763359"/>
          <c:w val="0.13093299957223659"/>
          <c:h val="0.15267175572519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s-E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783505154639179E-2"/>
          <c:y val="3.0303030303030304E-2"/>
          <c:w val="0.87334315169366716"/>
          <c:h val="0.857142857142857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Sheet5!$C$89</c:f>
              <c:strCache>
                <c:ptCount val="1"/>
                <c:pt idx="0">
                  <c:v>ROE = 9%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Sheet5!$B$90:$B$101</c:f>
              <c:numCache>
                <c:formatCode>0%</c:formatCode>
                <c:ptCount val="12"/>
                <c:pt idx="0">
                  <c:v>0.05</c:v>
                </c:pt>
                <c:pt idx="1">
                  <c:v>6.0000000000000005E-2</c:v>
                </c:pt>
                <c:pt idx="2">
                  <c:v>7.0000000000000007E-2</c:v>
                </c:pt>
                <c:pt idx="3">
                  <c:v>0.08</c:v>
                </c:pt>
                <c:pt idx="4" formatCode="0.0%">
                  <c:v>8.5000000000000006E-2</c:v>
                </c:pt>
                <c:pt idx="5">
                  <c:v>0.09</c:v>
                </c:pt>
                <c:pt idx="6">
                  <c:v>9.9999999999999992E-2</c:v>
                </c:pt>
                <c:pt idx="7">
                  <c:v>0.10999999999999999</c:v>
                </c:pt>
                <c:pt idx="8">
                  <c:v>0.11999999999999998</c:v>
                </c:pt>
                <c:pt idx="9">
                  <c:v>0.12999999999999998</c:v>
                </c:pt>
                <c:pt idx="10">
                  <c:v>0.13999999999999999</c:v>
                </c:pt>
                <c:pt idx="11">
                  <c:v>0.15</c:v>
                </c:pt>
              </c:numCache>
            </c:numRef>
          </c:xVal>
          <c:yVal>
            <c:numRef>
              <c:f>Sheet5!$C$90:$C$101</c:f>
              <c:numCache>
                <c:formatCode>0.0</c:formatCode>
                <c:ptCount val="12"/>
                <c:pt idx="0">
                  <c:v>55.55555555555555</c:v>
                </c:pt>
                <c:pt idx="1">
                  <c:v>27.777777777777775</c:v>
                </c:pt>
                <c:pt idx="2">
                  <c:v>18.518518518518515</c:v>
                </c:pt>
                <c:pt idx="3">
                  <c:v>13.888888888888889</c:v>
                </c:pt>
                <c:pt idx="4">
                  <c:v>12.345679012345679</c:v>
                </c:pt>
                <c:pt idx="5">
                  <c:v>11.111111111111112</c:v>
                </c:pt>
                <c:pt idx="6">
                  <c:v>9.2592592592592613</c:v>
                </c:pt>
                <c:pt idx="7">
                  <c:v>7.9365079365079394</c:v>
                </c:pt>
                <c:pt idx="8">
                  <c:v>6.9444444444444455</c:v>
                </c:pt>
                <c:pt idx="9">
                  <c:v>6.1728395061728421</c:v>
                </c:pt>
                <c:pt idx="10">
                  <c:v>5.5555555555555571</c:v>
                </c:pt>
                <c:pt idx="11">
                  <c:v>5.0505050505050511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52-42B6-B25E-2AC1D5974EDA}"/>
            </c:ext>
          </c:extLst>
        </c:ser>
        <c:ser>
          <c:idx val="1"/>
          <c:order val="1"/>
          <c:tx>
            <c:strRef>
              <c:f>Sheet5!$D$89</c:f>
              <c:strCache>
                <c:ptCount val="1"/>
                <c:pt idx="0">
                  <c:v>ROE = 10%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Sheet5!$B$90:$B$101</c:f>
              <c:numCache>
                <c:formatCode>0%</c:formatCode>
                <c:ptCount val="12"/>
                <c:pt idx="0">
                  <c:v>0.05</c:v>
                </c:pt>
                <c:pt idx="1">
                  <c:v>6.0000000000000005E-2</c:v>
                </c:pt>
                <c:pt idx="2">
                  <c:v>7.0000000000000007E-2</c:v>
                </c:pt>
                <c:pt idx="3">
                  <c:v>0.08</c:v>
                </c:pt>
                <c:pt idx="4" formatCode="0.0%">
                  <c:v>8.5000000000000006E-2</c:v>
                </c:pt>
                <c:pt idx="5">
                  <c:v>0.09</c:v>
                </c:pt>
                <c:pt idx="6">
                  <c:v>9.9999999999999992E-2</c:v>
                </c:pt>
                <c:pt idx="7">
                  <c:v>0.10999999999999999</c:v>
                </c:pt>
                <c:pt idx="8">
                  <c:v>0.11999999999999998</c:v>
                </c:pt>
                <c:pt idx="9">
                  <c:v>0.12999999999999998</c:v>
                </c:pt>
                <c:pt idx="10">
                  <c:v>0.13999999999999999</c:v>
                </c:pt>
                <c:pt idx="11">
                  <c:v>0.15</c:v>
                </c:pt>
              </c:numCache>
            </c:numRef>
          </c:xVal>
          <c:yVal>
            <c:numRef>
              <c:f>Sheet5!$D$90:$D$101</c:f>
              <c:numCache>
                <c:formatCode>0.0</c:formatCode>
                <c:ptCount val="12"/>
                <c:pt idx="0">
                  <c:v>59.999999999999986</c:v>
                </c:pt>
                <c:pt idx="1">
                  <c:v>29.999999999999993</c:v>
                </c:pt>
                <c:pt idx="2">
                  <c:v>19.999999999999996</c:v>
                </c:pt>
                <c:pt idx="3">
                  <c:v>15</c:v>
                </c:pt>
                <c:pt idx="4">
                  <c:v>13.333333333333332</c:v>
                </c:pt>
                <c:pt idx="5">
                  <c:v>12</c:v>
                </c:pt>
                <c:pt idx="6">
                  <c:v>10.000000000000002</c:v>
                </c:pt>
                <c:pt idx="7">
                  <c:v>8.571428571428573</c:v>
                </c:pt>
                <c:pt idx="8">
                  <c:v>7.5000000000000009</c:v>
                </c:pt>
                <c:pt idx="9">
                  <c:v>6.6666666666666687</c:v>
                </c:pt>
                <c:pt idx="10">
                  <c:v>6.0000000000000009</c:v>
                </c:pt>
                <c:pt idx="11">
                  <c:v>5.454545454545455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952-42B6-B25E-2AC1D5974EDA}"/>
            </c:ext>
          </c:extLst>
        </c:ser>
        <c:ser>
          <c:idx val="2"/>
          <c:order val="2"/>
          <c:tx>
            <c:strRef>
              <c:f>Sheet5!$E$89</c:f>
              <c:strCache>
                <c:ptCount val="1"/>
                <c:pt idx="0">
                  <c:v>ROE = 11%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Sheet5!$B$90:$B$101</c:f>
              <c:numCache>
                <c:formatCode>0%</c:formatCode>
                <c:ptCount val="12"/>
                <c:pt idx="0">
                  <c:v>0.05</c:v>
                </c:pt>
                <c:pt idx="1">
                  <c:v>6.0000000000000005E-2</c:v>
                </c:pt>
                <c:pt idx="2">
                  <c:v>7.0000000000000007E-2</c:v>
                </c:pt>
                <c:pt idx="3">
                  <c:v>0.08</c:v>
                </c:pt>
                <c:pt idx="4" formatCode="0.0%">
                  <c:v>8.5000000000000006E-2</c:v>
                </c:pt>
                <c:pt idx="5">
                  <c:v>0.09</c:v>
                </c:pt>
                <c:pt idx="6">
                  <c:v>9.9999999999999992E-2</c:v>
                </c:pt>
                <c:pt idx="7">
                  <c:v>0.10999999999999999</c:v>
                </c:pt>
                <c:pt idx="8">
                  <c:v>0.11999999999999998</c:v>
                </c:pt>
                <c:pt idx="9">
                  <c:v>0.12999999999999998</c:v>
                </c:pt>
                <c:pt idx="10">
                  <c:v>0.13999999999999999</c:v>
                </c:pt>
                <c:pt idx="11">
                  <c:v>0.15</c:v>
                </c:pt>
              </c:numCache>
            </c:numRef>
          </c:xVal>
          <c:yVal>
            <c:numRef>
              <c:f>Sheet5!$E$90:$E$101</c:f>
              <c:numCache>
                <c:formatCode>0.0</c:formatCode>
                <c:ptCount val="12"/>
                <c:pt idx="0">
                  <c:v>63.636363636363612</c:v>
                </c:pt>
                <c:pt idx="1">
                  <c:v>31.818181818181806</c:v>
                </c:pt>
                <c:pt idx="2">
                  <c:v>21.212121212121204</c:v>
                </c:pt>
                <c:pt idx="3">
                  <c:v>15.909090909090907</c:v>
                </c:pt>
                <c:pt idx="4">
                  <c:v>14.141414141414137</c:v>
                </c:pt>
                <c:pt idx="5">
                  <c:v>12.727272727272727</c:v>
                </c:pt>
                <c:pt idx="6">
                  <c:v>10.606060606060606</c:v>
                </c:pt>
                <c:pt idx="7">
                  <c:v>9.0909090909090917</c:v>
                </c:pt>
                <c:pt idx="8">
                  <c:v>7.9545454545454541</c:v>
                </c:pt>
                <c:pt idx="9">
                  <c:v>7.0707070707070718</c:v>
                </c:pt>
                <c:pt idx="10">
                  <c:v>6.3636363636363642</c:v>
                </c:pt>
                <c:pt idx="11">
                  <c:v>5.7851239669421481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952-42B6-B25E-2AC1D5974EDA}"/>
            </c:ext>
          </c:extLst>
        </c:ser>
        <c:ser>
          <c:idx val="3"/>
          <c:order val="3"/>
          <c:tx>
            <c:strRef>
              <c:f>Sheet5!$F$89</c:f>
              <c:strCache>
                <c:ptCount val="1"/>
                <c:pt idx="0">
                  <c:v>ROE = 12%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Sheet5!$B$90:$B$101</c:f>
              <c:numCache>
                <c:formatCode>0%</c:formatCode>
                <c:ptCount val="12"/>
                <c:pt idx="0">
                  <c:v>0.05</c:v>
                </c:pt>
                <c:pt idx="1">
                  <c:v>6.0000000000000005E-2</c:v>
                </c:pt>
                <c:pt idx="2">
                  <c:v>7.0000000000000007E-2</c:v>
                </c:pt>
                <c:pt idx="3">
                  <c:v>0.08</c:v>
                </c:pt>
                <c:pt idx="4" formatCode="0.0%">
                  <c:v>8.5000000000000006E-2</c:v>
                </c:pt>
                <c:pt idx="5">
                  <c:v>0.09</c:v>
                </c:pt>
                <c:pt idx="6">
                  <c:v>9.9999999999999992E-2</c:v>
                </c:pt>
                <c:pt idx="7">
                  <c:v>0.10999999999999999</c:v>
                </c:pt>
                <c:pt idx="8">
                  <c:v>0.11999999999999998</c:v>
                </c:pt>
                <c:pt idx="9">
                  <c:v>0.12999999999999998</c:v>
                </c:pt>
                <c:pt idx="10">
                  <c:v>0.13999999999999999</c:v>
                </c:pt>
                <c:pt idx="11">
                  <c:v>0.15</c:v>
                </c:pt>
              </c:numCache>
            </c:numRef>
          </c:xVal>
          <c:yVal>
            <c:numRef>
              <c:f>Sheet5!$F$90:$F$101</c:f>
              <c:numCache>
                <c:formatCode>0.0</c:formatCode>
                <c:ptCount val="12"/>
                <c:pt idx="0">
                  <c:v>66.666666666666643</c:v>
                </c:pt>
                <c:pt idx="1">
                  <c:v>33.333333333333321</c:v>
                </c:pt>
                <c:pt idx="2">
                  <c:v>22.222222222222218</c:v>
                </c:pt>
                <c:pt idx="3">
                  <c:v>16.666666666666664</c:v>
                </c:pt>
                <c:pt idx="4">
                  <c:v>14.814814814814813</c:v>
                </c:pt>
                <c:pt idx="5">
                  <c:v>13.333333333333334</c:v>
                </c:pt>
                <c:pt idx="6">
                  <c:v>11.111111111111112</c:v>
                </c:pt>
                <c:pt idx="7">
                  <c:v>9.5238095238095255</c:v>
                </c:pt>
                <c:pt idx="8">
                  <c:v>8.3333333333333339</c:v>
                </c:pt>
                <c:pt idx="9">
                  <c:v>7.4074074074074092</c:v>
                </c:pt>
                <c:pt idx="10">
                  <c:v>6.6666666666666679</c:v>
                </c:pt>
                <c:pt idx="11">
                  <c:v>6.0606060606060614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952-42B6-B25E-2AC1D5974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0718432"/>
        <c:axId val="770718824"/>
      </c:scatterChart>
      <c:valAx>
        <c:axId val="770718432"/>
        <c:scaling>
          <c:orientation val="minMax"/>
          <c:max val="0.15"/>
          <c:min val="7.0000000000000007E-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ms Rmn"/>
                    <a:ea typeface="Tms Rmn"/>
                    <a:cs typeface="Tms Rmn"/>
                  </a:defRPr>
                </a:pPr>
                <a:r>
                  <a:rPr lang="es-ES"/>
                  <a:t>Ke</a:t>
                </a:r>
              </a:p>
            </c:rich>
          </c:tx>
          <c:layout>
            <c:manualLayout>
              <c:xMode val="edge"/>
              <c:yMode val="edge"/>
              <c:x val="0.5169367077754119"/>
              <c:y val="0.8831168831168830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s-ES"/>
          </a:p>
        </c:txPr>
        <c:crossAx val="770718824"/>
        <c:crossesAt val="-10"/>
        <c:crossBetween val="midCat"/>
        <c:majorUnit val="0.01"/>
      </c:valAx>
      <c:valAx>
        <c:axId val="770718824"/>
        <c:scaling>
          <c:orientation val="minMax"/>
          <c:max val="20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Tms Rmn"/>
                    <a:ea typeface="Tms Rmn"/>
                    <a:cs typeface="Tms Rmn"/>
                  </a:defRPr>
                </a:pPr>
                <a:r>
                  <a:rPr lang="es-ES"/>
                  <a:t>PER</a:t>
                </a:r>
              </a:p>
            </c:rich>
          </c:tx>
          <c:layout>
            <c:manualLayout>
              <c:xMode val="edge"/>
              <c:yMode val="edge"/>
              <c:x val="2.650966269869624E-2"/>
              <c:y val="0.445887445887445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s-ES"/>
          </a:p>
        </c:txPr>
        <c:crossAx val="770718432"/>
        <c:crosses val="autoZero"/>
        <c:crossBetween val="midCat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52290990849369"/>
          <c:y val="0.1038961038961039"/>
          <c:w val="0.18114866313217204"/>
          <c:h val="0.142857142857142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s-E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0191786891083"/>
          <c:y val="7.4766525734077771E-2"/>
          <c:w val="0.8123524861199225"/>
          <c:h val="0.6915903630402193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morePER!$C$3</c:f>
              <c:strCache>
                <c:ptCount val="1"/>
                <c:pt idx="0">
                  <c:v>ROE = 9%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morePER!$B$4:$B$13</c:f>
              <c:numCache>
                <c:formatCode>0%</c:formatCode>
                <c:ptCount val="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</c:numCache>
            </c:numRef>
          </c:xVal>
          <c:yVal>
            <c:numRef>
              <c:f>morePER!$C$4:$C$13</c:f>
              <c:numCache>
                <c:formatCode>0</c:formatCode>
                <c:ptCount val="10"/>
                <c:pt idx="0">
                  <c:v>10</c:v>
                </c:pt>
                <c:pt idx="1">
                  <c:v>9.8765432098765427</c:v>
                </c:pt>
                <c:pt idx="2">
                  <c:v>9.7222222222222214</c:v>
                </c:pt>
                <c:pt idx="3">
                  <c:v>9.5238095238095219</c:v>
                </c:pt>
                <c:pt idx="4">
                  <c:v>9.2592592592592595</c:v>
                </c:pt>
                <c:pt idx="5">
                  <c:v>8.8888888888888875</c:v>
                </c:pt>
                <c:pt idx="6">
                  <c:v>8.3333333333333321</c:v>
                </c:pt>
                <c:pt idx="7">
                  <c:v>7.4074074074074048</c:v>
                </c:pt>
                <c:pt idx="8">
                  <c:v>5.5555555555555518</c:v>
                </c:pt>
                <c:pt idx="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B7B-41F7-9A47-4BBD21572A39}"/>
            </c:ext>
          </c:extLst>
        </c:ser>
        <c:ser>
          <c:idx val="1"/>
          <c:order val="1"/>
          <c:tx>
            <c:strRef>
              <c:f>morePER!$D$3</c:f>
              <c:strCache>
                <c:ptCount val="1"/>
                <c:pt idx="0">
                  <c:v>ROE = 10%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morePER!$B$4:$B$13</c:f>
              <c:numCache>
                <c:formatCode>0%</c:formatCode>
                <c:ptCount val="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</c:numCache>
            </c:numRef>
          </c:xVal>
          <c:yVal>
            <c:numRef>
              <c:f>morePER!$D$4:$D$13</c:f>
              <c:numCache>
                <c:formatCode>0</c:formatCode>
                <c:ptCount val="10"/>
                <c:pt idx="0">
                  <c:v>10</c:v>
                </c:pt>
                <c:pt idx="1">
                  <c:v>9.9999999999999982</c:v>
                </c:pt>
                <c:pt idx="2">
                  <c:v>9.9999999999999982</c:v>
                </c:pt>
                <c:pt idx="3">
                  <c:v>9.9999999999999982</c:v>
                </c:pt>
                <c:pt idx="4">
                  <c:v>9.9999999999999982</c:v>
                </c:pt>
                <c:pt idx="5">
                  <c:v>9.9999999999999982</c:v>
                </c:pt>
                <c:pt idx="6">
                  <c:v>9.9999999999999982</c:v>
                </c:pt>
                <c:pt idx="7">
                  <c:v>9.9999999999999964</c:v>
                </c:pt>
                <c:pt idx="8">
                  <c:v>9.9999999999999947</c:v>
                </c:pt>
                <c:pt idx="9">
                  <c:v>9.9999999999999876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B7B-41F7-9A47-4BBD21572A39}"/>
            </c:ext>
          </c:extLst>
        </c:ser>
        <c:ser>
          <c:idx val="2"/>
          <c:order val="2"/>
          <c:tx>
            <c:strRef>
              <c:f>morePER!$E$3</c:f>
              <c:strCache>
                <c:ptCount val="1"/>
                <c:pt idx="0">
                  <c:v>ROE = 11%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morePER!$B$4:$B$13</c:f>
              <c:numCache>
                <c:formatCode>0%</c:formatCode>
                <c:ptCount val="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</c:numCache>
            </c:numRef>
          </c:xVal>
          <c:yVal>
            <c:numRef>
              <c:f>morePER!$E$4:$E$13</c:f>
              <c:numCache>
                <c:formatCode>0</c:formatCode>
                <c:ptCount val="10"/>
                <c:pt idx="0">
                  <c:v>10</c:v>
                </c:pt>
                <c:pt idx="1">
                  <c:v>10.1010101010101</c:v>
                </c:pt>
                <c:pt idx="2">
                  <c:v>10.227272727272727</c:v>
                </c:pt>
                <c:pt idx="3">
                  <c:v>10.38961038961039</c:v>
                </c:pt>
                <c:pt idx="4">
                  <c:v>10.606060606060604</c:v>
                </c:pt>
                <c:pt idx="5">
                  <c:v>10.909090909090908</c:v>
                </c:pt>
                <c:pt idx="6">
                  <c:v>11.36363636363636</c:v>
                </c:pt>
                <c:pt idx="7">
                  <c:v>12.121212121212116</c:v>
                </c:pt>
                <c:pt idx="8">
                  <c:v>13.63636363636363</c:v>
                </c:pt>
                <c:pt idx="9">
                  <c:v>18.181818181818159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B7B-41F7-9A47-4BBD21572A39}"/>
            </c:ext>
          </c:extLst>
        </c:ser>
        <c:ser>
          <c:idx val="3"/>
          <c:order val="3"/>
          <c:tx>
            <c:strRef>
              <c:f>morePER!$F$3</c:f>
              <c:strCache>
                <c:ptCount val="1"/>
                <c:pt idx="0">
                  <c:v>ROE = 12%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morePER!$B$4:$B$13</c:f>
              <c:numCache>
                <c:formatCode>0%</c:formatCode>
                <c:ptCount val="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</c:numCache>
            </c:numRef>
          </c:xVal>
          <c:yVal>
            <c:numRef>
              <c:f>morePER!$F$4:$F$13</c:f>
              <c:numCache>
                <c:formatCode>0</c:formatCode>
                <c:ptCount val="10"/>
                <c:pt idx="0">
                  <c:v>10</c:v>
                </c:pt>
                <c:pt idx="1">
                  <c:v>10.185185185185185</c:v>
                </c:pt>
                <c:pt idx="2">
                  <c:v>10.416666666666666</c:v>
                </c:pt>
                <c:pt idx="3">
                  <c:v>10.714285714285714</c:v>
                </c:pt>
                <c:pt idx="4">
                  <c:v>11.111111111111109</c:v>
                </c:pt>
                <c:pt idx="5">
                  <c:v>11.666666666666664</c:v>
                </c:pt>
                <c:pt idx="6">
                  <c:v>12.499999999999996</c:v>
                </c:pt>
                <c:pt idx="7">
                  <c:v>13.888888888888884</c:v>
                </c:pt>
                <c:pt idx="8">
                  <c:v>16.666666666666657</c:v>
                </c:pt>
                <c:pt idx="9">
                  <c:v>24.999999999999968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B7B-41F7-9A47-4BBD21572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0719608"/>
        <c:axId val="770720000"/>
      </c:scatterChart>
      <c:valAx>
        <c:axId val="770719608"/>
        <c:scaling>
          <c:orientation val="minMax"/>
          <c:max val="0.09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ms Rmn"/>
                    <a:ea typeface="Tms Rmn"/>
                    <a:cs typeface="Tms Rmn"/>
                  </a:defRPr>
                </a:pPr>
                <a:r>
                  <a:rPr lang="es-ES"/>
                  <a:t>g (growth)</a:t>
                </a:r>
              </a:p>
            </c:rich>
          </c:tx>
          <c:layout>
            <c:manualLayout>
              <c:xMode val="edge"/>
              <c:yMode val="edge"/>
              <c:x val="0.4869363743325188"/>
              <c:y val="0.8738337380724604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s-ES"/>
          </a:p>
        </c:txPr>
        <c:crossAx val="770720000"/>
        <c:crossesAt val="-10"/>
        <c:crossBetween val="midCat"/>
        <c:majorUnit val="0.01"/>
      </c:valAx>
      <c:valAx>
        <c:axId val="770720000"/>
        <c:scaling>
          <c:orientation val="minMax"/>
          <c:max val="2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Tms Rmn"/>
                    <a:ea typeface="Tms Rmn"/>
                    <a:cs typeface="Tms Rmn"/>
                  </a:defRPr>
                </a:pPr>
                <a:r>
                  <a:rPr lang="es-ES" b="1"/>
                  <a:t>PER</a:t>
                </a:r>
              </a:p>
            </c:rich>
          </c:tx>
          <c:layout>
            <c:manualLayout>
              <c:xMode val="edge"/>
              <c:yMode val="edge"/>
              <c:x val="1.6071439345943825E-3"/>
              <c:y val="0.387851448475482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s-ES"/>
          </a:p>
        </c:txPr>
        <c:crossAx val="77071960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577216641023319"/>
          <c:y val="2.336448598130841E-2"/>
          <c:w val="0.27553479952936916"/>
          <c:h val="0.397197242868006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s-E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02157602524684"/>
          <c:y val="7.4766525734077771E-2"/>
          <c:w val="0.78622418978273201"/>
          <c:h val="0.6915903630402193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morePER!$J$3</c:f>
              <c:strCache>
                <c:ptCount val="1"/>
                <c:pt idx="0">
                  <c:v>g = 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morePER!$I$4:$I$16</c:f>
              <c:numCache>
                <c:formatCode>0%</c:formatCode>
                <c:ptCount val="13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6.0000000000000005E-2</c:v>
                </c:pt>
                <c:pt idx="4">
                  <c:v>7.0000000000000007E-2</c:v>
                </c:pt>
                <c:pt idx="5">
                  <c:v>0.08</c:v>
                </c:pt>
                <c:pt idx="6">
                  <c:v>0.09</c:v>
                </c:pt>
                <c:pt idx="7">
                  <c:v>9.9999999999999992E-2</c:v>
                </c:pt>
                <c:pt idx="8">
                  <c:v>0.10999999999999999</c:v>
                </c:pt>
                <c:pt idx="9">
                  <c:v>0.11999999999999998</c:v>
                </c:pt>
                <c:pt idx="10">
                  <c:v>0.12999999999999998</c:v>
                </c:pt>
                <c:pt idx="11">
                  <c:v>0.13999999999999999</c:v>
                </c:pt>
                <c:pt idx="12">
                  <c:v>0.15</c:v>
                </c:pt>
              </c:numCache>
            </c:numRef>
          </c:xVal>
          <c:yVal>
            <c:numRef>
              <c:f>morePER!$J$4:$J$16</c:f>
              <c:numCache>
                <c:formatCode>0.0</c:formatCode>
                <c:ptCount val="1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B1B-4111-9B10-FF64780B48A5}"/>
            </c:ext>
          </c:extLst>
        </c:ser>
        <c:ser>
          <c:idx val="1"/>
          <c:order val="1"/>
          <c:tx>
            <c:strRef>
              <c:f>morePER!$K$3</c:f>
              <c:strCache>
                <c:ptCount val="1"/>
                <c:pt idx="0">
                  <c:v>g = 2%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morePER!$I$4:$I$16</c:f>
              <c:numCache>
                <c:formatCode>0%</c:formatCode>
                <c:ptCount val="13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6.0000000000000005E-2</c:v>
                </c:pt>
                <c:pt idx="4">
                  <c:v>7.0000000000000007E-2</c:v>
                </c:pt>
                <c:pt idx="5">
                  <c:v>0.08</c:v>
                </c:pt>
                <c:pt idx="6">
                  <c:v>0.09</c:v>
                </c:pt>
                <c:pt idx="7">
                  <c:v>9.9999999999999992E-2</c:v>
                </c:pt>
                <c:pt idx="8">
                  <c:v>0.10999999999999999</c:v>
                </c:pt>
                <c:pt idx="9">
                  <c:v>0.11999999999999998</c:v>
                </c:pt>
                <c:pt idx="10">
                  <c:v>0.12999999999999998</c:v>
                </c:pt>
                <c:pt idx="11">
                  <c:v>0.13999999999999999</c:v>
                </c:pt>
                <c:pt idx="12">
                  <c:v>0.15</c:v>
                </c:pt>
              </c:numCache>
            </c:numRef>
          </c:xVal>
          <c:yVal>
            <c:numRef>
              <c:f>morePER!$K$4:$K$16</c:f>
              <c:numCache>
                <c:formatCode>0.0</c:formatCode>
                <c:ptCount val="13"/>
                <c:pt idx="0">
                  <c:v>4.1666666666666661</c:v>
                </c:pt>
                <c:pt idx="1">
                  <c:v>6.25</c:v>
                </c:pt>
                <c:pt idx="2">
                  <c:v>7.5</c:v>
                </c:pt>
                <c:pt idx="3">
                  <c:v>8.3333333333333339</c:v>
                </c:pt>
                <c:pt idx="4">
                  <c:v>8.9285714285714288</c:v>
                </c:pt>
                <c:pt idx="5">
                  <c:v>9.375</c:v>
                </c:pt>
                <c:pt idx="6">
                  <c:v>9.7222222222222214</c:v>
                </c:pt>
                <c:pt idx="7">
                  <c:v>9.9999999999999982</c:v>
                </c:pt>
                <c:pt idx="8">
                  <c:v>10.227272727272727</c:v>
                </c:pt>
                <c:pt idx="9">
                  <c:v>10.416666666666666</c:v>
                </c:pt>
                <c:pt idx="10">
                  <c:v>10.576923076923077</c:v>
                </c:pt>
                <c:pt idx="11">
                  <c:v>10.714285714285714</c:v>
                </c:pt>
                <c:pt idx="12">
                  <c:v>10.833333333333334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B1B-4111-9B10-FF64780B48A5}"/>
            </c:ext>
          </c:extLst>
        </c:ser>
        <c:ser>
          <c:idx val="2"/>
          <c:order val="2"/>
          <c:tx>
            <c:strRef>
              <c:f>morePER!$L$3</c:f>
              <c:strCache>
                <c:ptCount val="1"/>
                <c:pt idx="0">
                  <c:v>g = 5%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morePER!$I$4:$I$16</c:f>
              <c:numCache>
                <c:formatCode>0%</c:formatCode>
                <c:ptCount val="13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6.0000000000000005E-2</c:v>
                </c:pt>
                <c:pt idx="4">
                  <c:v>7.0000000000000007E-2</c:v>
                </c:pt>
                <c:pt idx="5">
                  <c:v>0.08</c:v>
                </c:pt>
                <c:pt idx="6">
                  <c:v>0.09</c:v>
                </c:pt>
                <c:pt idx="7">
                  <c:v>9.9999999999999992E-2</c:v>
                </c:pt>
                <c:pt idx="8">
                  <c:v>0.10999999999999999</c:v>
                </c:pt>
                <c:pt idx="9">
                  <c:v>0.11999999999999998</c:v>
                </c:pt>
                <c:pt idx="10">
                  <c:v>0.12999999999999998</c:v>
                </c:pt>
                <c:pt idx="11">
                  <c:v>0.13999999999999999</c:v>
                </c:pt>
                <c:pt idx="12">
                  <c:v>0.15</c:v>
                </c:pt>
              </c:numCache>
            </c:numRef>
          </c:xVal>
          <c:yVal>
            <c:numRef>
              <c:f>morePER!$L$4:$L$16</c:f>
              <c:numCache>
                <c:formatCode>0.0</c:formatCode>
                <c:ptCount val="13"/>
                <c:pt idx="0">
                  <c:v>-13.333333333333336</c:v>
                </c:pt>
                <c:pt idx="1">
                  <c:v>-5.0000000000000009</c:v>
                </c:pt>
                <c:pt idx="2">
                  <c:v>0</c:v>
                </c:pt>
                <c:pt idx="3">
                  <c:v>3.3333333333333335</c:v>
                </c:pt>
                <c:pt idx="4">
                  <c:v>5.7142857142857144</c:v>
                </c:pt>
                <c:pt idx="5">
                  <c:v>7.5</c:v>
                </c:pt>
                <c:pt idx="6">
                  <c:v>8.8888888888888875</c:v>
                </c:pt>
                <c:pt idx="7">
                  <c:v>9.9999999999999982</c:v>
                </c:pt>
                <c:pt idx="8">
                  <c:v>10.909090909090908</c:v>
                </c:pt>
                <c:pt idx="9">
                  <c:v>11.666666666666664</c:v>
                </c:pt>
                <c:pt idx="10">
                  <c:v>12.307692307692305</c:v>
                </c:pt>
                <c:pt idx="11">
                  <c:v>12.857142857142856</c:v>
                </c:pt>
                <c:pt idx="12">
                  <c:v>13.333333333333332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B1B-4111-9B10-FF64780B48A5}"/>
            </c:ext>
          </c:extLst>
        </c:ser>
        <c:ser>
          <c:idx val="3"/>
          <c:order val="3"/>
          <c:tx>
            <c:strRef>
              <c:f>morePER!$M$3</c:f>
              <c:strCache>
                <c:ptCount val="1"/>
                <c:pt idx="0">
                  <c:v>g = 8%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morePER!$I$4:$I$16</c:f>
              <c:numCache>
                <c:formatCode>0%</c:formatCode>
                <c:ptCount val="13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6.0000000000000005E-2</c:v>
                </c:pt>
                <c:pt idx="4">
                  <c:v>7.0000000000000007E-2</c:v>
                </c:pt>
                <c:pt idx="5">
                  <c:v>0.08</c:v>
                </c:pt>
                <c:pt idx="6">
                  <c:v>0.09</c:v>
                </c:pt>
                <c:pt idx="7">
                  <c:v>9.9999999999999992E-2</c:v>
                </c:pt>
                <c:pt idx="8">
                  <c:v>0.10999999999999999</c:v>
                </c:pt>
                <c:pt idx="9">
                  <c:v>0.11999999999999998</c:v>
                </c:pt>
                <c:pt idx="10">
                  <c:v>0.12999999999999998</c:v>
                </c:pt>
                <c:pt idx="11">
                  <c:v>0.13999999999999999</c:v>
                </c:pt>
                <c:pt idx="12">
                  <c:v>0.15</c:v>
                </c:pt>
              </c:numCache>
            </c:numRef>
          </c:xVal>
          <c:yVal>
            <c:numRef>
              <c:f>morePER!$M$4:$M$16</c:f>
              <c:numCache>
                <c:formatCode>0.0</c:formatCode>
                <c:ptCount val="13"/>
                <c:pt idx="0">
                  <c:v>-83.333333333333314</c:v>
                </c:pt>
                <c:pt idx="1">
                  <c:v>-49.999999999999993</c:v>
                </c:pt>
                <c:pt idx="2">
                  <c:v>-29.999999999999993</c:v>
                </c:pt>
                <c:pt idx="3">
                  <c:v>-16.666666666666661</c:v>
                </c:pt>
                <c:pt idx="4">
                  <c:v>-7.142857142857137</c:v>
                </c:pt>
                <c:pt idx="5">
                  <c:v>0</c:v>
                </c:pt>
                <c:pt idx="6">
                  <c:v>5.5555555555555518</c:v>
                </c:pt>
                <c:pt idx="7">
                  <c:v>9.9999999999999947</c:v>
                </c:pt>
                <c:pt idx="8">
                  <c:v>13.63636363636363</c:v>
                </c:pt>
                <c:pt idx="9">
                  <c:v>16.666666666666657</c:v>
                </c:pt>
                <c:pt idx="10">
                  <c:v>19.230769230769219</c:v>
                </c:pt>
                <c:pt idx="11">
                  <c:v>21.42857142857142</c:v>
                </c:pt>
                <c:pt idx="12">
                  <c:v>23.333333333333325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B1B-4111-9B10-FF64780B4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0720784"/>
        <c:axId val="770721176"/>
      </c:scatterChart>
      <c:valAx>
        <c:axId val="770720784"/>
        <c:scaling>
          <c:orientation val="minMax"/>
          <c:max val="0.15"/>
          <c:min val="0.06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ms Rmn"/>
                    <a:ea typeface="Tms Rmn"/>
                    <a:cs typeface="Tms Rmn"/>
                  </a:defRPr>
                </a:pPr>
                <a:r>
                  <a:rPr lang="es-ES"/>
                  <a:t>ROE</a:t>
                </a:r>
              </a:p>
            </c:rich>
          </c:tx>
          <c:layout>
            <c:manualLayout>
              <c:xMode val="edge"/>
              <c:yMode val="edge"/>
              <c:x val="0.52731649923069968"/>
              <c:y val="0.8738337380724604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s-ES"/>
          </a:p>
        </c:txPr>
        <c:crossAx val="770721176"/>
        <c:crossesAt val="-10"/>
        <c:crossBetween val="midCat"/>
        <c:majorUnit val="0.01"/>
      </c:valAx>
      <c:valAx>
        <c:axId val="770721176"/>
        <c:scaling>
          <c:orientation val="minMax"/>
          <c:max val="2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Tms Rmn"/>
                    <a:ea typeface="Tms Rmn"/>
                    <a:cs typeface="Tms Rmn"/>
                  </a:defRPr>
                </a:pPr>
                <a:r>
                  <a:rPr lang="es-ES"/>
                  <a:t>PER</a:t>
                </a:r>
              </a:p>
            </c:rich>
          </c:tx>
          <c:layout>
            <c:manualLayout>
              <c:xMode val="edge"/>
              <c:yMode val="edge"/>
              <c:x val="1.9129332971309621E-3"/>
              <c:y val="0.406543037260529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s-ES"/>
          </a:p>
        </c:txPr>
        <c:crossAx val="77072078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s-E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26857935507368"/>
          <c:y val="7.4766525734077771E-2"/>
          <c:w val="0.80997718645290517"/>
          <c:h val="0.668225823748320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morePER!$R$3</c:f>
              <c:strCache>
                <c:ptCount val="1"/>
                <c:pt idx="0">
                  <c:v>g = 0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morePER!$Q$4:$Q$17</c:f>
              <c:numCache>
                <c:formatCode>0%</c:formatCode>
                <c:ptCount val="14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6.0000000000000005E-2</c:v>
                </c:pt>
                <c:pt idx="4">
                  <c:v>7.0000000000000007E-2</c:v>
                </c:pt>
                <c:pt idx="5">
                  <c:v>0.08</c:v>
                </c:pt>
                <c:pt idx="6" formatCode="0.0%">
                  <c:v>8.5000000000000006E-2</c:v>
                </c:pt>
                <c:pt idx="7">
                  <c:v>0.09</c:v>
                </c:pt>
                <c:pt idx="8">
                  <c:v>9.9999999999999992E-2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</c:numCache>
            </c:numRef>
          </c:xVal>
          <c:yVal>
            <c:numRef>
              <c:f>morePER!$R$4:$R$17</c:f>
              <c:numCache>
                <c:formatCode>0.0</c:formatCode>
                <c:ptCount val="14"/>
                <c:pt idx="0">
                  <c:v>33.333333333333336</c:v>
                </c:pt>
                <c:pt idx="1">
                  <c:v>25</c:v>
                </c:pt>
                <c:pt idx="2">
                  <c:v>20</c:v>
                </c:pt>
                <c:pt idx="3">
                  <c:v>16.666666666666664</c:v>
                </c:pt>
                <c:pt idx="4">
                  <c:v>14.285714285714285</c:v>
                </c:pt>
                <c:pt idx="5">
                  <c:v>12.5</c:v>
                </c:pt>
                <c:pt idx="6">
                  <c:v>11.76470588235294</c:v>
                </c:pt>
                <c:pt idx="7">
                  <c:v>11.111111111111111</c:v>
                </c:pt>
                <c:pt idx="8">
                  <c:v>10</c:v>
                </c:pt>
                <c:pt idx="9">
                  <c:v>9.0909090909090917</c:v>
                </c:pt>
                <c:pt idx="10">
                  <c:v>8.3333333333333339</c:v>
                </c:pt>
                <c:pt idx="11">
                  <c:v>7.6923076923076934</c:v>
                </c:pt>
                <c:pt idx="12">
                  <c:v>7.1428571428571432</c:v>
                </c:pt>
                <c:pt idx="13">
                  <c:v>6.666666666666667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963-45B0-ADC9-7F80CE165E27}"/>
            </c:ext>
          </c:extLst>
        </c:ser>
        <c:ser>
          <c:idx val="1"/>
          <c:order val="1"/>
          <c:tx>
            <c:strRef>
              <c:f>morePER!$S$3</c:f>
              <c:strCache>
                <c:ptCount val="1"/>
                <c:pt idx="0">
                  <c:v>g = 2%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morePER!$Q$4:$Q$17</c:f>
              <c:numCache>
                <c:formatCode>0%</c:formatCode>
                <c:ptCount val="14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6.0000000000000005E-2</c:v>
                </c:pt>
                <c:pt idx="4">
                  <c:v>7.0000000000000007E-2</c:v>
                </c:pt>
                <c:pt idx="5">
                  <c:v>0.08</c:v>
                </c:pt>
                <c:pt idx="6" formatCode="0.0%">
                  <c:v>8.5000000000000006E-2</c:v>
                </c:pt>
                <c:pt idx="7">
                  <c:v>0.09</c:v>
                </c:pt>
                <c:pt idx="8">
                  <c:v>9.9999999999999992E-2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</c:numCache>
            </c:numRef>
          </c:xVal>
          <c:yVal>
            <c:numRef>
              <c:f>morePER!$S$4:$S$17</c:f>
              <c:numCache>
                <c:formatCode>0.0</c:formatCode>
                <c:ptCount val="14"/>
                <c:pt idx="0">
                  <c:v>80</c:v>
                </c:pt>
                <c:pt idx="1">
                  <c:v>39.999999999999993</c:v>
                </c:pt>
                <c:pt idx="2">
                  <c:v>26.666666666666661</c:v>
                </c:pt>
                <c:pt idx="3">
                  <c:v>19.999999999999993</c:v>
                </c:pt>
                <c:pt idx="4">
                  <c:v>15.999999999999998</c:v>
                </c:pt>
                <c:pt idx="5">
                  <c:v>13.333333333333332</c:v>
                </c:pt>
                <c:pt idx="6">
                  <c:v>12.307692307692307</c:v>
                </c:pt>
                <c:pt idx="7">
                  <c:v>11.428571428571429</c:v>
                </c:pt>
                <c:pt idx="8">
                  <c:v>10</c:v>
                </c:pt>
                <c:pt idx="9">
                  <c:v>8.8888888888888893</c:v>
                </c:pt>
                <c:pt idx="10">
                  <c:v>8.0000000000000018</c:v>
                </c:pt>
                <c:pt idx="11">
                  <c:v>7.2727272727272743</c:v>
                </c:pt>
                <c:pt idx="12">
                  <c:v>6.666666666666667</c:v>
                </c:pt>
                <c:pt idx="13">
                  <c:v>6.1538461538461533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963-45B0-ADC9-7F80CE165E27}"/>
            </c:ext>
          </c:extLst>
        </c:ser>
        <c:ser>
          <c:idx val="2"/>
          <c:order val="2"/>
          <c:tx>
            <c:strRef>
              <c:f>morePER!$T$3</c:f>
              <c:strCache>
                <c:ptCount val="1"/>
                <c:pt idx="0">
                  <c:v>g = 5%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morePER!$Q$4:$Q$17</c:f>
              <c:numCache>
                <c:formatCode>0%</c:formatCode>
                <c:ptCount val="14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6.0000000000000005E-2</c:v>
                </c:pt>
                <c:pt idx="4">
                  <c:v>7.0000000000000007E-2</c:v>
                </c:pt>
                <c:pt idx="5">
                  <c:v>0.08</c:v>
                </c:pt>
                <c:pt idx="6" formatCode="0.0%">
                  <c:v>8.5000000000000006E-2</c:v>
                </c:pt>
                <c:pt idx="7">
                  <c:v>0.09</c:v>
                </c:pt>
                <c:pt idx="8">
                  <c:v>9.9999999999999992E-2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</c:numCache>
            </c:numRef>
          </c:xVal>
          <c:yVal>
            <c:numRef>
              <c:f>morePER!$T$4:$T$17</c:f>
              <c:numCache>
                <c:formatCode>0.0</c:formatCode>
                <c:ptCount val="14"/>
                <c:pt idx="3">
                  <c:v>49.999999999999993</c:v>
                </c:pt>
                <c:pt idx="4">
                  <c:v>24.999999999999996</c:v>
                </c:pt>
                <c:pt idx="5">
                  <c:v>16.666666666666668</c:v>
                </c:pt>
                <c:pt idx="6">
                  <c:v>14.285714285714285</c:v>
                </c:pt>
                <c:pt idx="7">
                  <c:v>12.500000000000002</c:v>
                </c:pt>
                <c:pt idx="8">
                  <c:v>10.000000000000002</c:v>
                </c:pt>
                <c:pt idx="9">
                  <c:v>8.3333333333333357</c:v>
                </c:pt>
                <c:pt idx="10">
                  <c:v>7.142857142857145</c:v>
                </c:pt>
                <c:pt idx="11">
                  <c:v>6.2500000000000018</c:v>
                </c:pt>
                <c:pt idx="12">
                  <c:v>5.5555555555555562</c:v>
                </c:pt>
                <c:pt idx="13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963-45B0-ADC9-7F80CE165E27}"/>
            </c:ext>
          </c:extLst>
        </c:ser>
        <c:ser>
          <c:idx val="3"/>
          <c:order val="3"/>
          <c:tx>
            <c:strRef>
              <c:f>morePER!$U$3</c:f>
              <c:strCache>
                <c:ptCount val="1"/>
                <c:pt idx="0">
                  <c:v>g = 8%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morePER!$Q$4:$Q$17</c:f>
              <c:numCache>
                <c:formatCode>0%</c:formatCode>
                <c:ptCount val="14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6.0000000000000005E-2</c:v>
                </c:pt>
                <c:pt idx="4">
                  <c:v>7.0000000000000007E-2</c:v>
                </c:pt>
                <c:pt idx="5">
                  <c:v>0.08</c:v>
                </c:pt>
                <c:pt idx="6" formatCode="0.0%">
                  <c:v>8.5000000000000006E-2</c:v>
                </c:pt>
                <c:pt idx="7">
                  <c:v>0.09</c:v>
                </c:pt>
                <c:pt idx="8">
                  <c:v>9.9999999999999992E-2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</c:numCache>
            </c:numRef>
          </c:xVal>
          <c:yVal>
            <c:numRef>
              <c:f>morePER!$U$4:$U$17</c:f>
              <c:numCache>
                <c:formatCode>0.0</c:formatCode>
                <c:ptCount val="14"/>
                <c:pt idx="6">
                  <c:v>39.999999999999972</c:v>
                </c:pt>
                <c:pt idx="7">
                  <c:v>20.000000000000014</c:v>
                </c:pt>
                <c:pt idx="8">
                  <c:v>10.000000000000007</c:v>
                </c:pt>
                <c:pt idx="9">
                  <c:v>6.6666666666666714</c:v>
                </c:pt>
                <c:pt idx="10">
                  <c:v>5.0000000000000036</c:v>
                </c:pt>
                <c:pt idx="11">
                  <c:v>4.0000000000000027</c:v>
                </c:pt>
                <c:pt idx="12">
                  <c:v>3.3333333333333348</c:v>
                </c:pt>
                <c:pt idx="13">
                  <c:v>2.8571428571428581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963-45B0-ADC9-7F80CE165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2526112"/>
        <c:axId val="772526504"/>
      </c:scatterChart>
      <c:valAx>
        <c:axId val="772526112"/>
        <c:scaling>
          <c:orientation val="minMax"/>
          <c:max val="0.15"/>
          <c:min val="0.0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Tms Rmn"/>
                    <a:ea typeface="Tms Rmn"/>
                    <a:cs typeface="Tms Rmn"/>
                  </a:defRPr>
                </a:pPr>
                <a:r>
                  <a:rPr lang="es-ES"/>
                  <a:t>Ke</a:t>
                </a:r>
              </a:p>
            </c:rich>
          </c:tx>
          <c:layout>
            <c:manualLayout>
              <c:xMode val="edge"/>
              <c:yMode val="edge"/>
              <c:x val="0.52494114097806732"/>
              <c:y val="0.8738337380724604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s-ES"/>
          </a:p>
        </c:txPr>
        <c:crossAx val="772526504"/>
        <c:crossesAt val="-10"/>
        <c:crossBetween val="midCat"/>
        <c:majorUnit val="0.01"/>
      </c:valAx>
      <c:valAx>
        <c:axId val="772526504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1" i="0" u="none" strike="noStrike" baseline="0">
                    <a:solidFill>
                      <a:srgbClr val="000000"/>
                    </a:solidFill>
                    <a:latin typeface="Tms Rmn"/>
                    <a:ea typeface="Tms Rmn"/>
                    <a:cs typeface="Tms Rmn"/>
                  </a:defRPr>
                </a:pPr>
                <a:r>
                  <a:rPr lang="es-ES"/>
                  <a:t>PER</a:t>
                </a:r>
              </a:p>
            </c:rich>
          </c:tx>
          <c:layout>
            <c:manualLayout>
              <c:xMode val="edge"/>
              <c:yMode val="edge"/>
              <c:x val="2.6811476151687936E-3"/>
              <c:y val="0.398754875266759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s-ES"/>
          </a:p>
        </c:txPr>
        <c:crossAx val="772526112"/>
        <c:crosses val="autoZero"/>
        <c:crossBetween val="midCat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10934322864815"/>
          <c:y val="2.336448598130841E-2"/>
          <c:w val="0.21377693305578183"/>
          <c:h val="0.397197242868006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s-E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26857935507368"/>
          <c:y val="7.4766525734077771E-2"/>
          <c:w val="0.80997718645290517"/>
          <c:h val="0.7149549023321186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morePER!$Z$3</c:f>
              <c:strCache>
                <c:ptCount val="1"/>
                <c:pt idx="0">
                  <c:v>ROE = 9%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morePER!$Y$4:$Y$17</c:f>
              <c:numCache>
                <c:formatCode>0%</c:formatCode>
                <c:ptCount val="14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6.0000000000000005E-2</c:v>
                </c:pt>
                <c:pt idx="4">
                  <c:v>7.0000000000000007E-2</c:v>
                </c:pt>
                <c:pt idx="5">
                  <c:v>0.08</c:v>
                </c:pt>
                <c:pt idx="6" formatCode="0.0%">
                  <c:v>8.5000000000000006E-2</c:v>
                </c:pt>
                <c:pt idx="7">
                  <c:v>0.09</c:v>
                </c:pt>
                <c:pt idx="8">
                  <c:v>9.9999999999999992E-2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</c:numCache>
            </c:numRef>
          </c:xVal>
          <c:yVal>
            <c:numRef>
              <c:f>morePER!$Z$4:$Z$17</c:f>
              <c:numCache>
                <c:formatCode>0.0</c:formatCode>
                <c:ptCount val="14"/>
                <c:pt idx="2">
                  <c:v>55.55555555555555</c:v>
                </c:pt>
                <c:pt idx="3">
                  <c:v>27.777777777777775</c:v>
                </c:pt>
                <c:pt idx="4">
                  <c:v>18.518518518518515</c:v>
                </c:pt>
                <c:pt idx="5">
                  <c:v>13.888888888888889</c:v>
                </c:pt>
                <c:pt idx="6">
                  <c:v>12.345679012345679</c:v>
                </c:pt>
                <c:pt idx="7">
                  <c:v>11.111111111111112</c:v>
                </c:pt>
                <c:pt idx="8">
                  <c:v>9.2592592592592613</c:v>
                </c:pt>
                <c:pt idx="9">
                  <c:v>7.9365079365079394</c:v>
                </c:pt>
                <c:pt idx="10">
                  <c:v>6.9444444444444455</c:v>
                </c:pt>
                <c:pt idx="11">
                  <c:v>6.1728395061728421</c:v>
                </c:pt>
                <c:pt idx="12">
                  <c:v>5.5555555555555571</c:v>
                </c:pt>
                <c:pt idx="13">
                  <c:v>5.0505050505050511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420-4087-B54D-6642AE971D24}"/>
            </c:ext>
          </c:extLst>
        </c:ser>
        <c:ser>
          <c:idx val="1"/>
          <c:order val="1"/>
          <c:tx>
            <c:strRef>
              <c:f>morePER!$AA$3</c:f>
              <c:strCache>
                <c:ptCount val="1"/>
                <c:pt idx="0">
                  <c:v>ROE = 10%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morePER!$Y$4:$Y$17</c:f>
              <c:numCache>
                <c:formatCode>0%</c:formatCode>
                <c:ptCount val="14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6.0000000000000005E-2</c:v>
                </c:pt>
                <c:pt idx="4">
                  <c:v>7.0000000000000007E-2</c:v>
                </c:pt>
                <c:pt idx="5">
                  <c:v>0.08</c:v>
                </c:pt>
                <c:pt idx="6" formatCode="0.0%">
                  <c:v>8.5000000000000006E-2</c:v>
                </c:pt>
                <c:pt idx="7">
                  <c:v>0.09</c:v>
                </c:pt>
                <c:pt idx="8">
                  <c:v>9.9999999999999992E-2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</c:numCache>
            </c:numRef>
          </c:xVal>
          <c:yVal>
            <c:numRef>
              <c:f>morePER!$AA$4:$AA$17</c:f>
              <c:numCache>
                <c:formatCode>0.0</c:formatCode>
                <c:ptCount val="14"/>
                <c:pt idx="2">
                  <c:v>59.999999999999986</c:v>
                </c:pt>
                <c:pt idx="3">
                  <c:v>29.999999999999993</c:v>
                </c:pt>
                <c:pt idx="4">
                  <c:v>19.999999999999996</c:v>
                </c:pt>
                <c:pt idx="5">
                  <c:v>15</c:v>
                </c:pt>
                <c:pt idx="6">
                  <c:v>13.333333333333332</c:v>
                </c:pt>
                <c:pt idx="7">
                  <c:v>12</c:v>
                </c:pt>
                <c:pt idx="8">
                  <c:v>10.000000000000002</c:v>
                </c:pt>
                <c:pt idx="9">
                  <c:v>8.571428571428573</c:v>
                </c:pt>
                <c:pt idx="10">
                  <c:v>7.5000000000000009</c:v>
                </c:pt>
                <c:pt idx="11">
                  <c:v>6.6666666666666687</c:v>
                </c:pt>
                <c:pt idx="12">
                  <c:v>6.0000000000000009</c:v>
                </c:pt>
                <c:pt idx="13">
                  <c:v>5.454545454545455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420-4087-B54D-6642AE971D24}"/>
            </c:ext>
          </c:extLst>
        </c:ser>
        <c:ser>
          <c:idx val="2"/>
          <c:order val="2"/>
          <c:tx>
            <c:strRef>
              <c:f>morePER!$AB$3</c:f>
              <c:strCache>
                <c:ptCount val="1"/>
                <c:pt idx="0">
                  <c:v>ROE = 11%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morePER!$Y$4:$Y$17</c:f>
              <c:numCache>
                <c:formatCode>0%</c:formatCode>
                <c:ptCount val="14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6.0000000000000005E-2</c:v>
                </c:pt>
                <c:pt idx="4">
                  <c:v>7.0000000000000007E-2</c:v>
                </c:pt>
                <c:pt idx="5">
                  <c:v>0.08</c:v>
                </c:pt>
                <c:pt idx="6" formatCode="0.0%">
                  <c:v>8.5000000000000006E-2</c:v>
                </c:pt>
                <c:pt idx="7">
                  <c:v>0.09</c:v>
                </c:pt>
                <c:pt idx="8">
                  <c:v>9.9999999999999992E-2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</c:numCache>
            </c:numRef>
          </c:xVal>
          <c:yVal>
            <c:numRef>
              <c:f>morePER!$AB$4:$AB$17</c:f>
              <c:numCache>
                <c:formatCode>0.0</c:formatCode>
                <c:ptCount val="14"/>
                <c:pt idx="2">
                  <c:v>63.636363636363612</c:v>
                </c:pt>
                <c:pt idx="3">
                  <c:v>31.818181818181806</c:v>
                </c:pt>
                <c:pt idx="4">
                  <c:v>21.212121212121204</c:v>
                </c:pt>
                <c:pt idx="5">
                  <c:v>15.909090909090907</c:v>
                </c:pt>
                <c:pt idx="6">
                  <c:v>14.141414141414137</c:v>
                </c:pt>
                <c:pt idx="7">
                  <c:v>12.727272727272727</c:v>
                </c:pt>
                <c:pt idx="8">
                  <c:v>10.606060606060606</c:v>
                </c:pt>
                <c:pt idx="9">
                  <c:v>9.0909090909090917</c:v>
                </c:pt>
                <c:pt idx="10">
                  <c:v>7.9545454545454541</c:v>
                </c:pt>
                <c:pt idx="11">
                  <c:v>7.0707070707070718</c:v>
                </c:pt>
                <c:pt idx="12">
                  <c:v>6.3636363636363642</c:v>
                </c:pt>
                <c:pt idx="13">
                  <c:v>5.7851239669421481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420-4087-B54D-6642AE971D24}"/>
            </c:ext>
          </c:extLst>
        </c:ser>
        <c:ser>
          <c:idx val="3"/>
          <c:order val="3"/>
          <c:tx>
            <c:strRef>
              <c:f>morePER!$AC$3</c:f>
              <c:strCache>
                <c:ptCount val="1"/>
                <c:pt idx="0">
                  <c:v>ROE = 12%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morePER!$Y$4:$Y$17</c:f>
              <c:numCache>
                <c:formatCode>0%</c:formatCode>
                <c:ptCount val="14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6.0000000000000005E-2</c:v>
                </c:pt>
                <c:pt idx="4">
                  <c:v>7.0000000000000007E-2</c:v>
                </c:pt>
                <c:pt idx="5">
                  <c:v>0.08</c:v>
                </c:pt>
                <c:pt idx="6" formatCode="0.0%">
                  <c:v>8.5000000000000006E-2</c:v>
                </c:pt>
                <c:pt idx="7">
                  <c:v>0.09</c:v>
                </c:pt>
                <c:pt idx="8">
                  <c:v>9.9999999999999992E-2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</c:numCache>
            </c:numRef>
          </c:xVal>
          <c:yVal>
            <c:numRef>
              <c:f>morePER!$AC$4:$AC$17</c:f>
              <c:numCache>
                <c:formatCode>0.0</c:formatCode>
                <c:ptCount val="14"/>
                <c:pt idx="2">
                  <c:v>66.666666666666643</c:v>
                </c:pt>
                <c:pt idx="3">
                  <c:v>33.333333333333321</c:v>
                </c:pt>
                <c:pt idx="4">
                  <c:v>22.222222222222218</c:v>
                </c:pt>
                <c:pt idx="5">
                  <c:v>16.666666666666664</c:v>
                </c:pt>
                <c:pt idx="6">
                  <c:v>14.814814814814813</c:v>
                </c:pt>
                <c:pt idx="7">
                  <c:v>13.333333333333334</c:v>
                </c:pt>
                <c:pt idx="8">
                  <c:v>11.111111111111112</c:v>
                </c:pt>
                <c:pt idx="9">
                  <c:v>9.5238095238095255</c:v>
                </c:pt>
                <c:pt idx="10">
                  <c:v>8.3333333333333339</c:v>
                </c:pt>
                <c:pt idx="11">
                  <c:v>7.4074074074074092</c:v>
                </c:pt>
                <c:pt idx="12">
                  <c:v>6.6666666666666679</c:v>
                </c:pt>
                <c:pt idx="13">
                  <c:v>6.0606060606060614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420-4087-B54D-6642AE971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2527288"/>
        <c:axId val="772527680"/>
      </c:scatterChart>
      <c:valAx>
        <c:axId val="772527288"/>
        <c:scaling>
          <c:orientation val="minMax"/>
          <c:max val="0.15"/>
          <c:min val="7.0000000000000007E-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ms Rmn"/>
                    <a:ea typeface="Tms Rmn"/>
                    <a:cs typeface="Tms Rmn"/>
                  </a:defRPr>
                </a:pPr>
                <a:r>
                  <a:rPr lang="es-ES"/>
                  <a:t>Ke</a:t>
                </a:r>
              </a:p>
            </c:rich>
          </c:tx>
          <c:layout>
            <c:manualLayout>
              <c:xMode val="edge"/>
              <c:yMode val="edge"/>
              <c:x val="0.52494114097806732"/>
              <c:y val="0.8738337380724604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s-ES"/>
          </a:p>
        </c:txPr>
        <c:crossAx val="772527680"/>
        <c:crossesAt val="-10"/>
        <c:crossBetween val="midCat"/>
        <c:majorUnit val="0.01"/>
      </c:valAx>
      <c:valAx>
        <c:axId val="772527680"/>
        <c:scaling>
          <c:orientation val="minMax"/>
          <c:max val="20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Tms Rmn"/>
                    <a:ea typeface="Tms Rmn"/>
                    <a:cs typeface="Tms Rmn"/>
                  </a:defRPr>
                </a:pPr>
                <a:r>
                  <a:rPr lang="es-ES"/>
                  <a:t>PER</a:t>
                </a:r>
              </a:p>
            </c:rich>
          </c:tx>
          <c:layout>
            <c:manualLayout>
              <c:xMode val="edge"/>
              <c:yMode val="edge"/>
              <c:x val="1.1876549914019369E-2"/>
              <c:y val="0.378505654082959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s-ES"/>
          </a:p>
        </c:txPr>
        <c:crossAx val="772527288"/>
        <c:crosses val="autoZero"/>
        <c:crossBetween val="midCat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021449904968781"/>
          <c:y val="2.336448598130841E-2"/>
          <c:w val="0.27553479952936921"/>
          <c:h val="0.397197242868006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s-E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876046901172533E-2"/>
          <c:y val="9.7674418604651161E-2"/>
          <c:w val="0.93132328308207701"/>
          <c:h val="0.65413332902617627"/>
        </c:manualLayout>
      </c:layout>
      <c:scatterChart>
        <c:scatterStyle val="lineMarker"/>
        <c:varyColors val="0"/>
        <c:ser>
          <c:idx val="0"/>
          <c:order val="0"/>
          <c:tx>
            <c:strRef>
              <c:f>'aFg1-3'!$B$2</c:f>
              <c:strCache>
                <c:ptCount val="1"/>
                <c:pt idx="0">
                  <c:v>PAT 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'aFg1-3'!$A$3:$A$33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'aFg1-3'!$B$3:$B$33</c:f>
              <c:numCache>
                <c:formatCode>General</c:formatCode>
                <c:ptCount val="31"/>
                <c:pt idx="1">
                  <c:v>10</c:v>
                </c:pt>
                <c:pt idx="2">
                  <c:v>10.600000000000001</c:v>
                </c:pt>
                <c:pt idx="3">
                  <c:v>11.236000000000002</c:v>
                </c:pt>
                <c:pt idx="4">
                  <c:v>11.910160000000003</c:v>
                </c:pt>
                <c:pt idx="5">
                  <c:v>12.624769600000004</c:v>
                </c:pt>
                <c:pt idx="6">
                  <c:v>13.382255776000004</c:v>
                </c:pt>
                <c:pt idx="7">
                  <c:v>14.185191122560006</c:v>
                </c:pt>
                <c:pt idx="8">
                  <c:v>15.036302589913607</c:v>
                </c:pt>
                <c:pt idx="9">
                  <c:v>15.938480745308425</c:v>
                </c:pt>
                <c:pt idx="10">
                  <c:v>16.894789590026932</c:v>
                </c:pt>
                <c:pt idx="11">
                  <c:v>17.908476965428548</c:v>
                </c:pt>
                <c:pt idx="12">
                  <c:v>18.98298558335426</c:v>
                </c:pt>
                <c:pt idx="13">
                  <c:v>20.121964718355517</c:v>
                </c:pt>
                <c:pt idx="14">
                  <c:v>21.32928260145685</c:v>
                </c:pt>
                <c:pt idx="15">
                  <c:v>22.609039557544261</c:v>
                </c:pt>
                <c:pt idx="16">
                  <c:v>23.965581930996919</c:v>
                </c:pt>
                <c:pt idx="17">
                  <c:v>25.403516846856736</c:v>
                </c:pt>
                <c:pt idx="18">
                  <c:v>26.927727857668142</c:v>
                </c:pt>
                <c:pt idx="19">
                  <c:v>28.543391529128233</c:v>
                </c:pt>
                <c:pt idx="20">
                  <c:v>30.255995020875929</c:v>
                </c:pt>
                <c:pt idx="21">
                  <c:v>32.07135472212849</c:v>
                </c:pt>
                <c:pt idx="22">
                  <c:v>33.995636005456198</c:v>
                </c:pt>
                <c:pt idx="23">
                  <c:v>36.035374165783573</c:v>
                </c:pt>
                <c:pt idx="24">
                  <c:v>38.197496615730586</c:v>
                </c:pt>
                <c:pt idx="25">
                  <c:v>40.489346412674422</c:v>
                </c:pt>
                <c:pt idx="26">
                  <c:v>42.918707197434891</c:v>
                </c:pt>
                <c:pt idx="27">
                  <c:v>45.493829629280988</c:v>
                </c:pt>
                <c:pt idx="28">
                  <c:v>48.223459407037851</c:v>
                </c:pt>
                <c:pt idx="29">
                  <c:v>51.116866971460126</c:v>
                </c:pt>
                <c:pt idx="30">
                  <c:v>54.18387898974774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3D-47BD-969B-FA7226C33637}"/>
            </c:ext>
          </c:extLst>
        </c:ser>
        <c:ser>
          <c:idx val="1"/>
          <c:order val="1"/>
          <c:tx>
            <c:strRef>
              <c:f>'aFg1-3'!$C$2</c:f>
              <c:strCache>
                <c:ptCount val="1"/>
                <c:pt idx="0">
                  <c:v>DIV 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'aFg1-3'!$A$3:$A$33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'aFg1-3'!$C$3:$C$33</c:f>
              <c:numCache>
                <c:formatCode>General</c:formatCode>
                <c:ptCount val="31"/>
                <c:pt idx="1">
                  <c:v>4</c:v>
                </c:pt>
                <c:pt idx="2">
                  <c:v>4.24</c:v>
                </c:pt>
                <c:pt idx="3">
                  <c:v>4.4944000000000006</c:v>
                </c:pt>
                <c:pt idx="4">
                  <c:v>4.7640640000000012</c:v>
                </c:pt>
                <c:pt idx="5">
                  <c:v>5.0499078400000013</c:v>
                </c:pt>
                <c:pt idx="6">
                  <c:v>5.352902310400002</c:v>
                </c:pt>
                <c:pt idx="7">
                  <c:v>5.6740764490240023</c:v>
                </c:pt>
                <c:pt idx="8">
                  <c:v>6.0145210359654424</c:v>
                </c:pt>
                <c:pt idx="9">
                  <c:v>6.3753922981233693</c:v>
                </c:pt>
                <c:pt idx="10">
                  <c:v>6.7579158360107714</c:v>
                </c:pt>
                <c:pt idx="11">
                  <c:v>7.1633907861714183</c:v>
                </c:pt>
                <c:pt idx="12">
                  <c:v>7.5931942333417037</c:v>
                </c:pt>
                <c:pt idx="13">
                  <c:v>8.0487858873422056</c:v>
                </c:pt>
                <c:pt idx="14">
                  <c:v>8.5317130405827388</c:v>
                </c:pt>
                <c:pt idx="15">
                  <c:v>9.0436158230177028</c:v>
                </c:pt>
                <c:pt idx="16">
                  <c:v>9.5862327723987661</c:v>
                </c:pt>
                <c:pt idx="17">
                  <c:v>10.161406738742693</c:v>
                </c:pt>
                <c:pt idx="18">
                  <c:v>10.771091143067256</c:v>
                </c:pt>
                <c:pt idx="19">
                  <c:v>11.417356611651291</c:v>
                </c:pt>
                <c:pt idx="20">
                  <c:v>12.10239800835037</c:v>
                </c:pt>
                <c:pt idx="21">
                  <c:v>12.828541888851394</c:v>
                </c:pt>
                <c:pt idx="22">
                  <c:v>13.598254402182478</c:v>
                </c:pt>
                <c:pt idx="23">
                  <c:v>14.414149666313428</c:v>
                </c:pt>
                <c:pt idx="24">
                  <c:v>15.278998646292234</c:v>
                </c:pt>
                <c:pt idx="25">
                  <c:v>16.195738565069767</c:v>
                </c:pt>
                <c:pt idx="26">
                  <c:v>17.167482878973953</c:v>
                </c:pt>
                <c:pt idx="27">
                  <c:v>18.197531851712391</c:v>
                </c:pt>
                <c:pt idx="28">
                  <c:v>19.289383762815135</c:v>
                </c:pt>
                <c:pt idx="29">
                  <c:v>20.446746788584043</c:v>
                </c:pt>
                <c:pt idx="30">
                  <c:v>21.673551595899088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3D-47BD-969B-FA7226C33637}"/>
            </c:ext>
          </c:extLst>
        </c:ser>
        <c:ser>
          <c:idx val="2"/>
          <c:order val="2"/>
          <c:tx>
            <c:strRef>
              <c:f>'aFg1-3'!$D$2</c:f>
              <c:strCache>
                <c:ptCount val="1"/>
                <c:pt idx="0">
                  <c:v>PAT B = DIV B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'aFg1-3'!$A$3:$A$33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'aFg1-3'!$D$3:$D$33</c:f>
              <c:numCache>
                <c:formatCode>General</c:formatCode>
                <c:ptCount val="31"/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33D-47BD-969B-FA7226C33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2528464"/>
        <c:axId val="772528856"/>
      </c:scatterChart>
      <c:valAx>
        <c:axId val="772528464"/>
        <c:scaling>
          <c:orientation val="minMax"/>
          <c:max val="3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ES"/>
                  <a:t>year</a:t>
                </a:r>
              </a:p>
            </c:rich>
          </c:tx>
          <c:layout>
            <c:manualLayout>
              <c:xMode val="edge"/>
              <c:yMode val="edge"/>
              <c:x val="0.49916248123305573"/>
              <c:y val="0.87571095571095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2528856"/>
        <c:crosses val="autoZero"/>
        <c:crossBetween val="midCat"/>
      </c:valAx>
      <c:valAx>
        <c:axId val="772528856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2528464"/>
        <c:crosses val="autoZero"/>
        <c:crossBetween val="midCat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267997364526966"/>
          <c:y val="2.32556944367968E-2"/>
          <c:w val="0.56448916107708758"/>
          <c:h val="0.10095846410807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876046901172533E-2"/>
          <c:y val="9.7674418604651161E-2"/>
          <c:w val="0.93132328308207701"/>
          <c:h val="0.65413332902617627"/>
        </c:manualLayout>
      </c:layout>
      <c:scatterChart>
        <c:scatterStyle val="lineMarker"/>
        <c:varyColors val="0"/>
        <c:ser>
          <c:idx val="0"/>
          <c:order val="0"/>
          <c:tx>
            <c:strRef>
              <c:f>'aFg1-3'!$B$2</c:f>
              <c:strCache>
                <c:ptCount val="1"/>
                <c:pt idx="0">
                  <c:v>PAT 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'aFg1-3'!$A$3:$A$33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'aFg1-3'!$B$3:$B$33</c:f>
              <c:numCache>
                <c:formatCode>General</c:formatCode>
                <c:ptCount val="31"/>
                <c:pt idx="1">
                  <c:v>10</c:v>
                </c:pt>
                <c:pt idx="2">
                  <c:v>10.600000000000001</c:v>
                </c:pt>
                <c:pt idx="3">
                  <c:v>11.236000000000002</c:v>
                </c:pt>
                <c:pt idx="4">
                  <c:v>11.910160000000003</c:v>
                </c:pt>
                <c:pt idx="5">
                  <c:v>12.624769600000004</c:v>
                </c:pt>
                <c:pt idx="6">
                  <c:v>13.382255776000004</c:v>
                </c:pt>
                <c:pt idx="7">
                  <c:v>14.185191122560006</c:v>
                </c:pt>
                <c:pt idx="8">
                  <c:v>15.036302589913607</c:v>
                </c:pt>
                <c:pt idx="9">
                  <c:v>15.938480745308425</c:v>
                </c:pt>
                <c:pt idx="10">
                  <c:v>16.894789590026932</c:v>
                </c:pt>
                <c:pt idx="11">
                  <c:v>17.908476965428548</c:v>
                </c:pt>
                <c:pt idx="12">
                  <c:v>18.98298558335426</c:v>
                </c:pt>
                <c:pt idx="13">
                  <c:v>20.121964718355517</c:v>
                </c:pt>
                <c:pt idx="14">
                  <c:v>21.32928260145685</c:v>
                </c:pt>
                <c:pt idx="15">
                  <c:v>22.609039557544261</c:v>
                </c:pt>
                <c:pt idx="16">
                  <c:v>23.965581930996919</c:v>
                </c:pt>
                <c:pt idx="17">
                  <c:v>25.403516846856736</c:v>
                </c:pt>
                <c:pt idx="18">
                  <c:v>26.927727857668142</c:v>
                </c:pt>
                <c:pt idx="19">
                  <c:v>28.543391529128233</c:v>
                </c:pt>
                <c:pt idx="20">
                  <c:v>30.255995020875929</c:v>
                </c:pt>
                <c:pt idx="21">
                  <c:v>32.07135472212849</c:v>
                </c:pt>
                <c:pt idx="22">
                  <c:v>33.995636005456198</c:v>
                </c:pt>
                <c:pt idx="23">
                  <c:v>36.035374165783573</c:v>
                </c:pt>
                <c:pt idx="24">
                  <c:v>38.197496615730586</c:v>
                </c:pt>
                <c:pt idx="25">
                  <c:v>40.489346412674422</c:v>
                </c:pt>
                <c:pt idx="26">
                  <c:v>42.918707197434891</c:v>
                </c:pt>
                <c:pt idx="27">
                  <c:v>45.493829629280988</c:v>
                </c:pt>
                <c:pt idx="28">
                  <c:v>48.223459407037851</c:v>
                </c:pt>
                <c:pt idx="29">
                  <c:v>51.116866971460126</c:v>
                </c:pt>
                <c:pt idx="30">
                  <c:v>54.18387898974774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02-4222-BD6F-1E5FE1E4CD4B}"/>
            </c:ext>
          </c:extLst>
        </c:ser>
        <c:ser>
          <c:idx val="1"/>
          <c:order val="1"/>
          <c:tx>
            <c:strRef>
              <c:f>'aFg1-3'!$C$2</c:f>
              <c:strCache>
                <c:ptCount val="1"/>
                <c:pt idx="0">
                  <c:v>DIV 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'aFg1-3'!$A$3:$A$33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'aFg1-3'!$C$3:$C$33</c:f>
              <c:numCache>
                <c:formatCode>General</c:formatCode>
                <c:ptCount val="31"/>
                <c:pt idx="1">
                  <c:v>4</c:v>
                </c:pt>
                <c:pt idx="2">
                  <c:v>4.24</c:v>
                </c:pt>
                <c:pt idx="3">
                  <c:v>4.4944000000000006</c:v>
                </c:pt>
                <c:pt idx="4">
                  <c:v>4.7640640000000012</c:v>
                </c:pt>
                <c:pt idx="5">
                  <c:v>5.0499078400000013</c:v>
                </c:pt>
                <c:pt idx="6">
                  <c:v>5.352902310400002</c:v>
                </c:pt>
                <c:pt idx="7">
                  <c:v>5.6740764490240023</c:v>
                </c:pt>
                <c:pt idx="8">
                  <c:v>6.0145210359654424</c:v>
                </c:pt>
                <c:pt idx="9">
                  <c:v>6.3753922981233693</c:v>
                </c:pt>
                <c:pt idx="10">
                  <c:v>6.7579158360107714</c:v>
                </c:pt>
                <c:pt idx="11">
                  <c:v>7.1633907861714183</c:v>
                </c:pt>
                <c:pt idx="12">
                  <c:v>7.5931942333417037</c:v>
                </c:pt>
                <c:pt idx="13">
                  <c:v>8.0487858873422056</c:v>
                </c:pt>
                <c:pt idx="14">
                  <c:v>8.5317130405827388</c:v>
                </c:pt>
                <c:pt idx="15">
                  <c:v>9.0436158230177028</c:v>
                </c:pt>
                <c:pt idx="16">
                  <c:v>9.5862327723987661</c:v>
                </c:pt>
                <c:pt idx="17">
                  <c:v>10.161406738742693</c:v>
                </c:pt>
                <c:pt idx="18">
                  <c:v>10.771091143067256</c:v>
                </c:pt>
                <c:pt idx="19">
                  <c:v>11.417356611651291</c:v>
                </c:pt>
                <c:pt idx="20">
                  <c:v>12.10239800835037</c:v>
                </c:pt>
                <c:pt idx="21">
                  <c:v>12.828541888851394</c:v>
                </c:pt>
                <c:pt idx="22">
                  <c:v>13.598254402182478</c:v>
                </c:pt>
                <c:pt idx="23">
                  <c:v>14.414149666313428</c:v>
                </c:pt>
                <c:pt idx="24">
                  <c:v>15.278998646292234</c:v>
                </c:pt>
                <c:pt idx="25">
                  <c:v>16.195738565069767</c:v>
                </c:pt>
                <c:pt idx="26">
                  <c:v>17.167482878973953</c:v>
                </c:pt>
                <c:pt idx="27">
                  <c:v>18.197531851712391</c:v>
                </c:pt>
                <c:pt idx="28">
                  <c:v>19.289383762815135</c:v>
                </c:pt>
                <c:pt idx="29">
                  <c:v>20.446746788584043</c:v>
                </c:pt>
                <c:pt idx="30">
                  <c:v>21.673551595899088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02-4222-BD6F-1E5FE1E4CD4B}"/>
            </c:ext>
          </c:extLst>
        </c:ser>
        <c:ser>
          <c:idx val="2"/>
          <c:order val="2"/>
          <c:tx>
            <c:strRef>
              <c:f>'aFg1-3'!$E$2</c:f>
              <c:strCache>
                <c:ptCount val="1"/>
                <c:pt idx="0">
                  <c:v>PAT C = DIV 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'aFg1-3'!$A$3:$A$33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'aFg1-3'!$E$3:$E$33</c:f>
              <c:numCache>
                <c:formatCode>General</c:formatCode>
                <c:ptCount val="31"/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02-4222-BD6F-1E5FE1E4C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2529640"/>
        <c:axId val="772530032"/>
      </c:scatterChart>
      <c:valAx>
        <c:axId val="772529640"/>
        <c:scaling>
          <c:orientation val="minMax"/>
          <c:max val="3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ES"/>
                  <a:t>year</a:t>
                </a:r>
              </a:p>
            </c:rich>
          </c:tx>
          <c:layout>
            <c:manualLayout>
              <c:xMode val="edge"/>
              <c:yMode val="edge"/>
              <c:x val="0.49916248123305573"/>
              <c:y val="0.87483582034763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2530032"/>
        <c:crosses val="autoZero"/>
        <c:crossBetween val="midCat"/>
      </c:valAx>
      <c:valAx>
        <c:axId val="772530032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2529640"/>
        <c:crosses val="autoZero"/>
        <c:crossBetween val="midCat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267997364526966"/>
          <c:y val="2.3256428610759317E-2"/>
          <c:w val="0.56448916107708758"/>
          <c:h val="0.10095846410807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876046901172533E-2"/>
          <c:y val="9.7674418604651161E-2"/>
          <c:w val="0.93132328308207701"/>
          <c:h val="0.65413332902617627"/>
        </c:manualLayout>
      </c:layout>
      <c:scatterChart>
        <c:scatterStyle val="lineMarker"/>
        <c:varyColors val="0"/>
        <c:ser>
          <c:idx val="0"/>
          <c:order val="0"/>
          <c:tx>
            <c:strRef>
              <c:f>'aFg1-3'!$F$2</c:f>
              <c:strCache>
                <c:ptCount val="1"/>
                <c:pt idx="0">
                  <c:v>PAT 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'aFg1-3'!$A$3:$A$33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'aFg1-3'!$F$3:$F$33</c:f>
              <c:numCache>
                <c:formatCode>General</c:formatCode>
                <c:ptCount val="31"/>
                <c:pt idx="1">
                  <c:v>12</c:v>
                </c:pt>
                <c:pt idx="2">
                  <c:v>12.96</c:v>
                </c:pt>
                <c:pt idx="3">
                  <c:v>13.996800000000002</c:v>
                </c:pt>
                <c:pt idx="4">
                  <c:v>15.116544000000003</c:v>
                </c:pt>
                <c:pt idx="5">
                  <c:v>16.325867520000003</c:v>
                </c:pt>
                <c:pt idx="6">
                  <c:v>17.631936921600005</c:v>
                </c:pt>
                <c:pt idx="7">
                  <c:v>19.042491875328007</c:v>
                </c:pt>
                <c:pt idx="8">
                  <c:v>20.56589122535425</c:v>
                </c:pt>
                <c:pt idx="9">
                  <c:v>22.21116252338259</c:v>
                </c:pt>
                <c:pt idx="10">
                  <c:v>23.988055525253198</c:v>
                </c:pt>
                <c:pt idx="11">
                  <c:v>25.907099967273457</c:v>
                </c:pt>
                <c:pt idx="12">
                  <c:v>27.979667964655334</c:v>
                </c:pt>
                <c:pt idx="13">
                  <c:v>30.218041401827762</c:v>
                </c:pt>
                <c:pt idx="14">
                  <c:v>32.635484713973987</c:v>
                </c:pt>
                <c:pt idx="15">
                  <c:v>35.246323491091907</c:v>
                </c:pt>
                <c:pt idx="16">
                  <c:v>38.066029370379262</c:v>
                </c:pt>
                <c:pt idx="17">
                  <c:v>41.111311720009603</c:v>
                </c:pt>
                <c:pt idx="18">
                  <c:v>44.400216657610372</c:v>
                </c:pt>
                <c:pt idx="19">
                  <c:v>47.952233990219206</c:v>
                </c:pt>
                <c:pt idx="20">
                  <c:v>51.788412709436749</c:v>
                </c:pt>
                <c:pt idx="21">
                  <c:v>55.931485726191696</c:v>
                </c:pt>
                <c:pt idx="22">
                  <c:v>60.406004584287032</c:v>
                </c:pt>
                <c:pt idx="23">
                  <c:v>65.238484951030003</c:v>
                </c:pt>
                <c:pt idx="24">
                  <c:v>70.457563747112403</c:v>
                </c:pt>
                <c:pt idx="25">
                  <c:v>76.094168846881402</c:v>
                </c:pt>
                <c:pt idx="26">
                  <c:v>82.181702354631923</c:v>
                </c:pt>
                <c:pt idx="27">
                  <c:v>88.756238543002482</c:v>
                </c:pt>
                <c:pt idx="28">
                  <c:v>95.85673762644268</c:v>
                </c:pt>
                <c:pt idx="29">
                  <c:v>103.5252766365581</c:v>
                </c:pt>
                <c:pt idx="30">
                  <c:v>111.80729876748276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B0-46E9-A5F1-ACFB3D0B3DB3}"/>
            </c:ext>
          </c:extLst>
        </c:ser>
        <c:ser>
          <c:idx val="1"/>
          <c:order val="1"/>
          <c:tx>
            <c:strRef>
              <c:f>'aFg1-3'!$J$2</c:f>
              <c:strCache>
                <c:ptCount val="1"/>
                <c:pt idx="0">
                  <c:v>PAT F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'aFg1-3'!$A$3:$A$33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'aFg1-3'!$J$3:$J$33</c:f>
              <c:numCache>
                <c:formatCode>General</c:formatCode>
                <c:ptCount val="31"/>
                <c:pt idx="1">
                  <c:v>13</c:v>
                </c:pt>
                <c:pt idx="2">
                  <c:v>13.91</c:v>
                </c:pt>
                <c:pt idx="3">
                  <c:v>14.883700000000001</c:v>
                </c:pt>
                <c:pt idx="4">
                  <c:v>15.925559000000002</c:v>
                </c:pt>
                <c:pt idx="5">
                  <c:v>17.040348130000002</c:v>
                </c:pt>
                <c:pt idx="6">
                  <c:v>18.233172499100004</c:v>
                </c:pt>
                <c:pt idx="7">
                  <c:v>19.509494574037006</c:v>
                </c:pt>
                <c:pt idx="8">
                  <c:v>20.875159194219599</c:v>
                </c:pt>
                <c:pt idx="9">
                  <c:v>22.336420337814971</c:v>
                </c:pt>
                <c:pt idx="10">
                  <c:v>23.899969761462021</c:v>
                </c:pt>
                <c:pt idx="11">
                  <c:v>25.572967644764365</c:v>
                </c:pt>
                <c:pt idx="12">
                  <c:v>27.363075379897872</c:v>
                </c:pt>
                <c:pt idx="13">
                  <c:v>29.278490656490725</c:v>
                </c:pt>
                <c:pt idx="14">
                  <c:v>31.327985002445079</c:v>
                </c:pt>
                <c:pt idx="15">
                  <c:v>33.520943952616236</c:v>
                </c:pt>
                <c:pt idx="16">
                  <c:v>35.867410029299371</c:v>
                </c:pt>
                <c:pt idx="17">
                  <c:v>38.37812873135033</c:v>
                </c:pt>
                <c:pt idx="18">
                  <c:v>41.064597742544855</c:v>
                </c:pt>
                <c:pt idx="19">
                  <c:v>43.939119584522999</c:v>
                </c:pt>
                <c:pt idx="20">
                  <c:v>47.014857955439609</c:v>
                </c:pt>
                <c:pt idx="21">
                  <c:v>50.305898012320384</c:v>
                </c:pt>
                <c:pt idx="22">
                  <c:v>53.82731087318281</c:v>
                </c:pt>
                <c:pt idx="23">
                  <c:v>57.595222634305607</c:v>
                </c:pt>
                <c:pt idx="24">
                  <c:v>61.626888218707002</c:v>
                </c:pt>
                <c:pt idx="25">
                  <c:v>65.940770394016496</c:v>
                </c:pt>
                <c:pt idx="26">
                  <c:v>70.556624321597653</c:v>
                </c:pt>
                <c:pt idx="27">
                  <c:v>75.495588024109495</c:v>
                </c:pt>
                <c:pt idx="28">
                  <c:v>80.78027918579717</c:v>
                </c:pt>
                <c:pt idx="29">
                  <c:v>86.434898728802978</c:v>
                </c:pt>
                <c:pt idx="30">
                  <c:v>92.485341639819197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B0-46E9-A5F1-ACFB3D0B3DB3}"/>
            </c:ext>
          </c:extLst>
        </c:ser>
        <c:ser>
          <c:idx val="2"/>
          <c:order val="2"/>
          <c:tx>
            <c:strRef>
              <c:f>'aFg1-3'!$G$2</c:f>
              <c:strCache>
                <c:ptCount val="1"/>
                <c:pt idx="0">
                  <c:v>DIV D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'aFg1-3'!$A$3:$A$33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'aFg1-3'!$G$3:$G$33</c:f>
              <c:numCache>
                <c:formatCode>General</c:formatCode>
                <c:ptCount val="31"/>
                <c:pt idx="1">
                  <c:v>4</c:v>
                </c:pt>
                <c:pt idx="2">
                  <c:v>4.32</c:v>
                </c:pt>
                <c:pt idx="3">
                  <c:v>4.6656000000000004</c:v>
                </c:pt>
                <c:pt idx="4">
                  <c:v>5.0388480000000007</c:v>
                </c:pt>
                <c:pt idx="5">
                  <c:v>5.4419558400000012</c:v>
                </c:pt>
                <c:pt idx="6">
                  <c:v>5.8773123072000013</c:v>
                </c:pt>
                <c:pt idx="7">
                  <c:v>6.3474972917760022</c:v>
                </c:pt>
                <c:pt idx="8">
                  <c:v>6.8552970751180826</c:v>
                </c:pt>
                <c:pt idx="9">
                  <c:v>7.4037208411275302</c:v>
                </c:pt>
                <c:pt idx="10">
                  <c:v>7.9960185084177331</c:v>
                </c:pt>
                <c:pt idx="11">
                  <c:v>8.6356999890911528</c:v>
                </c:pt>
                <c:pt idx="12">
                  <c:v>9.3265559882184448</c:v>
                </c:pt>
                <c:pt idx="13">
                  <c:v>10.072680467275921</c:v>
                </c:pt>
                <c:pt idx="14">
                  <c:v>10.878494904657996</c:v>
                </c:pt>
                <c:pt idx="15">
                  <c:v>11.748774497030636</c:v>
                </c:pt>
                <c:pt idx="16">
                  <c:v>12.688676456793088</c:v>
                </c:pt>
                <c:pt idx="17">
                  <c:v>13.703770573336536</c:v>
                </c:pt>
                <c:pt idx="18">
                  <c:v>14.800072219203459</c:v>
                </c:pt>
                <c:pt idx="19">
                  <c:v>15.984077996739737</c:v>
                </c:pt>
                <c:pt idx="20">
                  <c:v>17.262804236478917</c:v>
                </c:pt>
                <c:pt idx="21">
                  <c:v>18.643828575397233</c:v>
                </c:pt>
                <c:pt idx="22">
                  <c:v>20.135334861429012</c:v>
                </c:pt>
                <c:pt idx="23">
                  <c:v>21.746161650343335</c:v>
                </c:pt>
                <c:pt idx="24">
                  <c:v>23.485854582370806</c:v>
                </c:pt>
                <c:pt idx="25">
                  <c:v>25.364722948960473</c:v>
                </c:pt>
                <c:pt idx="26">
                  <c:v>27.393900784877314</c:v>
                </c:pt>
                <c:pt idx="27">
                  <c:v>29.585412847667502</c:v>
                </c:pt>
                <c:pt idx="28">
                  <c:v>31.952245875480905</c:v>
                </c:pt>
                <c:pt idx="29">
                  <c:v>34.50842554551938</c:v>
                </c:pt>
                <c:pt idx="30">
                  <c:v>37.26909958916093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B0-46E9-A5F1-ACFB3D0B3DB3}"/>
            </c:ext>
          </c:extLst>
        </c:ser>
        <c:ser>
          <c:idx val="3"/>
          <c:order val="3"/>
          <c:tx>
            <c:strRef>
              <c:f>'aFg1-3'!$K$2</c:f>
              <c:strCache>
                <c:ptCount val="1"/>
                <c:pt idx="0">
                  <c:v>DIV F</c:v>
                </c:pt>
              </c:strCache>
            </c:strRef>
          </c:tx>
          <c:marker>
            <c:symbol val="none"/>
          </c:marker>
          <c:xVal>
            <c:numRef>
              <c:f>'aFg1-3'!$A$3:$A$33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'aFg1-3'!$K$3:$K$33</c:f>
              <c:numCache>
                <c:formatCode>General</c:formatCode>
                <c:ptCount val="31"/>
                <c:pt idx="1">
                  <c:v>6</c:v>
                </c:pt>
                <c:pt idx="2">
                  <c:v>6.42</c:v>
                </c:pt>
                <c:pt idx="3">
                  <c:v>6.8694000000000006</c:v>
                </c:pt>
                <c:pt idx="4">
                  <c:v>7.3502580000000011</c:v>
                </c:pt>
                <c:pt idx="5">
                  <c:v>7.8647760600000014</c:v>
                </c:pt>
                <c:pt idx="6">
                  <c:v>8.4153103842000014</c:v>
                </c:pt>
                <c:pt idx="7">
                  <c:v>9.0043821110940012</c:v>
                </c:pt>
                <c:pt idx="8">
                  <c:v>9.6346888588705824</c:v>
                </c:pt>
                <c:pt idx="9">
                  <c:v>10.309117078991523</c:v>
                </c:pt>
                <c:pt idx="10">
                  <c:v>11.03075527452093</c:v>
                </c:pt>
                <c:pt idx="11">
                  <c:v>11.802908143737396</c:v>
                </c:pt>
                <c:pt idx="12">
                  <c:v>12.629111713799015</c:v>
                </c:pt>
                <c:pt idx="13">
                  <c:v>13.513149533764947</c:v>
                </c:pt>
                <c:pt idx="14">
                  <c:v>14.459070001128495</c:v>
                </c:pt>
                <c:pt idx="15">
                  <c:v>15.471204901207491</c:v>
                </c:pt>
                <c:pt idx="16">
                  <c:v>16.554189244292015</c:v>
                </c:pt>
                <c:pt idx="17">
                  <c:v>17.712982491392456</c:v>
                </c:pt>
                <c:pt idx="18">
                  <c:v>18.95289126578993</c:v>
                </c:pt>
                <c:pt idx="19">
                  <c:v>20.279593654395224</c:v>
                </c:pt>
                <c:pt idx="20">
                  <c:v>21.699165210202892</c:v>
                </c:pt>
                <c:pt idx="21">
                  <c:v>23.218106774917096</c:v>
                </c:pt>
                <c:pt idx="22">
                  <c:v>24.843374249161293</c:v>
                </c:pt>
                <c:pt idx="23">
                  <c:v>26.582410446602584</c:v>
                </c:pt>
                <c:pt idx="24">
                  <c:v>28.443179177864767</c:v>
                </c:pt>
                <c:pt idx="25">
                  <c:v>30.434201720315304</c:v>
                </c:pt>
                <c:pt idx="26">
                  <c:v>32.564595840737375</c:v>
                </c:pt>
                <c:pt idx="27">
                  <c:v>34.844117549588994</c:v>
                </c:pt>
                <c:pt idx="28">
                  <c:v>37.283205778060228</c:v>
                </c:pt>
                <c:pt idx="29">
                  <c:v>39.893030182524448</c:v>
                </c:pt>
                <c:pt idx="30">
                  <c:v>42.685542295301161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B0-46E9-A5F1-ACFB3D0B3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2530816"/>
        <c:axId val="772531208"/>
      </c:scatterChart>
      <c:valAx>
        <c:axId val="772530816"/>
        <c:scaling>
          <c:orientation val="minMax"/>
          <c:max val="3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ES"/>
                  <a:t>year</a:t>
                </a:r>
              </a:p>
            </c:rich>
          </c:tx>
          <c:layout>
            <c:manualLayout>
              <c:xMode val="edge"/>
              <c:yMode val="edge"/>
              <c:x val="0.49916248123305573"/>
              <c:y val="0.87483582034763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2531208"/>
        <c:crosses val="autoZero"/>
        <c:crossBetween val="midCat"/>
      </c:valAx>
      <c:valAx>
        <c:axId val="772531208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2530816"/>
        <c:crosses val="autoZero"/>
        <c:crossBetween val="midCat"/>
        <c:maj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584124515299785E-2"/>
          <c:y val="4.6076757887781516E-3"/>
          <c:w val="0.1639432725230334"/>
          <c:h val="0.404218563588642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50997679344136"/>
          <c:y val="7.3059360730593603E-2"/>
          <c:w val="0.8424398301563657"/>
          <c:h val="0.7488584474885844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'aFg4'!$I$4</c:f>
              <c:strCache>
                <c:ptCount val="1"/>
                <c:pt idx="0">
                  <c:v>Company 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'aFg4'!$H$5:$H$232</c:f>
              <c:numCache>
                <c:formatCode>General</c:formatCode>
                <c:ptCount val="2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</c:numCache>
            </c:numRef>
          </c:xVal>
          <c:yVal>
            <c:numRef>
              <c:f>'aFg4'!$I$5:$I$232</c:f>
              <c:numCache>
                <c:formatCode>#,##0_ ;[Red]\-#,##0\ </c:formatCode>
                <c:ptCount val="228"/>
                <c:pt idx="1">
                  <c:v>3.6363636363636362</c:v>
                </c:pt>
                <c:pt idx="2">
                  <c:v>7.1404958677685944</c:v>
                </c:pt>
                <c:pt idx="3">
                  <c:v>10.517205108940646</c:v>
                </c:pt>
                <c:pt idx="4">
                  <c:v>13.771124923160986</c:v>
                </c:pt>
                <c:pt idx="5">
                  <c:v>16.906720380500584</c:v>
                </c:pt>
                <c:pt idx="6">
                  <c:v>19.928294184846017</c:v>
                </c:pt>
                <c:pt idx="7">
                  <c:v>22.839992578124342</c:v>
                </c:pt>
                <c:pt idx="8">
                  <c:v>25.645811029828913</c:v>
                </c:pt>
                <c:pt idx="9">
                  <c:v>28.349599719653316</c:v>
                </c:pt>
                <c:pt idx="10">
                  <c:v>30.955068820756832</c:v>
                </c:pt>
                <c:pt idx="11">
                  <c:v>33.465793590911126</c:v>
                </c:pt>
                <c:pt idx="12">
                  <c:v>35.885219278514356</c:v>
                </c:pt>
                <c:pt idx="13">
                  <c:v>38.216665850204734</c:v>
                </c:pt>
                <c:pt idx="14">
                  <c:v>40.463332546560927</c:v>
                </c:pt>
                <c:pt idx="15">
                  <c:v>42.62830227214053</c:v>
                </c:pt>
                <c:pt idx="16">
                  <c:v>44.714545825880869</c:v>
                </c:pt>
                <c:pt idx="17">
                  <c:v>46.72492597766702</c:v>
                </c:pt>
                <c:pt idx="18">
                  <c:v>48.662201396660947</c:v>
                </c:pt>
                <c:pt idx="19">
                  <c:v>50.529030436782364</c:v>
                </c:pt>
                <c:pt idx="20">
                  <c:v>52.327974784535733</c:v>
                </c:pt>
                <c:pt idx="21">
                  <c:v>54.061502974188976</c:v>
                </c:pt>
                <c:pt idx="22">
                  <c:v>55.731993775127563</c:v>
                </c:pt>
                <c:pt idx="23">
                  <c:v>57.341739456032016</c:v>
                </c:pt>
                <c:pt idx="24">
                  <c:v>58.892948930358124</c:v>
                </c:pt>
                <c:pt idx="25">
                  <c:v>60.387750787436012</c:v>
                </c:pt>
                <c:pt idx="26">
                  <c:v>61.828196213347418</c:v>
                </c:pt>
                <c:pt idx="27">
                  <c:v>63.21626180558934</c:v>
                </c:pt>
                <c:pt idx="28">
                  <c:v>64.553852285386085</c:v>
                </c:pt>
                <c:pt idx="29">
                  <c:v>65.842803111372049</c:v>
                </c:pt>
                <c:pt idx="30">
                  <c:v>67.084882998231237</c:v>
                </c:pt>
                <c:pt idx="31">
                  <c:v>68.281796343750102</c:v>
                </c:pt>
                <c:pt idx="32">
                  <c:v>69.435185567613743</c:v>
                </c:pt>
                <c:pt idx="33">
                  <c:v>70.546633365155046</c:v>
                </c:pt>
                <c:pt idx="34">
                  <c:v>71.617664879149416</c:v>
                </c:pt>
                <c:pt idx="35">
                  <c:v>72.649749792634879</c:v>
                </c:pt>
                <c:pt idx="36">
                  <c:v>73.644304345629976</c:v>
                </c:pt>
                <c:pt idx="37">
                  <c:v>74.602693278516156</c:v>
                </c:pt>
                <c:pt idx="38">
                  <c:v>75.526231704751922</c:v>
                </c:pt>
                <c:pt idx="39">
                  <c:v>76.416186915488211</c:v>
                </c:pt>
                <c:pt idx="40">
                  <c:v>77.273780118561362</c:v>
                </c:pt>
                <c:pt idx="41">
                  <c:v>78.100188114250045</c:v>
                </c:pt>
                <c:pt idx="42">
                  <c:v>78.8965449100955</c:v>
                </c:pt>
                <c:pt idx="43">
                  <c:v>79.66394327700111</c:v>
                </c:pt>
                <c:pt idx="44">
                  <c:v>80.403436248746516</c:v>
                </c:pt>
                <c:pt idx="45">
                  <c:v>81.116038566973913</c:v>
                </c:pt>
                <c:pt idx="46">
                  <c:v>81.802728073629396</c:v>
                </c:pt>
                <c:pt idx="47">
                  <c:v>82.46444705277014</c:v>
                </c:pt>
                <c:pt idx="48">
                  <c:v>83.102103523578506</c:v>
                </c:pt>
                <c:pt idx="49">
                  <c:v>83.716572486357464</c:v>
                </c:pt>
                <c:pt idx="50">
                  <c:v>84.3086971232172</c:v>
                </c:pt>
                <c:pt idx="51">
                  <c:v>84.879289955100205</c:v>
                </c:pt>
                <c:pt idx="52">
                  <c:v>85.429133956732926</c:v>
                </c:pt>
                <c:pt idx="53">
                  <c:v>85.958983631033547</c:v>
                </c:pt>
                <c:pt idx="54">
                  <c:v>86.469566044450517</c:v>
                </c:pt>
                <c:pt idx="55">
                  <c:v>86.961581824652299</c:v>
                </c:pt>
                <c:pt idx="56">
                  <c:v>87.43570612193767</c:v>
                </c:pt>
                <c:pt idx="57">
                  <c:v>87.892589535685389</c:v>
                </c:pt>
                <c:pt idx="58">
                  <c:v>88.332859007115005</c:v>
                </c:pt>
                <c:pt idx="59">
                  <c:v>88.757118679583556</c:v>
                </c:pt>
                <c:pt idx="60">
                  <c:v>89.165950727598698</c:v>
                </c:pt>
                <c:pt idx="61">
                  <c:v>89.559916155686011</c:v>
                </c:pt>
                <c:pt idx="62">
                  <c:v>89.939555568206515</c:v>
                </c:pt>
                <c:pt idx="63">
                  <c:v>90.305389911180825</c:v>
                </c:pt>
                <c:pt idx="64">
                  <c:v>90.657921187137873</c:v>
                </c:pt>
                <c:pt idx="65">
                  <c:v>90.997633143969225</c:v>
                </c:pt>
                <c:pt idx="66">
                  <c:v>91.324991938733987</c:v>
                </c:pt>
                <c:pt idx="67">
                  <c:v>91.640446777325465</c:v>
                </c:pt>
                <c:pt idx="68">
                  <c:v>91.94443053087727</c:v>
                </c:pt>
                <c:pt idx="69">
                  <c:v>92.237360329754466</c:v>
                </c:pt>
                <c:pt idx="70">
                  <c:v>92.519638135945215</c:v>
                </c:pt>
                <c:pt idx="71">
                  <c:v>92.791651294638115</c:v>
                </c:pt>
                <c:pt idx="72">
                  <c:v>93.053773065742178</c:v>
                </c:pt>
                <c:pt idx="73">
                  <c:v>93.306363136078815</c:v>
                </c:pt>
                <c:pt idx="74">
                  <c:v>93.549768112948684</c:v>
                </c:pt>
                <c:pt idx="75">
                  <c:v>93.784321999750546</c:v>
                </c:pt>
                <c:pt idx="76">
                  <c:v>94.010346654305067</c:v>
                </c:pt>
                <c:pt idx="77">
                  <c:v>94.228152230512151</c:v>
                </c:pt>
                <c:pt idx="78">
                  <c:v>94.438037603948075</c:v>
                </c:pt>
                <c:pt idx="79">
                  <c:v>94.640290781986323</c:v>
                </c:pt>
                <c:pt idx="80">
                  <c:v>94.835189299004995</c:v>
                </c:pt>
                <c:pt idx="81">
                  <c:v>95.023000597223003</c:v>
                </c:pt>
                <c:pt idx="82">
                  <c:v>95.20398239368761</c:v>
                </c:pt>
                <c:pt idx="83">
                  <c:v>95.37838303391716</c:v>
                </c:pt>
                <c:pt idx="84">
                  <c:v>95.546441832683797</c:v>
                </c:pt>
                <c:pt idx="85">
                  <c:v>95.708389402404393</c:v>
                </c:pt>
                <c:pt idx="86">
                  <c:v>95.864447969589691</c:v>
                </c:pt>
                <c:pt idx="87">
                  <c:v>96.014831679786411</c:v>
                </c:pt>
                <c:pt idx="88">
                  <c:v>96.159746891430544</c:v>
                </c:pt>
                <c:pt idx="89">
                  <c:v>96.299392459014882</c:v>
                </c:pt>
                <c:pt idx="90">
                  <c:v>96.43396000595979</c:v>
                </c:pt>
                <c:pt idx="91">
                  <c:v>96.563634187561249</c:v>
                </c:pt>
                <c:pt idx="92">
                  <c:v>96.688592944377206</c:v>
                </c:pt>
                <c:pt idx="93">
                  <c:v>96.809007746399843</c:v>
                </c:pt>
                <c:pt idx="94">
                  <c:v>96.925043828348947</c:v>
                </c:pt>
                <c:pt idx="95">
                  <c:v>97.03686041640897</c:v>
                </c:pt>
                <c:pt idx="96">
                  <c:v>97.144610946721372</c:v>
                </c:pt>
                <c:pt idx="97">
                  <c:v>97.248443275931493</c:v>
                </c:pt>
                <c:pt idx="98">
                  <c:v>97.34849988407943</c:v>
                </c:pt>
                <c:pt idx="99">
                  <c:v>97.444918070112905</c:v>
                </c:pt>
                <c:pt idx="100">
                  <c:v>97.537830140290623</c:v>
                </c:pt>
                <c:pt idx="101">
                  <c:v>97.6273635897346</c:v>
                </c:pt>
                <c:pt idx="102">
                  <c:v>97.713641277380617</c:v>
                </c:pt>
                <c:pt idx="103">
                  <c:v>97.796781594566781</c:v>
                </c:pt>
                <c:pt idx="104">
                  <c:v>97.876898627491613</c:v>
                </c:pt>
                <c:pt idx="105">
                  <c:v>97.954102313764636</c:v>
                </c:pt>
                <c:pt idx="106">
                  <c:v>98.028498593264118</c:v>
                </c:pt>
                <c:pt idx="107">
                  <c:v>98.100189553509054</c:v>
                </c:pt>
                <c:pt idx="108">
                  <c:v>98.169273569745087</c:v>
                </c:pt>
                <c:pt idx="109">
                  <c:v>98.23584543993617</c:v>
                </c:pt>
                <c:pt idx="110">
                  <c:v>98.299996514847578</c:v>
                </c:pt>
                <c:pt idx="111">
                  <c:v>98.361814823398575</c:v>
                </c:pt>
                <c:pt idx="112">
                  <c:v>98.4213851934568</c:v>
                </c:pt>
                <c:pt idx="113">
                  <c:v>98.478789368240186</c:v>
                </c:pt>
                <c:pt idx="114">
                  <c:v>98.534106118486008</c:v>
                </c:pt>
                <c:pt idx="115">
                  <c:v>98.587411350541046</c:v>
                </c:pt>
                <c:pt idx="116">
                  <c:v>98.63877821052138</c:v>
                </c:pt>
                <c:pt idx="117">
                  <c:v>98.688277184684225</c:v>
                </c:pt>
                <c:pt idx="118">
                  <c:v>98.735976196150247</c:v>
                </c:pt>
                <c:pt idx="119">
                  <c:v>98.781940698108428</c:v>
                </c:pt>
                <c:pt idx="120">
                  <c:v>98.826233763631748</c:v>
                </c:pt>
                <c:pt idx="121">
                  <c:v>98.86891617222696</c:v>
                </c:pt>
                <c:pt idx="122">
                  <c:v>98.910046493236891</c:v>
                </c:pt>
                <c:pt idx="123">
                  <c:v>98.949681166210084</c:v>
                </c:pt>
                <c:pt idx="124">
                  <c:v>98.987874578347899</c:v>
                </c:pt>
                <c:pt idx="125">
                  <c:v>99.024679139135245</c:v>
                </c:pt>
                <c:pt idx="126">
                  <c:v>99.060145352257607</c:v>
                </c:pt>
                <c:pt idx="127">
                  <c:v>99.094321884902783</c:v>
                </c:pt>
                <c:pt idx="128">
                  <c:v>99.127255634542678</c:v>
                </c:pt>
                <c:pt idx="129">
                  <c:v>99.158991793286575</c:v>
                </c:pt>
                <c:pt idx="130">
                  <c:v>99.189573909894321</c:v>
                </c:pt>
                <c:pt idx="131">
                  <c:v>99.219043949534537</c:v>
                </c:pt>
                <c:pt idx="132">
                  <c:v>99.247442351369642</c:v>
                </c:pt>
                <c:pt idx="133">
                  <c:v>99.274808084047095</c:v>
                </c:pt>
                <c:pt idx="134">
                  <c:v>99.301178699172667</c:v>
                </c:pt>
                <c:pt idx="135">
                  <c:v>99.326590382839115</c:v>
                </c:pt>
                <c:pt idx="136">
                  <c:v>99.351078005281323</c:v>
                </c:pt>
                <c:pt idx="137">
                  <c:v>99.374675168725645</c:v>
                </c:pt>
                <c:pt idx="138">
                  <c:v>99.39741425349925</c:v>
                </c:pt>
                <c:pt idx="139">
                  <c:v>99.419326462462919</c:v>
                </c:pt>
                <c:pt idx="140">
                  <c:v>99.4404418638279</c:v>
                </c:pt>
                <c:pt idx="141">
                  <c:v>99.460789432415979</c:v>
                </c:pt>
                <c:pt idx="142">
                  <c:v>99.480397089419029</c:v>
                </c:pt>
                <c:pt idx="143">
                  <c:v>99.499291740712877</c:v>
                </c:pt>
                <c:pt idx="144">
                  <c:v>99.517499313777876</c:v>
                </c:pt>
                <c:pt idx="145">
                  <c:v>99.535044793276853</c:v>
                </c:pt>
                <c:pt idx="146">
                  <c:v>99.551952255339515</c:v>
                </c:pt>
                <c:pt idx="147">
                  <c:v>99.568244900599893</c:v>
                </c:pt>
                <c:pt idx="148">
                  <c:v>99.583945086032614</c:v>
                </c:pt>
                <c:pt idx="149">
                  <c:v>99.59907435563143</c:v>
                </c:pt>
                <c:pt idx="150">
                  <c:v>99.613653469972107</c:v>
                </c:pt>
                <c:pt idx="151">
                  <c:v>99.627702434700382</c:v>
                </c:pt>
                <c:pt idx="152">
                  <c:v>99.641240527983996</c:v>
                </c:pt>
                <c:pt idx="153">
                  <c:v>99.6542863269664</c:v>
                </c:pt>
                <c:pt idx="154">
                  <c:v>99.666857733258524</c:v>
                </c:pt>
                <c:pt idx="155">
                  <c:v>99.678971997503666</c:v>
                </c:pt>
                <c:pt idx="156">
                  <c:v>99.690645743048989</c:v>
                </c:pt>
                <c:pt idx="157">
                  <c:v>99.701894988756294</c:v>
                </c:pt>
                <c:pt idx="158">
                  <c:v>99.712735170983336</c:v>
                </c:pt>
                <c:pt idx="159">
                  <c:v>99.723181164765748</c:v>
                </c:pt>
                <c:pt idx="160">
                  <c:v>99.733247304228811</c:v>
                </c:pt>
                <c:pt idx="161">
                  <c:v>99.74294740225686</c:v>
                </c:pt>
                <c:pt idx="162">
                  <c:v>99.752294769447502</c:v>
                </c:pt>
                <c:pt idx="163">
                  <c:v>99.761302232376693</c:v>
                </c:pt>
                <c:pt idx="164">
                  <c:v>99.769982151199343</c:v>
                </c:pt>
                <c:pt idx="165">
                  <c:v>99.778346436610278</c:v>
                </c:pt>
                <c:pt idx="166">
                  <c:v>99.786406566188077</c:v>
                </c:pt>
                <c:pt idx="167">
                  <c:v>99.794173600144873</c:v>
                </c:pt>
                <c:pt idx="168">
                  <c:v>99.801658196503226</c:v>
                </c:pt>
                <c:pt idx="169">
                  <c:v>99.808870625721298</c:v>
                </c:pt>
                <c:pt idx="170">
                  <c:v>99.81582078478597</c:v>
                </c:pt>
                <c:pt idx="171">
                  <c:v>99.822518210793746</c:v>
                </c:pt>
                <c:pt idx="172">
                  <c:v>99.82897209403761</c:v>
                </c:pt>
                <c:pt idx="173">
                  <c:v>99.835191290618056</c:v>
                </c:pt>
                <c:pt idx="174">
                  <c:v>99.841184334595582</c:v>
                </c:pt>
                <c:pt idx="175">
                  <c:v>99.846959449701203</c:v>
                </c:pt>
                <c:pt idx="176">
                  <c:v>99.852524560621148</c:v>
                </c:pt>
                <c:pt idx="177">
                  <c:v>99.85788730387128</c:v>
                </c:pt>
                <c:pt idx="178">
                  <c:v>99.863055038275959</c:v>
                </c:pt>
                <c:pt idx="179">
                  <c:v>99.868034855065929</c:v>
                </c:pt>
                <c:pt idx="180">
                  <c:v>99.87283358760898</c:v>
                </c:pt>
                <c:pt idx="181">
                  <c:v>99.87745782078683</c:v>
                </c:pt>
                <c:pt idx="182">
                  <c:v>99.881913900030938</c:v>
                </c:pt>
                <c:pt idx="183">
                  <c:v>99.88620794002982</c:v>
                </c:pt>
                <c:pt idx="184">
                  <c:v>99.890345833119625</c:v>
                </c:pt>
                <c:pt idx="185">
                  <c:v>99.894333257369823</c:v>
                </c:pt>
                <c:pt idx="186">
                  <c:v>99.898175684374564</c:v>
                </c:pt>
                <c:pt idx="187">
                  <c:v>99.901878386760927</c:v>
                </c:pt>
                <c:pt idx="188">
                  <c:v>99.905446445424175</c:v>
                </c:pt>
                <c:pt idx="189">
                  <c:v>99.90888475649966</c:v>
                </c:pt>
                <c:pt idx="190">
                  <c:v>99.912198038081485</c:v>
                </c:pt>
                <c:pt idx="191">
                  <c:v>99.915390836696687</c:v>
                </c:pt>
                <c:pt idx="192">
                  <c:v>99.918467533544074</c:v>
                </c:pt>
                <c:pt idx="193">
                  <c:v>99.921432350506109</c:v>
                </c:pt>
                <c:pt idx="194">
                  <c:v>99.92428935594225</c:v>
                </c:pt>
                <c:pt idx="195">
                  <c:v>99.927042470271616</c:v>
                </c:pt>
                <c:pt idx="196">
                  <c:v>99.929695471352645</c:v>
                </c:pt>
                <c:pt idx="197">
                  <c:v>99.932251999667088</c:v>
                </c:pt>
                <c:pt idx="198">
                  <c:v>99.93471556331555</c:v>
                </c:pt>
                <c:pt idx="199">
                  <c:v>99.937089542831345</c:v>
                </c:pt>
                <c:pt idx="200">
                  <c:v>99.939377195819304</c:v>
                </c:pt>
                <c:pt idx="201">
                  <c:v>99.941581661425872</c:v>
                </c:pt>
                <c:pt idx="202">
                  <c:v>99.943705964646753</c:v>
                </c:pt>
                <c:pt idx="203">
                  <c:v>99.945753020477767</c:v>
                </c:pt>
                <c:pt idx="204">
                  <c:v>99.947725637914942</c:v>
                </c:pt>
                <c:pt idx="205">
                  <c:v>99.949626523808931</c:v>
                </c:pt>
                <c:pt idx="206">
                  <c:v>99.951458286579523</c:v>
                </c:pt>
                <c:pt idx="207">
                  <c:v>99.953223439794797</c:v>
                </c:pt>
                <c:pt idx="208">
                  <c:v>99.954924405620446</c:v>
                </c:pt>
                <c:pt idx="209">
                  <c:v>99.956563518143327</c:v>
                </c:pt>
                <c:pt idx="210">
                  <c:v>99.95814302657449</c:v>
                </c:pt>
                <c:pt idx="211">
                  <c:v>99.959665098335407</c:v>
                </c:pt>
                <c:pt idx="212">
                  <c:v>99.9611318220323</c:v>
                </c:pt>
                <c:pt idx="213">
                  <c:v>99.96254521032202</c:v>
                </c:pt>
                <c:pt idx="214">
                  <c:v>99.963907202673951</c:v>
                </c:pt>
                <c:pt idx="215">
                  <c:v>99.965219668031253</c:v>
                </c:pt>
                <c:pt idx="216">
                  <c:v>99.966484407375575</c:v>
                </c:pt>
                <c:pt idx="217">
                  <c:v>99.967703156198269</c:v>
                </c:pt>
                <c:pt idx="218">
                  <c:v>99.968877586881973</c:v>
                </c:pt>
                <c:pt idx="219">
                  <c:v>99.970009310995351</c:v>
                </c:pt>
                <c:pt idx="220">
                  <c:v>99.971099881504614</c:v>
                </c:pt>
                <c:pt idx="221">
                  <c:v>99.972150794904437</c:v>
                </c:pt>
                <c:pt idx="222">
                  <c:v>99.973163493271556</c:v>
                </c:pt>
                <c:pt idx="223">
                  <c:v>99.974139366243506</c:v>
                </c:pt>
                <c:pt idx="224">
                  <c:v>99.975079752925552</c:v>
                </c:pt>
                <c:pt idx="225">
                  <c:v>99.975985943728261</c:v>
                </c:pt>
                <c:pt idx="226">
                  <c:v>99.976859182138142</c:v>
                </c:pt>
                <c:pt idx="227">
                  <c:v>99.977700666424013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B1A-46C9-ADC5-00E1B9328907}"/>
            </c:ext>
          </c:extLst>
        </c:ser>
        <c:ser>
          <c:idx val="1"/>
          <c:order val="1"/>
          <c:tx>
            <c:strRef>
              <c:f>'aFg4'!$J$4</c:f>
              <c:strCache>
                <c:ptCount val="1"/>
                <c:pt idx="0">
                  <c:v>Company B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'aFg4'!$H$5:$H$232</c:f>
              <c:numCache>
                <c:formatCode>General</c:formatCode>
                <c:ptCount val="2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</c:numCache>
            </c:numRef>
          </c:xVal>
          <c:yVal>
            <c:numRef>
              <c:f>'aFg4'!$J$5:$J$232</c:f>
              <c:numCache>
                <c:formatCode>#,##0_ ;[Red]\-#,##0\ </c:formatCode>
                <c:ptCount val="228"/>
                <c:pt idx="1">
                  <c:v>9.0909090909090899</c:v>
                </c:pt>
                <c:pt idx="2">
                  <c:v>17.355371900826444</c:v>
                </c:pt>
                <c:pt idx="3">
                  <c:v>24.86851990984222</c:v>
                </c:pt>
                <c:pt idx="4">
                  <c:v>31.698654463492925</c:v>
                </c:pt>
                <c:pt idx="5">
                  <c:v>37.907867694084473</c:v>
                </c:pt>
                <c:pt idx="6">
                  <c:v>43.552606994622245</c:v>
                </c:pt>
                <c:pt idx="7">
                  <c:v>48.684188176929311</c:v>
                </c:pt>
                <c:pt idx="8">
                  <c:v>53.349261979026643</c:v>
                </c:pt>
                <c:pt idx="9">
                  <c:v>57.59023816275149</c:v>
                </c:pt>
                <c:pt idx="10">
                  <c:v>61.445671057046802</c:v>
                </c:pt>
                <c:pt idx="11">
                  <c:v>64.950610051860735</c:v>
                </c:pt>
                <c:pt idx="12">
                  <c:v>68.136918228964305</c:v>
                </c:pt>
                <c:pt idx="13">
                  <c:v>71.033562026331182</c:v>
                </c:pt>
                <c:pt idx="14">
                  <c:v>73.666874569391979</c:v>
                </c:pt>
                <c:pt idx="15">
                  <c:v>76.060795063083617</c:v>
                </c:pt>
                <c:pt idx="16">
                  <c:v>78.237086420985094</c:v>
                </c:pt>
                <c:pt idx="17">
                  <c:v>80.215533109986453</c:v>
                </c:pt>
                <c:pt idx="18">
                  <c:v>82.014121009078593</c:v>
                </c:pt>
                <c:pt idx="19">
                  <c:v>83.649200917344174</c:v>
                </c:pt>
                <c:pt idx="20">
                  <c:v>85.135637197585609</c:v>
                </c:pt>
                <c:pt idx="21">
                  <c:v>86.486942906896005</c:v>
                </c:pt>
                <c:pt idx="22">
                  <c:v>87.715402642632725</c:v>
                </c:pt>
                <c:pt idx="23">
                  <c:v>88.832184220575201</c:v>
                </c:pt>
                <c:pt idx="24">
                  <c:v>89.847440200522897</c:v>
                </c:pt>
                <c:pt idx="25">
                  <c:v>90.770400182293542</c:v>
                </c:pt>
                <c:pt idx="26">
                  <c:v>91.609454711175957</c:v>
                </c:pt>
                <c:pt idx="27">
                  <c:v>92.372231555614505</c:v>
                </c:pt>
                <c:pt idx="28">
                  <c:v>93.065665050558636</c:v>
                </c:pt>
                <c:pt idx="29">
                  <c:v>93.696059136871483</c:v>
                </c:pt>
                <c:pt idx="30">
                  <c:v>94.269144669883161</c:v>
                </c:pt>
                <c:pt idx="31">
                  <c:v>94.790131518075597</c:v>
                </c:pt>
                <c:pt idx="32">
                  <c:v>95.263755925523256</c:v>
                </c:pt>
                <c:pt idx="33">
                  <c:v>95.694323568657509</c:v>
                </c:pt>
                <c:pt idx="34">
                  <c:v>96.08574869877954</c:v>
                </c:pt>
                <c:pt idx="35">
                  <c:v>96.44158972616323</c:v>
                </c:pt>
                <c:pt idx="36">
                  <c:v>96.765081569239285</c:v>
                </c:pt>
                <c:pt idx="37">
                  <c:v>97.059165062944814</c:v>
                </c:pt>
                <c:pt idx="38">
                  <c:v>97.326513693586193</c:v>
                </c:pt>
                <c:pt idx="39">
                  <c:v>97.569557903260161</c:v>
                </c:pt>
                <c:pt idx="40">
                  <c:v>97.790507184781973</c:v>
                </c:pt>
                <c:pt idx="41">
                  <c:v>97.991370167983604</c:v>
                </c:pt>
                <c:pt idx="42">
                  <c:v>98.173972879985087</c:v>
                </c:pt>
                <c:pt idx="43">
                  <c:v>98.339975345440976</c:v>
                </c:pt>
                <c:pt idx="44">
                  <c:v>98.490886677673615</c:v>
                </c:pt>
                <c:pt idx="45">
                  <c:v>98.628078797885109</c:v>
                </c:pt>
                <c:pt idx="46">
                  <c:v>98.75279890716827</c:v>
                </c:pt>
                <c:pt idx="47">
                  <c:v>98.866180824698432</c:v>
                </c:pt>
                <c:pt idx="48">
                  <c:v>98.969255295180389</c:v>
                </c:pt>
                <c:pt idx="49">
                  <c:v>99.06295935925489</c:v>
                </c:pt>
                <c:pt idx="50">
                  <c:v>99.148144872049897</c:v>
                </c:pt>
                <c:pt idx="51">
                  <c:v>99.225586247318077</c:v>
                </c:pt>
                <c:pt idx="52">
                  <c:v>99.295987497561896</c:v>
                </c:pt>
                <c:pt idx="53">
                  <c:v>99.359988634147172</c:v>
                </c:pt>
                <c:pt idx="54">
                  <c:v>99.418171485588331</c:v>
                </c:pt>
                <c:pt idx="55">
                  <c:v>99.471064986898469</c:v>
                </c:pt>
                <c:pt idx="56">
                  <c:v>99.519149988089524</c:v>
                </c:pt>
                <c:pt idx="57">
                  <c:v>99.562863625535925</c:v>
                </c:pt>
                <c:pt idx="58">
                  <c:v>99.602603295941748</c:v>
                </c:pt>
                <c:pt idx="59">
                  <c:v>99.63873026903795</c:v>
                </c:pt>
                <c:pt idx="60">
                  <c:v>99.671572971852669</c:v>
                </c:pt>
                <c:pt idx="61">
                  <c:v>99.701429974411525</c:v>
                </c:pt>
                <c:pt idx="62">
                  <c:v>99.728572704010475</c:v>
                </c:pt>
                <c:pt idx="63">
                  <c:v>99.753247912736782</c:v>
                </c:pt>
                <c:pt idx="64">
                  <c:v>99.775679920669802</c:v>
                </c:pt>
                <c:pt idx="65">
                  <c:v>99.796072655154376</c:v>
                </c:pt>
                <c:pt idx="66">
                  <c:v>99.814611504685786</c:v>
                </c:pt>
                <c:pt idx="67">
                  <c:v>99.831465004259812</c:v>
                </c:pt>
                <c:pt idx="68">
                  <c:v>99.846786367508912</c:v>
                </c:pt>
                <c:pt idx="69">
                  <c:v>99.860714879553555</c:v>
                </c:pt>
                <c:pt idx="70">
                  <c:v>99.873377163230501</c:v>
                </c:pt>
                <c:pt idx="71">
                  <c:v>99.884888330209535</c:v>
                </c:pt>
                <c:pt idx="72">
                  <c:v>99.895353027463216</c:v>
                </c:pt>
                <c:pt idx="73">
                  <c:v>99.904866388602926</c:v>
                </c:pt>
                <c:pt idx="74">
                  <c:v>99.913514898729943</c:v>
                </c:pt>
                <c:pt idx="75">
                  <c:v>99.921377180663583</c:v>
                </c:pt>
                <c:pt idx="76">
                  <c:v>99.928524709694159</c:v>
                </c:pt>
                <c:pt idx="77">
                  <c:v>99.935022463358322</c:v>
                </c:pt>
                <c:pt idx="78">
                  <c:v>99.940929512143924</c:v>
                </c:pt>
                <c:pt idx="79">
                  <c:v>99.946299556494466</c:v>
                </c:pt>
                <c:pt idx="80">
                  <c:v>99.951181414994977</c:v>
                </c:pt>
                <c:pt idx="81">
                  <c:v>99.955619468177247</c:v>
                </c:pt>
                <c:pt idx="82">
                  <c:v>99.959654061979307</c:v>
                </c:pt>
                <c:pt idx="83">
                  <c:v>99.963321874526642</c:v>
                </c:pt>
                <c:pt idx="84">
                  <c:v>99.966656249569667</c:v>
                </c:pt>
                <c:pt idx="85">
                  <c:v>99.969687499608781</c:v>
                </c:pt>
                <c:pt idx="86">
                  <c:v>99.972443181462523</c:v>
                </c:pt>
                <c:pt idx="87">
                  <c:v>99.974948346784103</c:v>
                </c:pt>
                <c:pt idx="88">
                  <c:v>99.977225769803724</c:v>
                </c:pt>
                <c:pt idx="89">
                  <c:v>99.97929615436702</c:v>
                </c:pt>
                <c:pt idx="90">
                  <c:v>99.981178322151834</c:v>
                </c:pt>
                <c:pt idx="91">
                  <c:v>99.982889383774392</c:v>
                </c:pt>
                <c:pt idx="92">
                  <c:v>99.984444894340342</c:v>
                </c:pt>
                <c:pt idx="93">
                  <c:v>99.985858994854866</c:v>
                </c:pt>
                <c:pt idx="94">
                  <c:v>99.987144540777138</c:v>
                </c:pt>
                <c:pt idx="95">
                  <c:v>99.988313218888308</c:v>
                </c:pt>
                <c:pt idx="96">
                  <c:v>99.989375653534836</c:v>
                </c:pt>
                <c:pt idx="97">
                  <c:v>99.990341503213486</c:v>
                </c:pt>
                <c:pt idx="98">
                  <c:v>99.991219548375895</c:v>
                </c:pt>
                <c:pt idx="99">
                  <c:v>99.992017771250801</c:v>
                </c:pt>
                <c:pt idx="100">
                  <c:v>99.992743428409824</c:v>
                </c:pt>
                <c:pt idx="101">
                  <c:v>99.993403116736189</c:v>
                </c:pt>
                <c:pt idx="102">
                  <c:v>99.994002833396536</c:v>
                </c:pt>
                <c:pt idx="103">
                  <c:v>99.994548030360491</c:v>
                </c:pt>
                <c:pt idx="104">
                  <c:v>99.995043663964069</c:v>
                </c:pt>
                <c:pt idx="105">
                  <c:v>99.995494239967343</c:v>
                </c:pt>
                <c:pt idx="106">
                  <c:v>99.99590385451576</c:v>
                </c:pt>
                <c:pt idx="107">
                  <c:v>99.996276231377962</c:v>
                </c:pt>
                <c:pt idx="108">
                  <c:v>99.996614755798134</c:v>
                </c:pt>
                <c:pt idx="109">
                  <c:v>99.99692250527103</c:v>
                </c:pt>
                <c:pt idx="110">
                  <c:v>99.997202277519122</c:v>
                </c:pt>
                <c:pt idx="111">
                  <c:v>99.997456615926467</c:v>
                </c:pt>
                <c:pt idx="112">
                  <c:v>99.997687832660418</c:v>
                </c:pt>
                <c:pt idx="113">
                  <c:v>99.997898029691285</c:v>
                </c:pt>
                <c:pt idx="114">
                  <c:v>99.998089117901159</c:v>
                </c:pt>
                <c:pt idx="115">
                  <c:v>99.998262834455588</c:v>
                </c:pt>
                <c:pt idx="116">
                  <c:v>99.998420758595998</c:v>
                </c:pt>
                <c:pt idx="117">
                  <c:v>99.998564325996355</c:v>
                </c:pt>
                <c:pt idx="118">
                  <c:v>99.998694841814867</c:v>
                </c:pt>
                <c:pt idx="119">
                  <c:v>99.998813492558966</c:v>
                </c:pt>
                <c:pt idx="120">
                  <c:v>99.998921356871776</c:v>
                </c:pt>
                <c:pt idx="121">
                  <c:v>99.999019415337983</c:v>
                </c:pt>
                <c:pt idx="122">
                  <c:v>99.999108559398152</c:v>
                </c:pt>
                <c:pt idx="123">
                  <c:v>99.999189599452876</c:v>
                </c:pt>
                <c:pt idx="124">
                  <c:v>99.999263272229882</c:v>
                </c:pt>
                <c:pt idx="125">
                  <c:v>99.999330247481709</c:v>
                </c:pt>
                <c:pt idx="126">
                  <c:v>99.999391134074273</c:v>
                </c:pt>
                <c:pt idx="127">
                  <c:v>99.999446485522057</c:v>
                </c:pt>
                <c:pt idx="128">
                  <c:v>99.999496805020044</c:v>
                </c:pt>
                <c:pt idx="129">
                  <c:v>99.999542550018219</c:v>
                </c:pt>
                <c:pt idx="130">
                  <c:v>99.999584136380193</c:v>
                </c:pt>
                <c:pt idx="131">
                  <c:v>99.999621942163799</c:v>
                </c:pt>
                <c:pt idx="132">
                  <c:v>99.999656311058004</c:v>
                </c:pt>
                <c:pt idx="133">
                  <c:v>99.999687555507265</c:v>
                </c:pt>
                <c:pt idx="134">
                  <c:v>99.999715959552063</c:v>
                </c:pt>
                <c:pt idx="135">
                  <c:v>99.999741781410961</c:v>
                </c:pt>
                <c:pt idx="136">
                  <c:v>99.999765255828137</c:v>
                </c:pt>
                <c:pt idx="137">
                  <c:v>99.999786596207386</c:v>
                </c:pt>
                <c:pt idx="138">
                  <c:v>99.999805996552155</c:v>
                </c:pt>
                <c:pt idx="139">
                  <c:v>99.999823633229241</c:v>
                </c:pt>
                <c:pt idx="140">
                  <c:v>99.999839666572029</c:v>
                </c:pt>
                <c:pt idx="141">
                  <c:v>99.999854242338202</c:v>
                </c:pt>
                <c:pt idx="142">
                  <c:v>99.999867493034728</c:v>
                </c:pt>
                <c:pt idx="143">
                  <c:v>99.999879539122475</c:v>
                </c:pt>
                <c:pt idx="144">
                  <c:v>99.999890490111326</c:v>
                </c:pt>
                <c:pt idx="145">
                  <c:v>99.999900445555753</c:v>
                </c:pt>
                <c:pt idx="146">
                  <c:v>99.999909495959784</c:v>
                </c:pt>
                <c:pt idx="147">
                  <c:v>99.999917723599793</c:v>
                </c:pt>
                <c:pt idx="148">
                  <c:v>99.999925203272525</c:v>
                </c:pt>
                <c:pt idx="149">
                  <c:v>99.999932002975029</c:v>
                </c:pt>
                <c:pt idx="150">
                  <c:v>99.999938184522748</c:v>
                </c:pt>
                <c:pt idx="151">
                  <c:v>99.999943804111581</c:v>
                </c:pt>
                <c:pt idx="152">
                  <c:v>99.9999489128287</c:v>
                </c:pt>
                <c:pt idx="153">
                  <c:v>99.999953557116996</c:v>
                </c:pt>
                <c:pt idx="154">
                  <c:v>99.99995777919726</c:v>
                </c:pt>
                <c:pt idx="155">
                  <c:v>99.999961617452044</c:v>
                </c:pt>
                <c:pt idx="156">
                  <c:v>99.999965106774582</c:v>
                </c:pt>
                <c:pt idx="157">
                  <c:v>99.999968278885973</c:v>
                </c:pt>
                <c:pt idx="158">
                  <c:v>99.999971162623609</c:v>
                </c:pt>
                <c:pt idx="159">
                  <c:v>99.999973784203277</c:v>
                </c:pt>
                <c:pt idx="160">
                  <c:v>99.999976167457518</c:v>
                </c:pt>
                <c:pt idx="161">
                  <c:v>99.999978334052287</c:v>
                </c:pt>
                <c:pt idx="162">
                  <c:v>99.999980303683884</c:v>
                </c:pt>
                <c:pt idx="163">
                  <c:v>99.999982094258087</c:v>
                </c:pt>
                <c:pt idx="164">
                  <c:v>99.999983722052804</c:v>
                </c:pt>
                <c:pt idx="165">
                  <c:v>99.999985201866181</c:v>
                </c:pt>
                <c:pt idx="166">
                  <c:v>99.999986547151067</c:v>
                </c:pt>
                <c:pt idx="167">
                  <c:v>99.999987770137324</c:v>
                </c:pt>
                <c:pt idx="168">
                  <c:v>99.999988881943011</c:v>
                </c:pt>
                <c:pt idx="169">
                  <c:v>99.999989892675458</c:v>
                </c:pt>
                <c:pt idx="170">
                  <c:v>99.999990811523134</c:v>
                </c:pt>
                <c:pt idx="171">
                  <c:v>99.999991646839206</c:v>
                </c:pt>
                <c:pt idx="172">
                  <c:v>99.999992406217459</c:v>
                </c:pt>
                <c:pt idx="173">
                  <c:v>99.999993096561312</c:v>
                </c:pt>
                <c:pt idx="174">
                  <c:v>99.999993724146648</c:v>
                </c:pt>
                <c:pt idx="175">
                  <c:v>99.999994294678757</c:v>
                </c:pt>
                <c:pt idx="176">
                  <c:v>99.99999481334433</c:v>
                </c:pt>
                <c:pt idx="177">
                  <c:v>99.999995284858471</c:v>
                </c:pt>
                <c:pt idx="178">
                  <c:v>99.999995713507687</c:v>
                </c:pt>
                <c:pt idx="179">
                  <c:v>99.999996103188806</c:v>
                </c:pt>
                <c:pt idx="180">
                  <c:v>99.999996457444368</c:v>
                </c:pt>
                <c:pt idx="181">
                  <c:v>99.999996779494879</c:v>
                </c:pt>
                <c:pt idx="182">
                  <c:v>99.999997072268073</c:v>
                </c:pt>
                <c:pt idx="183">
                  <c:v>99.99999733842553</c:v>
                </c:pt>
                <c:pt idx="184">
                  <c:v>99.999997580386832</c:v>
                </c:pt>
                <c:pt idx="185">
                  <c:v>99.999997800351665</c:v>
                </c:pt>
                <c:pt idx="186">
                  <c:v>99.999998000319707</c:v>
                </c:pt>
                <c:pt idx="187">
                  <c:v>99.999998182108811</c:v>
                </c:pt>
                <c:pt idx="188">
                  <c:v>99.999998347371658</c:v>
                </c:pt>
                <c:pt idx="189">
                  <c:v>99.999998497610591</c:v>
                </c:pt>
                <c:pt idx="190">
                  <c:v>99.999998634191442</c:v>
                </c:pt>
                <c:pt idx="191">
                  <c:v>99.999998758355844</c:v>
                </c:pt>
                <c:pt idx="192">
                  <c:v>99.999998871232592</c:v>
                </c:pt>
                <c:pt idx="193">
                  <c:v>99.999998973847809</c:v>
                </c:pt>
                <c:pt idx="194">
                  <c:v>99.999999067134368</c:v>
                </c:pt>
                <c:pt idx="195">
                  <c:v>99.99999915194033</c:v>
                </c:pt>
                <c:pt idx="196">
                  <c:v>99.999999229036661</c:v>
                </c:pt>
                <c:pt idx="197">
                  <c:v>99.999999299124227</c:v>
                </c:pt>
                <c:pt idx="198">
                  <c:v>99.999999362840214</c:v>
                </c:pt>
                <c:pt idx="199">
                  <c:v>99.999999420763828</c:v>
                </c:pt>
                <c:pt idx="200">
                  <c:v>99.999999473421653</c:v>
                </c:pt>
                <c:pt idx="201">
                  <c:v>99.999999521292409</c:v>
                </c:pt>
                <c:pt idx="202">
                  <c:v>99.999999564811276</c:v>
                </c:pt>
                <c:pt idx="203">
                  <c:v>99.999999604373883</c:v>
                </c:pt>
                <c:pt idx="204">
                  <c:v>99.99999964033988</c:v>
                </c:pt>
                <c:pt idx="205">
                  <c:v>99.999999673036257</c:v>
                </c:pt>
                <c:pt idx="206">
                  <c:v>99.999999702760235</c:v>
                </c:pt>
                <c:pt idx="207">
                  <c:v>99.999999729782033</c:v>
                </c:pt>
                <c:pt idx="208">
                  <c:v>99.999999754347314</c:v>
                </c:pt>
                <c:pt idx="209">
                  <c:v>99.999999776679374</c:v>
                </c:pt>
                <c:pt idx="210">
                  <c:v>99.999999796981243</c:v>
                </c:pt>
                <c:pt idx="211">
                  <c:v>99.999999815437491</c:v>
                </c:pt>
                <c:pt idx="212">
                  <c:v>99.999999832215892</c:v>
                </c:pt>
                <c:pt idx="213">
                  <c:v>99.999999847468985</c:v>
                </c:pt>
                <c:pt idx="214">
                  <c:v>99.999999861335439</c:v>
                </c:pt>
                <c:pt idx="215">
                  <c:v>99.999999873941306</c:v>
                </c:pt>
                <c:pt idx="216">
                  <c:v>99.999999885401181</c:v>
                </c:pt>
                <c:pt idx="217">
                  <c:v>99.999999895819244</c:v>
                </c:pt>
                <c:pt idx="218">
                  <c:v>99.999999905290224</c:v>
                </c:pt>
                <c:pt idx="219">
                  <c:v>99.999999913900211</c:v>
                </c:pt>
                <c:pt idx="220">
                  <c:v>99.999999921727451</c:v>
                </c:pt>
                <c:pt idx="221">
                  <c:v>99.999999928843138</c:v>
                </c:pt>
                <c:pt idx="222">
                  <c:v>99.999999935311948</c:v>
                </c:pt>
                <c:pt idx="223">
                  <c:v>99.999999941192684</c:v>
                </c:pt>
                <c:pt idx="224">
                  <c:v>99.999999946538807</c:v>
                </c:pt>
                <c:pt idx="225">
                  <c:v>99.99999995139892</c:v>
                </c:pt>
                <c:pt idx="226">
                  <c:v>99.999999955817202</c:v>
                </c:pt>
                <c:pt idx="227">
                  <c:v>99.999999959833829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B1A-46C9-ADC5-00E1B9328907}"/>
            </c:ext>
          </c:extLst>
        </c:ser>
        <c:ser>
          <c:idx val="3"/>
          <c:order val="2"/>
          <c:tx>
            <c:strRef>
              <c:f>'aFg4'!$L$4</c:f>
              <c:strCache>
                <c:ptCount val="1"/>
                <c:pt idx="0">
                  <c:v>Company 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'aFg4'!$H$5:$H$232</c:f>
              <c:numCache>
                <c:formatCode>General</c:formatCode>
                <c:ptCount val="2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</c:numCache>
            </c:numRef>
          </c:xVal>
          <c:yVal>
            <c:numRef>
              <c:f>'aFg4'!$L$5:$L$232</c:f>
              <c:numCache>
                <c:formatCode>#,##0_ ;[Red]\-#,##0\ </c:formatCode>
                <c:ptCount val="228"/>
                <c:pt idx="1">
                  <c:v>3.6363636363636362</c:v>
                </c:pt>
                <c:pt idx="2">
                  <c:v>7.2066115702479339</c:v>
                </c:pt>
                <c:pt idx="3">
                  <c:v>10.711945905334336</c:v>
                </c:pt>
                <c:pt idx="4">
                  <c:v>14.153546888873709</c:v>
                </c:pt>
                <c:pt idx="5">
                  <c:v>17.532573309076007</c:v>
                </c:pt>
                <c:pt idx="6">
                  <c:v>20.850162885274624</c:v>
                </c:pt>
                <c:pt idx="7">
                  <c:v>24.107432650996902</c:v>
                </c:pt>
                <c:pt idx="8">
                  <c:v>27.305479330069684</c:v>
                </c:pt>
                <c:pt idx="9">
                  <c:v>30.445379705886594</c:v>
                </c:pt>
                <c:pt idx="10">
                  <c:v>33.528190983961387</c:v>
                </c:pt>
                <c:pt idx="11">
                  <c:v>36.554951147889355</c:v>
                </c:pt>
                <c:pt idx="12">
                  <c:v>39.526679308836826</c:v>
                </c:pt>
                <c:pt idx="13">
                  <c:v>42.444376048676155</c:v>
                </c:pt>
                <c:pt idx="14">
                  <c:v>45.309023756882041</c:v>
                </c:pt>
                <c:pt idx="15">
                  <c:v>48.12158696130237</c:v>
                </c:pt>
                <c:pt idx="16">
                  <c:v>50.883012652915049</c:v>
                </c:pt>
                <c:pt idx="17">
                  <c:v>53.594230604680234</c:v>
                </c:pt>
                <c:pt idx="18">
                  <c:v>56.256153684595134</c:v>
                </c:pt>
                <c:pt idx="19">
                  <c:v>58.869678163057038</c:v>
                </c:pt>
                <c:pt idx="20">
                  <c:v>61.435684014637808</c:v>
                </c:pt>
                <c:pt idx="21">
                  <c:v>63.955035214371669</c:v>
                </c:pt>
                <c:pt idx="22">
                  <c:v>66.428580028655816</c:v>
                </c:pt>
                <c:pt idx="23">
                  <c:v>68.857151300862085</c:v>
                </c:pt>
                <c:pt idx="24">
                  <c:v>71.241566731755498</c:v>
                </c:pt>
                <c:pt idx="25">
                  <c:v>73.582629154814484</c:v>
                </c:pt>
                <c:pt idx="26">
                  <c:v>75.88112680654514</c:v>
                </c:pt>
                <c:pt idx="27">
                  <c:v>78.137833591880678</c:v>
                </c:pt>
                <c:pt idx="28">
                  <c:v>80.353509344755579</c:v>
                </c:pt>
                <c:pt idx="29">
                  <c:v>82.528900083941835</c:v>
                </c:pt>
                <c:pt idx="30">
                  <c:v>84.664738264233804</c:v>
                </c:pt>
                <c:pt idx="31">
                  <c:v>86.761743023065918</c:v>
                </c:pt>
                <c:pt idx="32">
                  <c:v>88.820620422646527</c:v>
                </c:pt>
                <c:pt idx="33">
                  <c:v>90.842063687689318</c:v>
                </c:pt>
                <c:pt idx="34">
                  <c:v>92.826753438822251</c:v>
                </c:pt>
                <c:pt idx="35">
                  <c:v>94.775357921752757</c:v>
                </c:pt>
                <c:pt idx="36">
                  <c:v>96.688533232266352</c:v>
                </c:pt>
                <c:pt idx="37">
                  <c:v>98.566923537134244</c:v>
                </c:pt>
                <c:pt idx="38">
                  <c:v>100.41116129100453</c:v>
                </c:pt>
                <c:pt idx="39">
                  <c:v>102.2218674493499</c:v>
                </c:pt>
                <c:pt idx="40">
                  <c:v>103.99965167754354</c:v>
                </c:pt>
                <c:pt idx="41">
                  <c:v>105.74511255613366</c:v>
                </c:pt>
                <c:pt idx="42">
                  <c:v>107.45883778238577</c:v>
                </c:pt>
                <c:pt idx="43">
                  <c:v>109.14140436816058</c:v>
                </c:pt>
                <c:pt idx="44">
                  <c:v>110.79337883419403</c:v>
                </c:pt>
                <c:pt idx="45">
                  <c:v>112.41531740084505</c:v>
                </c:pt>
                <c:pt idx="46">
                  <c:v>114.00776617537514</c:v>
                </c:pt>
                <c:pt idx="47">
                  <c:v>115.57126133582287</c:v>
                </c:pt>
                <c:pt idx="48">
                  <c:v>117.10632931153518</c:v>
                </c:pt>
                <c:pt idx="49">
                  <c:v>118.61348696041635</c:v>
                </c:pt>
                <c:pt idx="50">
                  <c:v>120.09324174295425</c:v>
                </c:pt>
                <c:pt idx="51">
                  <c:v>121.54609189308235</c:v>
                </c:pt>
                <c:pt idx="52">
                  <c:v>122.97252658593538</c:v>
                </c:pt>
                <c:pt idx="53">
                  <c:v>124.37302610255473</c:v>
                </c:pt>
                <c:pt idx="54">
                  <c:v>125.74806199159919</c:v>
                </c:pt>
                <c:pt idx="55">
                  <c:v>127.09809722811556</c:v>
                </c:pt>
                <c:pt idx="56">
                  <c:v>128.42358636942257</c:v>
                </c:pt>
                <c:pt idx="57">
                  <c:v>129.72497570816034</c:v>
                </c:pt>
                <c:pt idx="58">
                  <c:v>131.00270342255743</c:v>
                </c:pt>
                <c:pt idx="59">
                  <c:v>132.2571997239655</c:v>
                </c:pt>
                <c:pt idx="60">
                  <c:v>133.48888700171159</c:v>
                </c:pt>
                <c:pt idx="61">
                  <c:v>134.69817996531683</c:v>
                </c:pt>
                <c:pt idx="62">
                  <c:v>135.88548578412926</c:v>
                </c:pt>
                <c:pt idx="63">
                  <c:v>137.05120422441783</c:v>
                </c:pt>
                <c:pt idx="64">
                  <c:v>138.19572778397387</c:v>
                </c:pt>
                <c:pt idx="65">
                  <c:v>139.31944182426525</c:v>
                </c:pt>
                <c:pt idx="66">
                  <c:v>140.4227247001877</c:v>
                </c:pt>
                <c:pt idx="67">
                  <c:v>141.50594788745704</c:v>
                </c:pt>
                <c:pt idx="68">
                  <c:v>142.56947610768509</c:v>
                </c:pt>
                <c:pt idx="69">
                  <c:v>143.61366745118173</c:v>
                </c:pt>
                <c:pt idx="70">
                  <c:v>144.63887349752386</c:v>
                </c:pt>
                <c:pt idx="71">
                  <c:v>145.64543943393252</c:v>
                </c:pt>
                <c:pt idx="72">
                  <c:v>146.63370417149736</c:v>
                </c:pt>
                <c:pt idx="73">
                  <c:v>147.60400045928833</c:v>
                </c:pt>
                <c:pt idx="74">
                  <c:v>148.55665499639215</c:v>
                </c:pt>
                <c:pt idx="75">
                  <c:v>149.49198854191229</c:v>
                </c:pt>
                <c:pt idx="76">
                  <c:v>150.41031602296843</c:v>
                </c:pt>
                <c:pt idx="77">
                  <c:v>151.31194664073263</c:v>
                </c:pt>
                <c:pt idx="78">
                  <c:v>152.1971839745375</c:v>
                </c:pt>
                <c:pt idx="79">
                  <c:v>153.06632608409134</c:v>
                </c:pt>
                <c:pt idx="80">
                  <c:v>153.91966560983516</c:v>
                </c:pt>
                <c:pt idx="81">
                  <c:v>154.75748987147452</c:v>
                </c:pt>
                <c:pt idx="82">
                  <c:v>155.58008096472042</c:v>
                </c:pt>
                <c:pt idx="83">
                  <c:v>156.38771585627097</c:v>
                </c:pt>
                <c:pt idx="84">
                  <c:v>157.18066647706604</c:v>
                </c:pt>
                <c:pt idx="85">
                  <c:v>157.95919981384665</c:v>
                </c:pt>
                <c:pt idx="86">
                  <c:v>158.72357799904944</c:v>
                </c:pt>
                <c:pt idx="87">
                  <c:v>159.47405839906673</c:v>
                </c:pt>
                <c:pt idx="88">
                  <c:v>160.21089370090186</c:v>
                </c:pt>
                <c:pt idx="89">
                  <c:v>160.9343319972491</c:v>
                </c:pt>
                <c:pt idx="90">
                  <c:v>161.6446168700264</c:v>
                </c:pt>
                <c:pt idx="91">
                  <c:v>162.34198747238955</c:v>
                </c:pt>
                <c:pt idx="92">
                  <c:v>163.02667860925519</c:v>
                </c:pt>
                <c:pt idx="93">
                  <c:v>163.69892081635965</c:v>
                </c:pt>
                <c:pt idx="94">
                  <c:v>164.35894043788039</c:v>
                </c:pt>
                <c:pt idx="95">
                  <c:v>165.00695970264618</c:v>
                </c:pt>
                <c:pt idx="96">
                  <c:v>165.64319679896172</c:v>
                </c:pt>
                <c:pt idx="97">
                  <c:v>166.26786594807152</c:v>
                </c:pt>
                <c:pt idx="98">
                  <c:v>166.88117747628837</c:v>
                </c:pt>
                <c:pt idx="99">
                  <c:v>167.48333788581041</c:v>
                </c:pt>
                <c:pt idx="100">
                  <c:v>168.07454992425022</c:v>
                </c:pt>
                <c:pt idx="101">
                  <c:v>168.65501265290021</c:v>
                </c:pt>
                <c:pt idx="102">
                  <c:v>169.22492151375656</c:v>
                </c:pt>
                <c:pt idx="103">
                  <c:v>169.78446839532464</c:v>
                </c:pt>
                <c:pt idx="104">
                  <c:v>170.3338416972278</c:v>
                </c:pt>
                <c:pt idx="105">
                  <c:v>170.87322639364186</c:v>
                </c:pt>
                <c:pt idx="106">
                  <c:v>171.40280409557562</c:v>
                </c:pt>
                <c:pt idx="107">
                  <c:v>171.92275311201971</c:v>
                </c:pt>
                <c:pt idx="108">
                  <c:v>172.433248509983</c:v>
                </c:pt>
                <c:pt idx="109">
                  <c:v>172.93446217343785</c:v>
                </c:pt>
                <c:pt idx="110">
                  <c:v>173.4265628611935</c:v>
                </c:pt>
                <c:pt idx="111">
                  <c:v>173.90971626371726</c:v>
                </c:pt>
                <c:pt idx="112">
                  <c:v>174.38408505892238</c:v>
                </c:pt>
                <c:pt idx="113">
                  <c:v>174.84982896694197</c:v>
                </c:pt>
                <c:pt idx="114">
                  <c:v>175.30710480390667</c:v>
                </c:pt>
                <c:pt idx="115">
                  <c:v>175.75606653474472</c:v>
                </c:pt>
                <c:pt idx="116">
                  <c:v>176.19686532502209</c:v>
                </c:pt>
                <c:pt idx="117">
                  <c:v>176.62964959183986</c:v>
                </c:pt>
                <c:pt idx="118">
                  <c:v>177.05456505380641</c:v>
                </c:pt>
                <c:pt idx="119">
                  <c:v>177.47175478010084</c:v>
                </c:pt>
                <c:pt idx="120">
                  <c:v>177.88135923864445</c:v>
                </c:pt>
                <c:pt idx="121">
                  <c:v>178.28351634339637</c:v>
                </c:pt>
                <c:pt idx="122">
                  <c:v>178.67836150078918</c:v>
                </c:pt>
                <c:pt idx="123">
                  <c:v>179.06602765532028</c:v>
                </c:pt>
                <c:pt idx="124">
                  <c:v>179.44664533431447</c:v>
                </c:pt>
                <c:pt idx="125">
                  <c:v>179.82034269187238</c:v>
                </c:pt>
                <c:pt idx="126">
                  <c:v>180.18724555202019</c:v>
                </c:pt>
                <c:pt idx="127">
                  <c:v>180.54747745107437</c:v>
                </c:pt>
                <c:pt idx="128">
                  <c:v>180.90115967923666</c:v>
                </c:pt>
                <c:pt idx="129">
                  <c:v>181.24841132143234</c:v>
                </c:pt>
                <c:pt idx="130">
                  <c:v>181.5893492974063</c:v>
                </c:pt>
                <c:pt idx="131">
                  <c:v>181.92408840108979</c:v>
                </c:pt>
                <c:pt idx="132">
                  <c:v>182.2527413392518</c:v>
                </c:pt>
                <c:pt idx="133">
                  <c:v>182.57541876944723</c:v>
                </c:pt>
                <c:pt idx="134">
                  <c:v>182.89222933727547</c:v>
                </c:pt>
                <c:pt idx="135">
                  <c:v>183.20327971296135</c:v>
                </c:pt>
                <c:pt idx="136">
                  <c:v>183.50867462727115</c:v>
                </c:pt>
                <c:pt idx="137">
                  <c:v>183.80851690677531</c:v>
                </c:pt>
                <c:pt idx="138">
                  <c:v>184.10290750847031</c:v>
                </c:pt>
                <c:pt idx="139">
                  <c:v>184.39194555377085</c:v>
                </c:pt>
                <c:pt idx="140">
                  <c:v>184.6757283618841</c:v>
                </c:pt>
                <c:pt idx="141">
                  <c:v>184.9543514825771</c:v>
                </c:pt>
                <c:pt idx="142">
                  <c:v>185.22790872834844</c:v>
                </c:pt>
                <c:pt idx="143">
                  <c:v>185.49649220601481</c:v>
                </c:pt>
                <c:pt idx="144">
                  <c:v>185.76019234772363</c:v>
                </c:pt>
                <c:pt idx="145">
                  <c:v>186.01909794140138</c:v>
                </c:pt>
                <c:pt idx="146">
                  <c:v>186.27329616064864</c:v>
                </c:pt>
                <c:pt idx="147">
                  <c:v>186.52287259409141</c:v>
                </c:pt>
                <c:pt idx="148">
                  <c:v>186.76791127419884</c:v>
                </c:pt>
                <c:pt idx="149">
                  <c:v>187.00849470557705</c:v>
                </c:pt>
                <c:pt idx="150">
                  <c:v>187.24470389274839</c:v>
                </c:pt>
                <c:pt idx="151">
                  <c:v>187.47661836742566</c:v>
                </c:pt>
                <c:pt idx="152">
                  <c:v>187.70431621529067</c:v>
                </c:pt>
                <c:pt idx="153">
                  <c:v>187.92787410228539</c:v>
                </c:pt>
                <c:pt idx="154">
                  <c:v>188.14736730042566</c:v>
                </c:pt>
                <c:pt idx="155">
                  <c:v>188.36286971314519</c:v>
                </c:pt>
                <c:pt idx="156">
                  <c:v>188.5744539001789</c:v>
                </c:pt>
                <c:pt idx="157">
                  <c:v>188.78219110199382</c:v>
                </c:pt>
                <c:pt idx="158">
                  <c:v>188.98615126377575</c:v>
                </c:pt>
                <c:pt idx="159">
                  <c:v>189.18640305897981</c:v>
                </c:pt>
                <c:pt idx="160">
                  <c:v>189.3830139124529</c:v>
                </c:pt>
                <c:pt idx="161">
                  <c:v>189.57605002313556</c:v>
                </c:pt>
                <c:pt idx="162">
                  <c:v>189.76557638635128</c:v>
                </c:pt>
                <c:pt idx="163">
                  <c:v>189.95165681569034</c:v>
                </c:pt>
                <c:pt idx="164">
                  <c:v>190.134353964496</c:v>
                </c:pt>
                <c:pt idx="165">
                  <c:v>190.31372934695972</c:v>
                </c:pt>
                <c:pt idx="166">
                  <c:v>190.48984335883316</c:v>
                </c:pt>
                <c:pt idx="167">
                  <c:v>190.66275529776348</c:v>
                </c:pt>
                <c:pt idx="168">
                  <c:v>190.83252338325869</c:v>
                </c:pt>
                <c:pt idx="169">
                  <c:v>190.99920477629036</c:v>
                </c:pt>
                <c:pt idx="170">
                  <c:v>191.16285559853961</c:v>
                </c:pt>
                <c:pt idx="171">
                  <c:v>191.32353095129344</c:v>
                </c:pt>
                <c:pt idx="172">
                  <c:v>191.48128493399719</c:v>
                </c:pt>
                <c:pt idx="173">
                  <c:v>191.63617066246997</c:v>
                </c:pt>
                <c:pt idx="174">
                  <c:v>191.78824028678869</c:v>
                </c:pt>
                <c:pt idx="175">
                  <c:v>191.93754500884708</c:v>
                </c:pt>
                <c:pt idx="176">
                  <c:v>192.08413509959533</c:v>
                </c:pt>
                <c:pt idx="177">
                  <c:v>192.2280599159663</c:v>
                </c:pt>
                <c:pt idx="178">
                  <c:v>192.3693679174942</c:v>
                </c:pt>
                <c:pt idx="179">
                  <c:v>192.50810668263065</c:v>
                </c:pt>
                <c:pt idx="180">
                  <c:v>192.64432292476465</c:v>
                </c:pt>
                <c:pt idx="181">
                  <c:v>192.77806250795072</c:v>
                </c:pt>
                <c:pt idx="182">
                  <c:v>192.90937046235163</c:v>
                </c:pt>
                <c:pt idx="183">
                  <c:v>193.03829099939978</c:v>
                </c:pt>
                <c:pt idx="184">
                  <c:v>193.16486752668342</c:v>
                </c:pt>
                <c:pt idx="185">
                  <c:v>193.28914266256191</c:v>
                </c:pt>
                <c:pt idx="186">
                  <c:v>193.41115825051534</c:v>
                </c:pt>
                <c:pt idx="187">
                  <c:v>193.53095537323324</c:v>
                </c:pt>
                <c:pt idx="188">
                  <c:v>193.64857436644718</c:v>
                </c:pt>
                <c:pt idx="189">
                  <c:v>193.76405483251176</c:v>
                </c:pt>
                <c:pt idx="190">
                  <c:v>193.87743565373881</c:v>
                </c:pt>
                <c:pt idx="191">
                  <c:v>193.98875500548903</c:v>
                </c:pt>
                <c:pt idx="192">
                  <c:v>194.09805036902557</c:v>
                </c:pt>
                <c:pt idx="193">
                  <c:v>194.20535854413421</c:v>
                </c:pt>
                <c:pt idx="194">
                  <c:v>194.31071566151357</c:v>
                </c:pt>
                <c:pt idx="195">
                  <c:v>194.4141571949406</c:v>
                </c:pt>
                <c:pt idx="196">
                  <c:v>194.51571797321441</c:v>
                </c:pt>
                <c:pt idx="197">
                  <c:v>194.61543219188323</c:v>
                </c:pt>
                <c:pt idx="198">
                  <c:v>194.71333342475808</c:v>
                </c:pt>
                <c:pt idx="199">
                  <c:v>194.80945463521701</c:v>
                </c:pt>
                <c:pt idx="200">
                  <c:v>194.90382818730399</c:v>
                </c:pt>
                <c:pt idx="201">
                  <c:v>194.99648585662572</c:v>
                </c:pt>
                <c:pt idx="202">
                  <c:v>195.0874588410507</c:v>
                </c:pt>
                <c:pt idx="203">
                  <c:v>195.17677777121341</c:v>
                </c:pt>
                <c:pt idx="204">
                  <c:v>195.26447272082771</c:v>
                </c:pt>
                <c:pt idx="205">
                  <c:v>195.35057321681265</c:v>
                </c:pt>
                <c:pt idx="206">
                  <c:v>195.43510824923425</c:v>
                </c:pt>
                <c:pt idx="207">
                  <c:v>195.51810628106634</c:v>
                </c:pt>
                <c:pt idx="208">
                  <c:v>195.59959525777424</c:v>
                </c:pt>
                <c:pt idx="209">
                  <c:v>195.6796026167238</c:v>
                </c:pt>
                <c:pt idx="210">
                  <c:v>195.75815529641972</c:v>
                </c:pt>
                <c:pt idx="211">
                  <c:v>195.83527974557572</c:v>
                </c:pt>
                <c:pt idx="212">
                  <c:v>195.91100193201979</c:v>
                </c:pt>
                <c:pt idx="213">
                  <c:v>195.98534735143764</c:v>
                </c:pt>
                <c:pt idx="214">
                  <c:v>196.05834103595694</c:v>
                </c:pt>
                <c:pt idx="215">
                  <c:v>196.13000756257591</c:v>
                </c:pt>
                <c:pt idx="216">
                  <c:v>196.20037106143818</c:v>
                </c:pt>
                <c:pt idx="217">
                  <c:v>196.26945522395746</c:v>
                </c:pt>
                <c:pt idx="218">
                  <c:v>196.33728331079462</c:v>
                </c:pt>
                <c:pt idx="219">
                  <c:v>196.40387815968924</c:v>
                </c:pt>
                <c:pt idx="220">
                  <c:v>196.46926219314943</c:v>
                </c:pt>
                <c:pt idx="221">
                  <c:v>196.53345742600126</c:v>
                </c:pt>
                <c:pt idx="222">
                  <c:v>196.59648547280125</c:v>
                </c:pt>
                <c:pt idx="223">
                  <c:v>196.65836755511395</c:v>
                </c:pt>
                <c:pt idx="224">
                  <c:v>196.71912450865733</c:v>
                </c:pt>
                <c:pt idx="225">
                  <c:v>196.77877679031812</c:v>
                </c:pt>
                <c:pt idx="226">
                  <c:v>196.83734448503964</c:v>
                </c:pt>
                <c:pt idx="227">
                  <c:v>196.89484731258435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B1A-46C9-ADC5-00E1B9328907}"/>
            </c:ext>
          </c:extLst>
        </c:ser>
        <c:ser>
          <c:idx val="5"/>
          <c:order val="3"/>
          <c:tx>
            <c:strRef>
              <c:f>'aFg4'!$N$4</c:f>
              <c:strCache>
                <c:ptCount val="1"/>
                <c:pt idx="0">
                  <c:v>Company F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'aFg4'!$H$5:$H$232</c:f>
              <c:numCache>
                <c:formatCode>General</c:formatCode>
                <c:ptCount val="2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</c:numCache>
            </c:numRef>
          </c:xVal>
          <c:yVal>
            <c:numRef>
              <c:f>'aFg4'!$N$5:$N$232</c:f>
              <c:numCache>
                <c:formatCode>#,##0_ ;[Red]\-#,##0\ </c:formatCode>
                <c:ptCount val="228"/>
                <c:pt idx="1">
                  <c:v>5.4545454545454541</c:v>
                </c:pt>
                <c:pt idx="2">
                  <c:v>10.760330578512395</c:v>
                </c:pt>
                <c:pt idx="3">
                  <c:v>15.921412471825693</c:v>
                </c:pt>
                <c:pt idx="4">
                  <c:v>20.941737586230445</c:v>
                </c:pt>
                <c:pt idx="5">
                  <c:v>25.825144742969613</c:v>
                </c:pt>
                <c:pt idx="6">
                  <c:v>30.575368068161346</c:v>
                </c:pt>
                <c:pt idx="7">
                  <c:v>35.196039848120584</c:v>
                </c:pt>
                <c:pt idx="8">
                  <c:v>39.6906933068082</c:v>
                </c:pt>
                <c:pt idx="9">
                  <c:v>44.062765307531606</c:v>
                </c:pt>
                <c:pt idx="10">
                  <c:v>48.315598980962562</c:v>
                </c:pt>
                <c:pt idx="11">
                  <c:v>52.452446281481762</c:v>
                </c:pt>
                <c:pt idx="12">
                  <c:v>56.47647047380498</c:v>
                </c:pt>
                <c:pt idx="13">
                  <c:v>60.390748551792107</c:v>
                </c:pt>
                <c:pt idx="14">
                  <c:v>64.198273591288682</c:v>
                </c:pt>
                <c:pt idx="15">
                  <c:v>67.901957038798997</c:v>
                </c:pt>
                <c:pt idx="16">
                  <c:v>71.504630937740828</c:v>
                </c:pt>
                <c:pt idx="17">
                  <c:v>75.009050093984257</c:v>
                </c:pt>
                <c:pt idx="18">
                  <c:v>78.417894182330144</c:v>
                </c:pt>
                <c:pt idx="19">
                  <c:v>81.733769795539317</c:v>
                </c:pt>
                <c:pt idx="20">
                  <c:v>84.959212437479152</c:v>
                </c:pt>
                <c:pt idx="21">
                  <c:v>88.096688461911526</c:v>
                </c:pt>
                <c:pt idx="22">
                  <c:v>91.148596958404838</c:v>
                </c:pt>
                <c:pt idx="23">
                  <c:v>94.117271586811981</c:v>
                </c:pt>
                <c:pt idx="24">
                  <c:v>97.004982361717097</c:v>
                </c:pt>
                <c:pt idx="25">
                  <c:v>99.81393738821572</c:v>
                </c:pt>
                <c:pt idx="26">
                  <c:v>102.54628455035528</c:v>
                </c:pt>
                <c:pt idx="27">
                  <c:v>105.20411315352742</c:v>
                </c:pt>
                <c:pt idx="28">
                  <c:v>107.78945552206757</c:v>
                </c:pt>
                <c:pt idx="29">
                  <c:v>110.30428855328391</c:v>
                </c:pt>
                <c:pt idx="30">
                  <c:v>112.75053522910343</c:v>
                </c:pt>
                <c:pt idx="31">
                  <c:v>115.13006608649152</c:v>
                </c:pt>
                <c:pt idx="32">
                  <c:v>117.44470064776903</c:v>
                </c:pt>
                <c:pt idx="33">
                  <c:v>119.69620881192078</c:v>
                </c:pt>
                <c:pt idx="34">
                  <c:v>121.88631220795929</c:v>
                </c:pt>
                <c:pt idx="35">
                  <c:v>124.01668551137857</c:v>
                </c:pt>
                <c:pt idx="36">
                  <c:v>126.08895772470461</c:v>
                </c:pt>
                <c:pt idx="37">
                  <c:v>128.10471342312175</c:v>
                </c:pt>
                <c:pt idx="38">
                  <c:v>130.06549396612752</c:v>
                </c:pt>
                <c:pt idx="39">
                  <c:v>131.97279867614222</c:v>
                </c:pt>
                <c:pt idx="40">
                  <c:v>133.82808598497471</c:v>
                </c:pt>
                <c:pt idx="41">
                  <c:v>135.63277454902084</c:v>
                </c:pt>
                <c:pt idx="42">
                  <c:v>137.38824433404756</c:v>
                </c:pt>
                <c:pt idx="43">
                  <c:v>139.09583767039172</c:v>
                </c:pt>
                <c:pt idx="44">
                  <c:v>140.75686027938104</c:v>
                </c:pt>
                <c:pt idx="45">
                  <c:v>142.37258227176156</c:v>
                </c:pt>
                <c:pt idx="46">
                  <c:v>143.94423911889533</c:v>
                </c:pt>
                <c:pt idx="47">
                  <c:v>145.4730325974709</c:v>
                </c:pt>
                <c:pt idx="48">
                  <c:v>146.96013170844898</c:v>
                </c:pt>
                <c:pt idx="49">
                  <c:v>148.40667357094583</c:v>
                </c:pt>
                <c:pt idx="50">
                  <c:v>149.81376429173821</c:v>
                </c:pt>
                <c:pt idx="51">
                  <c:v>151.18247981105441</c:v>
                </c:pt>
                <c:pt idx="52">
                  <c:v>152.51386672529839</c:v>
                </c:pt>
                <c:pt idx="53">
                  <c:v>153.80894308733571</c:v>
                </c:pt>
                <c:pt idx="54">
                  <c:v>155.06869918495383</c:v>
                </c:pt>
                <c:pt idx="55">
                  <c:v>156.29409829809146</c:v>
                </c:pt>
                <c:pt idx="56">
                  <c:v>157.48607743541623</c:v>
                </c:pt>
                <c:pt idx="57">
                  <c:v>158.64554805081397</c:v>
                </c:pt>
                <c:pt idx="58">
                  <c:v>159.7733967403372</c:v>
                </c:pt>
                <c:pt idx="59">
                  <c:v>160.87048592014619</c:v>
                </c:pt>
                <c:pt idx="60">
                  <c:v>161.93765448596039</c:v>
                </c:pt>
                <c:pt idx="61">
                  <c:v>162.97571845452512</c:v>
                </c:pt>
                <c:pt idx="62">
                  <c:v>163.98547158758353</c:v>
                </c:pt>
                <c:pt idx="63">
                  <c:v>164.96768599883126</c:v>
                </c:pt>
                <c:pt idx="64">
                  <c:v>165.92311274431768</c:v>
                </c:pt>
                <c:pt idx="65">
                  <c:v>166.85248239674536</c:v>
                </c:pt>
                <c:pt idx="66">
                  <c:v>167.75650560410685</c:v>
                </c:pt>
                <c:pt idx="67">
                  <c:v>168.63587363308574</c:v>
                </c:pt>
                <c:pt idx="68">
                  <c:v>169.49125889763795</c:v>
                </c:pt>
                <c:pt idx="69">
                  <c:v>170.32331547315692</c:v>
                </c:pt>
                <c:pt idx="70">
                  <c:v>171.13267959661627</c:v>
                </c:pt>
                <c:pt idx="71">
                  <c:v>171.91997015307217</c:v>
                </c:pt>
                <c:pt idx="72">
                  <c:v>172.68578914889747</c:v>
                </c:pt>
                <c:pt idx="73">
                  <c:v>173.43072217210934</c:v>
                </c:pt>
                <c:pt idx="74">
                  <c:v>174.15533884014275</c:v>
                </c:pt>
                <c:pt idx="75">
                  <c:v>174.86019323541157</c:v>
                </c:pt>
                <c:pt idx="76">
                  <c:v>175.54582432899124</c:v>
                </c:pt>
                <c:pt idx="77">
                  <c:v>176.21275639274603</c:v>
                </c:pt>
                <c:pt idx="78">
                  <c:v>176.86149940021659</c:v>
                </c:pt>
                <c:pt idx="79">
                  <c:v>177.49254941657429</c:v>
                </c:pt>
                <c:pt idx="80">
                  <c:v>178.10638897794044</c:v>
                </c:pt>
                <c:pt idx="81">
                  <c:v>178.70348746036026</c:v>
                </c:pt>
                <c:pt idx="82">
                  <c:v>179.28430143871407</c:v>
                </c:pt>
                <c:pt idx="83">
                  <c:v>179.84927503584004</c:v>
                </c:pt>
                <c:pt idx="84">
                  <c:v>180.39884026213531</c:v>
                </c:pt>
                <c:pt idx="85">
                  <c:v>180.93341734589526</c:v>
                </c:pt>
                <c:pt idx="86">
                  <c:v>181.45341505464356</c:v>
                </c:pt>
                <c:pt idx="87">
                  <c:v>181.95923100769872</c:v>
                </c:pt>
                <c:pt idx="88">
                  <c:v>182.45125198021606</c:v>
                </c:pt>
                <c:pt idx="89">
                  <c:v>182.92985419893742</c:v>
                </c:pt>
                <c:pt idx="90">
                  <c:v>183.39540362987549</c:v>
                </c:pt>
                <c:pt idx="91">
                  <c:v>183.84825625815162</c:v>
                </c:pt>
                <c:pt idx="92">
                  <c:v>184.28875836020205</c:v>
                </c:pt>
                <c:pt idx="93">
                  <c:v>184.71724676856016</c:v>
                </c:pt>
                <c:pt idx="94">
                  <c:v>185.1340491294176</c:v>
                </c:pt>
                <c:pt idx="95">
                  <c:v>185.53948415316077</c:v>
                </c:pt>
                <c:pt idx="96">
                  <c:v>185.93386185807455</c:v>
                </c:pt>
                <c:pt idx="97">
                  <c:v>186.31748380739978</c:v>
                </c:pt>
                <c:pt idx="98">
                  <c:v>186.69064333992523</c:v>
                </c:pt>
                <c:pt idx="99">
                  <c:v>187.05362579429089</c:v>
                </c:pt>
                <c:pt idx="100">
                  <c:v>187.40670872717388</c:v>
                </c:pt>
                <c:pt idx="101">
                  <c:v>187.7501621255237</c:v>
                </c:pt>
                <c:pt idx="102">
                  <c:v>188.08424861300941</c:v>
                </c:pt>
                <c:pt idx="103">
                  <c:v>188.40922365083642</c:v>
                </c:pt>
                <c:pt idx="104">
                  <c:v>188.72533573308633</c:v>
                </c:pt>
                <c:pt idx="105">
                  <c:v>189.03282657672943</c:v>
                </c:pt>
                <c:pt idx="106">
                  <c:v>189.33193130645498</c:v>
                </c:pt>
                <c:pt idx="107">
                  <c:v>189.62287863446076</c:v>
                </c:pt>
                <c:pt idx="108">
                  <c:v>189.9058910353391</c:v>
                </c:pt>
                <c:pt idx="109">
                  <c:v>190.18118491619347</c:v>
                </c:pt>
                <c:pt idx="110">
                  <c:v>190.44897078211545</c:v>
                </c:pt>
                <c:pt idx="111">
                  <c:v>190.70945339714868</c:v>
                </c:pt>
                <c:pt idx="112">
                  <c:v>190.9628319408628</c:v>
                </c:pt>
                <c:pt idx="113">
                  <c:v>191.20930016065748</c:v>
                </c:pt>
                <c:pt idx="114">
                  <c:v>191.44904651991226</c:v>
                </c:pt>
                <c:pt idx="115">
                  <c:v>191.68225434209648</c:v>
                </c:pt>
                <c:pt idx="116">
                  <c:v>191.90910195094838</c:v>
                </c:pt>
                <c:pt idx="117">
                  <c:v>192.12976280683162</c:v>
                </c:pt>
                <c:pt idx="118">
                  <c:v>192.34440563937255</c:v>
                </c:pt>
                <c:pt idx="119">
                  <c:v>192.55319457648056</c:v>
                </c:pt>
                <c:pt idx="120">
                  <c:v>192.75628926984928</c:v>
                </c:pt>
                <c:pt idx="121">
                  <c:v>192.95384501703521</c:v>
                </c:pt>
                <c:pt idx="122">
                  <c:v>193.14601288020697</c:v>
                </c:pt>
                <c:pt idx="123">
                  <c:v>193.3329398016559</c:v>
                </c:pt>
                <c:pt idx="124">
                  <c:v>193.51476871615617</c:v>
                </c:pt>
                <c:pt idx="125">
                  <c:v>193.69163866026099</c:v>
                </c:pt>
                <c:pt idx="126">
                  <c:v>193.86368487861751</c:v>
                </c:pt>
                <c:pt idx="127">
                  <c:v>194.03103892738247</c:v>
                </c:pt>
                <c:pt idx="128">
                  <c:v>194.19382877481749</c:v>
                </c:pt>
                <c:pt idx="129">
                  <c:v>194.35217889914068</c:v>
                </c:pt>
                <c:pt idx="130">
                  <c:v>194.50621038370957</c:v>
                </c:pt>
                <c:pt idx="131">
                  <c:v>194.6560410096084</c:v>
                </c:pt>
                <c:pt idx="132">
                  <c:v>194.80178534570999</c:v>
                </c:pt>
                <c:pt idx="133">
                  <c:v>194.94355483628155</c:v>
                </c:pt>
                <c:pt idx="134">
                  <c:v>195.08145788620112</c:v>
                </c:pt>
                <c:pt idx="135">
                  <c:v>195.21559994385021</c:v>
                </c:pt>
                <c:pt idx="136">
                  <c:v>195.34608358174521</c:v>
                </c:pt>
                <c:pt idx="137">
                  <c:v>195.47300857497032</c:v>
                </c:pt>
                <c:pt idx="138">
                  <c:v>195.59647197747114</c:v>
                </c:pt>
                <c:pt idx="139">
                  <c:v>195.71656819626739</c:v>
                </c:pt>
                <c:pt idx="140">
                  <c:v>195.8333890636419</c:v>
                </c:pt>
                <c:pt idx="141">
                  <c:v>195.94702390736077</c:v>
                </c:pt>
                <c:pt idx="142">
                  <c:v>196.05755961897822</c:v>
                </c:pt>
                <c:pt idx="143">
                  <c:v>196.16508072027881</c:v>
                </c:pt>
                <c:pt idx="144">
                  <c:v>196.26966942790756</c:v>
                </c:pt>
                <c:pt idx="145">
                  <c:v>196.37140571623735</c:v>
                </c:pt>
                <c:pt idx="146">
                  <c:v>196.47036737852176</c:v>
                </c:pt>
                <c:pt idx="147">
                  <c:v>196.56663008638026</c:v>
                </c:pt>
                <c:pt idx="148">
                  <c:v>196.6602674476608</c:v>
                </c:pt>
                <c:pt idx="149">
                  <c:v>196.75135106272461</c:v>
                </c:pt>
                <c:pt idx="150">
                  <c:v>196.83995057919577</c:v>
                </c:pt>
                <c:pt idx="151">
                  <c:v>196.9261337452177</c:v>
                </c:pt>
                <c:pt idx="152">
                  <c:v>197.00996646125722</c:v>
                </c:pt>
                <c:pt idx="153">
                  <c:v>197.09151283049565</c:v>
                </c:pt>
                <c:pt idx="154">
                  <c:v>197.17083520784576</c:v>
                </c:pt>
                <c:pt idx="155">
                  <c:v>197.24799424763177</c:v>
                </c:pt>
                <c:pt idx="156">
                  <c:v>197.32304894996909</c:v>
                </c:pt>
                <c:pt idx="157">
                  <c:v>197.39605670587903</c:v>
                </c:pt>
                <c:pt idx="158">
                  <c:v>197.46707334117323</c:v>
                </c:pt>
                <c:pt idx="159">
                  <c:v>197.53615315914121</c:v>
                </c:pt>
                <c:pt idx="160">
                  <c:v>197.60334898207373</c:v>
                </c:pt>
                <c:pt idx="161">
                  <c:v>197.66871219165353</c:v>
                </c:pt>
                <c:pt idx="162">
                  <c:v>197.7322927682448</c:v>
                </c:pt>
                <c:pt idx="163">
                  <c:v>197.79413932911086</c:v>
                </c:pt>
                <c:pt idx="164">
                  <c:v>197.85429916558965</c:v>
                </c:pt>
                <c:pt idx="165">
                  <c:v>197.91281827925536</c:v>
                </c:pt>
                <c:pt idx="166">
                  <c:v>197.96974141709387</c:v>
                </c:pt>
                <c:pt idx="167">
                  <c:v>198.02511210571856</c:v>
                </c:pt>
                <c:pt idx="168">
                  <c:v>198.07897268465351</c:v>
                </c:pt>
                <c:pt idx="169">
                  <c:v>198.13136433870844</c:v>
                </c:pt>
                <c:pt idx="170">
                  <c:v>198.18232712947091</c:v>
                </c:pt>
                <c:pt idx="171">
                  <c:v>198.23190002593989</c:v>
                </c:pt>
                <c:pt idx="172">
                  <c:v>198.28012093432332</c:v>
                </c:pt>
                <c:pt idx="173">
                  <c:v>198.32702672702362</c:v>
                </c:pt>
                <c:pt idx="174">
                  <c:v>198.37265327083205</c:v>
                </c:pt>
                <c:pt idx="175">
                  <c:v>198.41703545435482</c:v>
                </c:pt>
                <c:pt idx="176">
                  <c:v>198.4602072146906</c:v>
                </c:pt>
                <c:pt idx="177">
                  <c:v>198.50220156338085</c:v>
                </c:pt>
                <c:pt idx="178">
                  <c:v>198.54305061165229</c:v>
                </c:pt>
                <c:pt idx="179">
                  <c:v>198.58278559497086</c:v>
                </c:pt>
                <c:pt idx="180">
                  <c:v>198.62143689692621</c:v>
                </c:pt>
                <c:pt idx="181">
                  <c:v>198.65903407246458</c:v>
                </c:pt>
                <c:pt idx="182">
                  <c:v>198.69560587048824</c:v>
                </c:pt>
                <c:pt idx="183">
                  <c:v>198.73118025583858</c:v>
                </c:pt>
                <c:pt idx="184">
                  <c:v>198.76578443067933</c:v>
                </c:pt>
                <c:pt idx="185">
                  <c:v>198.79944485529717</c:v>
                </c:pt>
                <c:pt idx="186">
                  <c:v>198.83218726833451</c:v>
                </c:pt>
                <c:pt idx="187">
                  <c:v>198.86403670647084</c:v>
                </c:pt>
                <c:pt idx="188">
                  <c:v>198.89501752356708</c:v>
                </c:pt>
                <c:pt idx="189">
                  <c:v>198.92515340928799</c:v>
                </c:pt>
                <c:pt idx="190">
                  <c:v>198.9544674072165</c:v>
                </c:pt>
                <c:pt idx="191">
                  <c:v>198.98298193247425</c:v>
                </c:pt>
                <c:pt idx="192">
                  <c:v>199.01071878886131</c:v>
                </c:pt>
                <c:pt idx="193">
                  <c:v>199.03769918552874</c:v>
                </c:pt>
                <c:pt idx="194">
                  <c:v>199.06394375319613</c:v>
                </c:pt>
                <c:pt idx="195">
                  <c:v>199.08947255992715</c:v>
                </c:pt>
                <c:pt idx="196">
                  <c:v>199.11430512647456</c:v>
                </c:pt>
                <c:pt idx="197">
                  <c:v>199.13846044120709</c:v>
                </c:pt>
                <c:pt idx="198">
                  <c:v>199.16195697462871</c:v>
                </c:pt>
                <c:pt idx="199">
                  <c:v>199.18481269350247</c:v>
                </c:pt>
                <c:pt idx="200">
                  <c:v>199.20704507458876</c:v>
                </c:pt>
                <c:pt idx="201">
                  <c:v>199.22867111800906</c:v>
                </c:pt>
                <c:pt idx="202">
                  <c:v>199.24970736024517</c:v>
                </c:pt>
                <c:pt idx="203">
                  <c:v>199.27016988678392</c:v>
                </c:pt>
                <c:pt idx="204">
                  <c:v>199.29007434441709</c:v>
                </c:pt>
                <c:pt idx="205">
                  <c:v>199.30943595320571</c:v>
                </c:pt>
                <c:pt idx="206">
                  <c:v>199.32826951811828</c:v>
                </c:pt>
                <c:pt idx="207">
                  <c:v>199.34658944035141</c:v>
                </c:pt>
                <c:pt idx="208">
                  <c:v>199.36440972834183</c:v>
                </c:pt>
                <c:pt idx="209">
                  <c:v>199.38174400847797</c:v>
                </c:pt>
                <c:pt idx="210">
                  <c:v>199.39860553551947</c:v>
                </c:pt>
                <c:pt idx="211">
                  <c:v>199.41500720273257</c:v>
                </c:pt>
                <c:pt idx="212">
                  <c:v>199.43096155174894</c:v>
                </c:pt>
                <c:pt idx="213">
                  <c:v>199.44648078215576</c:v>
                </c:pt>
                <c:pt idx="214">
                  <c:v>199.46157676082424</c:v>
                </c:pt>
                <c:pt idx="215">
                  <c:v>199.47626103098358</c:v>
                </c:pt>
                <c:pt idx="216">
                  <c:v>199.49054482104768</c:v>
                </c:pt>
                <c:pt idx="217">
                  <c:v>199.50443905320091</c:v>
                </c:pt>
                <c:pt idx="218">
                  <c:v>199.51795435174998</c:v>
                </c:pt>
                <c:pt idx="219">
                  <c:v>199.5311010512477</c:v>
                </c:pt>
                <c:pt idx="220">
                  <c:v>199.5438892043955</c:v>
                </c:pt>
                <c:pt idx="221">
                  <c:v>199.55632858973016</c:v>
                </c:pt>
                <c:pt idx="222">
                  <c:v>199.56842871910112</c:v>
                </c:pt>
                <c:pt idx="223">
                  <c:v>199.58019884494382</c:v>
                </c:pt>
                <c:pt idx="224">
                  <c:v>199.59164796735445</c:v>
                </c:pt>
                <c:pt idx="225">
                  <c:v>199.60278484097205</c:v>
                </c:pt>
                <c:pt idx="226">
                  <c:v>199.6136179816728</c:v>
                </c:pt>
                <c:pt idx="227">
                  <c:v>199.62415567308173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B1A-46C9-ADC5-00E1B9328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2531992"/>
        <c:axId val="772532384"/>
      </c:scatterChart>
      <c:valAx>
        <c:axId val="77253199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ms Rmn"/>
                    <a:ea typeface="Tms Rmn"/>
                    <a:cs typeface="Tms Rmn"/>
                  </a:defRPr>
                </a:pPr>
                <a:r>
                  <a:rPr lang="es-ES"/>
                  <a:t>year</a:t>
                </a:r>
              </a:p>
            </c:rich>
          </c:tx>
          <c:layout>
            <c:manualLayout>
              <c:xMode val="edge"/>
              <c:yMode val="edge"/>
              <c:x val="0.51948049597248624"/>
              <c:y val="0.876712328767123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2532384"/>
        <c:crosses val="autoZero"/>
        <c:crossBetween val="midCat"/>
        <c:majorUnit val="20"/>
        <c:minorUnit val="2"/>
      </c:valAx>
      <c:valAx>
        <c:axId val="772532384"/>
        <c:scaling>
          <c:orientation val="minMax"/>
          <c:max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Tms Rmn"/>
                    <a:ea typeface="Tms Rmn"/>
                    <a:cs typeface="Tms Rmn"/>
                  </a:defRPr>
                </a:pPr>
                <a:r>
                  <a:rPr lang="es-ES"/>
                  <a:t>PV</a:t>
                </a:r>
              </a:p>
            </c:rich>
          </c:tx>
          <c:layout>
            <c:manualLayout>
              <c:xMode val="edge"/>
              <c:yMode val="edge"/>
              <c:x val="8.6579982099938661E-3"/>
              <c:y val="0.383561643835616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2531992"/>
        <c:crosses val="autoZero"/>
        <c:crossBetween val="midCat"/>
        <c:majorUnit val="2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344204100924168"/>
          <c:y val="2.2831050228310501E-2"/>
          <c:w val="0.18037509679106206"/>
          <c:h val="0.260273972602739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s-E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ES" b="1"/>
              <a:t>PER</a:t>
            </a:r>
          </a:p>
        </c:rich>
      </c:tx>
      <c:layout>
        <c:manualLayout>
          <c:xMode val="edge"/>
          <c:yMode val="edge"/>
          <c:x val="0.88855056051037073"/>
          <c:y val="1.3679616014848973E-2"/>
        </c:manualLayout>
      </c:layout>
      <c:overlay val="1"/>
      <c:spPr>
        <a:solidFill>
          <a:schemeClr val="bg1"/>
        </a:solidFill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4.6073800910230327E-2"/>
          <c:y val="7.4247914132684639E-2"/>
          <c:w val="0.89951114416886813"/>
          <c:h val="0.78564753991386438"/>
        </c:manualLayout>
      </c:layout>
      <c:lineChart>
        <c:grouping val="standard"/>
        <c:varyColors val="0"/>
        <c:ser>
          <c:idx val="0"/>
          <c:order val="0"/>
          <c:tx>
            <c:strRef>
              <c:f>'Fig3'!$C$3</c:f>
              <c:strCache>
                <c:ptCount val="1"/>
                <c:pt idx="0">
                  <c:v>Interest rate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'Fig3'!$A$4:$A$340</c:f>
              <c:numCache>
                <c:formatCode>m/d/yyyy</c:formatCode>
                <c:ptCount val="337"/>
                <c:pt idx="0">
                  <c:v>33358</c:v>
                </c:pt>
                <c:pt idx="1">
                  <c:v>33389</c:v>
                </c:pt>
                <c:pt idx="2">
                  <c:v>33417</c:v>
                </c:pt>
                <c:pt idx="3">
                  <c:v>33450</c:v>
                </c:pt>
                <c:pt idx="4">
                  <c:v>33480</c:v>
                </c:pt>
                <c:pt idx="5">
                  <c:v>33511</c:v>
                </c:pt>
                <c:pt idx="6">
                  <c:v>33542</c:v>
                </c:pt>
                <c:pt idx="7">
                  <c:v>33571</c:v>
                </c:pt>
                <c:pt idx="8">
                  <c:v>33603</c:v>
                </c:pt>
                <c:pt idx="9">
                  <c:v>33634</c:v>
                </c:pt>
                <c:pt idx="10">
                  <c:v>33662</c:v>
                </c:pt>
                <c:pt idx="11">
                  <c:v>33694</c:v>
                </c:pt>
                <c:pt idx="12">
                  <c:v>33724</c:v>
                </c:pt>
                <c:pt idx="13">
                  <c:v>33753</c:v>
                </c:pt>
                <c:pt idx="14">
                  <c:v>33785</c:v>
                </c:pt>
                <c:pt idx="15">
                  <c:v>33816</c:v>
                </c:pt>
                <c:pt idx="16">
                  <c:v>33847</c:v>
                </c:pt>
                <c:pt idx="17">
                  <c:v>33877</c:v>
                </c:pt>
                <c:pt idx="18">
                  <c:v>33907</c:v>
                </c:pt>
                <c:pt idx="19">
                  <c:v>33938</c:v>
                </c:pt>
                <c:pt idx="20">
                  <c:v>33969</c:v>
                </c:pt>
                <c:pt idx="21">
                  <c:v>33998</c:v>
                </c:pt>
                <c:pt idx="22">
                  <c:v>34026</c:v>
                </c:pt>
                <c:pt idx="23">
                  <c:v>34059</c:v>
                </c:pt>
                <c:pt idx="24">
                  <c:v>34089</c:v>
                </c:pt>
                <c:pt idx="25">
                  <c:v>34120</c:v>
                </c:pt>
                <c:pt idx="26">
                  <c:v>34150</c:v>
                </c:pt>
                <c:pt idx="27">
                  <c:v>34180</c:v>
                </c:pt>
                <c:pt idx="28">
                  <c:v>34212</c:v>
                </c:pt>
                <c:pt idx="29">
                  <c:v>34242</c:v>
                </c:pt>
                <c:pt idx="30">
                  <c:v>34271</c:v>
                </c:pt>
                <c:pt idx="31">
                  <c:v>34303</c:v>
                </c:pt>
                <c:pt idx="32">
                  <c:v>34334</c:v>
                </c:pt>
                <c:pt idx="33">
                  <c:v>34365</c:v>
                </c:pt>
                <c:pt idx="34">
                  <c:v>34393</c:v>
                </c:pt>
                <c:pt idx="35">
                  <c:v>34424</c:v>
                </c:pt>
                <c:pt idx="36">
                  <c:v>34453</c:v>
                </c:pt>
                <c:pt idx="37">
                  <c:v>34485</c:v>
                </c:pt>
                <c:pt idx="38">
                  <c:v>34515</c:v>
                </c:pt>
                <c:pt idx="39">
                  <c:v>34544</c:v>
                </c:pt>
                <c:pt idx="40">
                  <c:v>34577</c:v>
                </c:pt>
                <c:pt idx="41">
                  <c:v>34607</c:v>
                </c:pt>
                <c:pt idx="42">
                  <c:v>34638</c:v>
                </c:pt>
                <c:pt idx="43">
                  <c:v>34668</c:v>
                </c:pt>
                <c:pt idx="44">
                  <c:v>34698</c:v>
                </c:pt>
                <c:pt idx="45">
                  <c:v>34730</c:v>
                </c:pt>
                <c:pt idx="46">
                  <c:v>34758</c:v>
                </c:pt>
                <c:pt idx="47">
                  <c:v>34789</c:v>
                </c:pt>
                <c:pt idx="48">
                  <c:v>34817</c:v>
                </c:pt>
                <c:pt idx="49">
                  <c:v>34850</c:v>
                </c:pt>
                <c:pt idx="50">
                  <c:v>34880</c:v>
                </c:pt>
                <c:pt idx="51">
                  <c:v>34911</c:v>
                </c:pt>
                <c:pt idx="52">
                  <c:v>34942</c:v>
                </c:pt>
                <c:pt idx="53">
                  <c:v>34971</c:v>
                </c:pt>
                <c:pt idx="54">
                  <c:v>35003</c:v>
                </c:pt>
                <c:pt idx="55">
                  <c:v>35033</c:v>
                </c:pt>
                <c:pt idx="56">
                  <c:v>35062</c:v>
                </c:pt>
                <c:pt idx="57">
                  <c:v>35095</c:v>
                </c:pt>
                <c:pt idx="58">
                  <c:v>35124</c:v>
                </c:pt>
                <c:pt idx="59">
                  <c:v>35153</c:v>
                </c:pt>
                <c:pt idx="60">
                  <c:v>35185</c:v>
                </c:pt>
                <c:pt idx="61">
                  <c:v>35216</c:v>
                </c:pt>
                <c:pt idx="62">
                  <c:v>35244</c:v>
                </c:pt>
                <c:pt idx="63">
                  <c:v>35277</c:v>
                </c:pt>
                <c:pt idx="64">
                  <c:v>35307</c:v>
                </c:pt>
                <c:pt idx="65">
                  <c:v>35338</c:v>
                </c:pt>
                <c:pt idx="66">
                  <c:v>35369</c:v>
                </c:pt>
                <c:pt idx="67">
                  <c:v>35398</c:v>
                </c:pt>
                <c:pt idx="68">
                  <c:v>35430</c:v>
                </c:pt>
                <c:pt idx="69">
                  <c:v>35461</c:v>
                </c:pt>
                <c:pt idx="70">
                  <c:v>35489</c:v>
                </c:pt>
                <c:pt idx="71">
                  <c:v>35520</c:v>
                </c:pt>
                <c:pt idx="72">
                  <c:v>35550</c:v>
                </c:pt>
                <c:pt idx="73">
                  <c:v>35580</c:v>
                </c:pt>
                <c:pt idx="74">
                  <c:v>35611</c:v>
                </c:pt>
                <c:pt idx="75">
                  <c:v>35642</c:v>
                </c:pt>
                <c:pt idx="76">
                  <c:v>35671</c:v>
                </c:pt>
                <c:pt idx="77">
                  <c:v>35703</c:v>
                </c:pt>
                <c:pt idx="78">
                  <c:v>35734</c:v>
                </c:pt>
                <c:pt idx="79">
                  <c:v>35762</c:v>
                </c:pt>
                <c:pt idx="80">
                  <c:v>35795</c:v>
                </c:pt>
                <c:pt idx="81">
                  <c:v>35825</c:v>
                </c:pt>
                <c:pt idx="82">
                  <c:v>35853</c:v>
                </c:pt>
                <c:pt idx="83">
                  <c:v>35885</c:v>
                </c:pt>
                <c:pt idx="84">
                  <c:v>35915</c:v>
                </c:pt>
                <c:pt idx="85">
                  <c:v>35944</c:v>
                </c:pt>
                <c:pt idx="86">
                  <c:v>35976</c:v>
                </c:pt>
                <c:pt idx="87">
                  <c:v>36007</c:v>
                </c:pt>
                <c:pt idx="88">
                  <c:v>36038</c:v>
                </c:pt>
                <c:pt idx="89">
                  <c:v>36068</c:v>
                </c:pt>
                <c:pt idx="90">
                  <c:v>36098</c:v>
                </c:pt>
                <c:pt idx="91">
                  <c:v>36129</c:v>
                </c:pt>
                <c:pt idx="92">
                  <c:v>36160</c:v>
                </c:pt>
                <c:pt idx="93">
                  <c:v>36189</c:v>
                </c:pt>
                <c:pt idx="94">
                  <c:v>36217</c:v>
                </c:pt>
                <c:pt idx="95">
                  <c:v>36250</c:v>
                </c:pt>
                <c:pt idx="96">
                  <c:v>36280</c:v>
                </c:pt>
                <c:pt idx="97">
                  <c:v>36311</c:v>
                </c:pt>
                <c:pt idx="98">
                  <c:v>36341</c:v>
                </c:pt>
                <c:pt idx="99">
                  <c:v>36371</c:v>
                </c:pt>
                <c:pt idx="100">
                  <c:v>36403</c:v>
                </c:pt>
                <c:pt idx="101">
                  <c:v>36433</c:v>
                </c:pt>
                <c:pt idx="102">
                  <c:v>36462</c:v>
                </c:pt>
                <c:pt idx="103">
                  <c:v>36494</c:v>
                </c:pt>
                <c:pt idx="104">
                  <c:v>36525</c:v>
                </c:pt>
                <c:pt idx="105">
                  <c:v>36556</c:v>
                </c:pt>
                <c:pt idx="106">
                  <c:v>36585</c:v>
                </c:pt>
                <c:pt idx="107">
                  <c:v>36616</c:v>
                </c:pt>
                <c:pt idx="108">
                  <c:v>36644</c:v>
                </c:pt>
                <c:pt idx="109">
                  <c:v>36677</c:v>
                </c:pt>
                <c:pt idx="110">
                  <c:v>36707</c:v>
                </c:pt>
                <c:pt idx="111">
                  <c:v>36738</c:v>
                </c:pt>
                <c:pt idx="112">
                  <c:v>36769</c:v>
                </c:pt>
                <c:pt idx="113">
                  <c:v>36798</c:v>
                </c:pt>
                <c:pt idx="114">
                  <c:v>36830</c:v>
                </c:pt>
                <c:pt idx="115">
                  <c:v>36860</c:v>
                </c:pt>
                <c:pt idx="116">
                  <c:v>36889</c:v>
                </c:pt>
                <c:pt idx="117">
                  <c:v>36922</c:v>
                </c:pt>
                <c:pt idx="118">
                  <c:v>36950</c:v>
                </c:pt>
                <c:pt idx="119">
                  <c:v>36980</c:v>
                </c:pt>
                <c:pt idx="120">
                  <c:v>37011</c:v>
                </c:pt>
                <c:pt idx="121">
                  <c:v>37042</c:v>
                </c:pt>
                <c:pt idx="122">
                  <c:v>37071</c:v>
                </c:pt>
                <c:pt idx="123">
                  <c:v>37103</c:v>
                </c:pt>
                <c:pt idx="124">
                  <c:v>37134</c:v>
                </c:pt>
                <c:pt idx="125">
                  <c:v>37162</c:v>
                </c:pt>
                <c:pt idx="126">
                  <c:v>37195</c:v>
                </c:pt>
                <c:pt idx="127">
                  <c:v>37225</c:v>
                </c:pt>
                <c:pt idx="128">
                  <c:v>37256</c:v>
                </c:pt>
                <c:pt idx="129">
                  <c:v>37287</c:v>
                </c:pt>
                <c:pt idx="130">
                  <c:v>37315</c:v>
                </c:pt>
                <c:pt idx="131">
                  <c:v>37344</c:v>
                </c:pt>
                <c:pt idx="132">
                  <c:v>37376</c:v>
                </c:pt>
                <c:pt idx="133">
                  <c:v>37407</c:v>
                </c:pt>
                <c:pt idx="134">
                  <c:v>37435</c:v>
                </c:pt>
                <c:pt idx="135">
                  <c:v>37468</c:v>
                </c:pt>
                <c:pt idx="136">
                  <c:v>37498</c:v>
                </c:pt>
                <c:pt idx="137">
                  <c:v>37529</c:v>
                </c:pt>
                <c:pt idx="138">
                  <c:v>37560</c:v>
                </c:pt>
                <c:pt idx="139">
                  <c:v>37589</c:v>
                </c:pt>
                <c:pt idx="140">
                  <c:v>37621</c:v>
                </c:pt>
                <c:pt idx="141">
                  <c:v>37652</c:v>
                </c:pt>
                <c:pt idx="142">
                  <c:v>37680</c:v>
                </c:pt>
                <c:pt idx="143">
                  <c:v>37711</c:v>
                </c:pt>
                <c:pt idx="144">
                  <c:v>37741</c:v>
                </c:pt>
                <c:pt idx="145">
                  <c:v>37771</c:v>
                </c:pt>
                <c:pt idx="146">
                  <c:v>37802</c:v>
                </c:pt>
                <c:pt idx="147">
                  <c:v>37833</c:v>
                </c:pt>
                <c:pt idx="148">
                  <c:v>37862</c:v>
                </c:pt>
                <c:pt idx="149">
                  <c:v>37894</c:v>
                </c:pt>
                <c:pt idx="150">
                  <c:v>37925</c:v>
                </c:pt>
                <c:pt idx="151">
                  <c:v>37953</c:v>
                </c:pt>
                <c:pt idx="152">
                  <c:v>37986</c:v>
                </c:pt>
                <c:pt idx="153">
                  <c:v>38016</c:v>
                </c:pt>
                <c:pt idx="154">
                  <c:v>38044</c:v>
                </c:pt>
                <c:pt idx="155">
                  <c:v>38077</c:v>
                </c:pt>
                <c:pt idx="156">
                  <c:v>38107</c:v>
                </c:pt>
                <c:pt idx="157">
                  <c:v>38138</c:v>
                </c:pt>
                <c:pt idx="158">
                  <c:v>38168</c:v>
                </c:pt>
                <c:pt idx="159">
                  <c:v>38198</c:v>
                </c:pt>
                <c:pt idx="160">
                  <c:v>38230</c:v>
                </c:pt>
                <c:pt idx="161">
                  <c:v>38260</c:v>
                </c:pt>
                <c:pt idx="162">
                  <c:v>38289</c:v>
                </c:pt>
                <c:pt idx="163">
                  <c:v>38321</c:v>
                </c:pt>
                <c:pt idx="164">
                  <c:v>38352</c:v>
                </c:pt>
                <c:pt idx="165">
                  <c:v>38383</c:v>
                </c:pt>
                <c:pt idx="166">
                  <c:v>38411</c:v>
                </c:pt>
                <c:pt idx="167">
                  <c:v>38442</c:v>
                </c:pt>
                <c:pt idx="168">
                  <c:v>38471</c:v>
                </c:pt>
                <c:pt idx="169">
                  <c:v>38503</c:v>
                </c:pt>
                <c:pt idx="170">
                  <c:v>38533</c:v>
                </c:pt>
                <c:pt idx="171">
                  <c:v>38562</c:v>
                </c:pt>
                <c:pt idx="172">
                  <c:v>38595</c:v>
                </c:pt>
                <c:pt idx="173">
                  <c:v>38625</c:v>
                </c:pt>
                <c:pt idx="174">
                  <c:v>38656</c:v>
                </c:pt>
                <c:pt idx="175">
                  <c:v>38686</c:v>
                </c:pt>
                <c:pt idx="176">
                  <c:v>38716</c:v>
                </c:pt>
                <c:pt idx="177">
                  <c:v>38748</c:v>
                </c:pt>
                <c:pt idx="178">
                  <c:v>38776</c:v>
                </c:pt>
                <c:pt idx="179">
                  <c:v>38807</c:v>
                </c:pt>
                <c:pt idx="180">
                  <c:v>38835</c:v>
                </c:pt>
                <c:pt idx="181">
                  <c:v>38868</c:v>
                </c:pt>
                <c:pt idx="182">
                  <c:v>38898</c:v>
                </c:pt>
                <c:pt idx="183">
                  <c:v>38929</c:v>
                </c:pt>
                <c:pt idx="184">
                  <c:v>38960</c:v>
                </c:pt>
                <c:pt idx="185">
                  <c:v>38989</c:v>
                </c:pt>
                <c:pt idx="186">
                  <c:v>39021</c:v>
                </c:pt>
                <c:pt idx="187">
                  <c:v>39051</c:v>
                </c:pt>
                <c:pt idx="188">
                  <c:v>39080</c:v>
                </c:pt>
                <c:pt idx="189">
                  <c:v>39113</c:v>
                </c:pt>
                <c:pt idx="190">
                  <c:v>39141</c:v>
                </c:pt>
                <c:pt idx="191">
                  <c:v>39171</c:v>
                </c:pt>
                <c:pt idx="192">
                  <c:v>39202</c:v>
                </c:pt>
                <c:pt idx="193">
                  <c:v>39233</c:v>
                </c:pt>
                <c:pt idx="194">
                  <c:v>39262</c:v>
                </c:pt>
                <c:pt idx="195">
                  <c:v>39294</c:v>
                </c:pt>
                <c:pt idx="196">
                  <c:v>39325</c:v>
                </c:pt>
                <c:pt idx="197">
                  <c:v>39353</c:v>
                </c:pt>
                <c:pt idx="198">
                  <c:v>39386</c:v>
                </c:pt>
                <c:pt idx="199">
                  <c:v>39416</c:v>
                </c:pt>
                <c:pt idx="200">
                  <c:v>39447</c:v>
                </c:pt>
                <c:pt idx="201">
                  <c:v>39478</c:v>
                </c:pt>
                <c:pt idx="202">
                  <c:v>39507</c:v>
                </c:pt>
                <c:pt idx="203">
                  <c:v>39538</c:v>
                </c:pt>
                <c:pt idx="204">
                  <c:v>39568</c:v>
                </c:pt>
                <c:pt idx="205">
                  <c:v>39598</c:v>
                </c:pt>
                <c:pt idx="206">
                  <c:v>39629</c:v>
                </c:pt>
                <c:pt idx="207">
                  <c:v>39660</c:v>
                </c:pt>
                <c:pt idx="208">
                  <c:v>39689</c:v>
                </c:pt>
                <c:pt idx="209">
                  <c:v>39721</c:v>
                </c:pt>
                <c:pt idx="210">
                  <c:v>39752</c:v>
                </c:pt>
                <c:pt idx="211">
                  <c:v>39780</c:v>
                </c:pt>
                <c:pt idx="212">
                  <c:v>39813</c:v>
                </c:pt>
                <c:pt idx="213">
                  <c:v>39843</c:v>
                </c:pt>
                <c:pt idx="214">
                  <c:v>39871</c:v>
                </c:pt>
                <c:pt idx="215">
                  <c:v>39903</c:v>
                </c:pt>
                <c:pt idx="216">
                  <c:v>39933</c:v>
                </c:pt>
                <c:pt idx="217">
                  <c:v>39962</c:v>
                </c:pt>
                <c:pt idx="218">
                  <c:v>39994</c:v>
                </c:pt>
                <c:pt idx="219">
                  <c:v>40025</c:v>
                </c:pt>
                <c:pt idx="220">
                  <c:v>40056</c:v>
                </c:pt>
                <c:pt idx="221">
                  <c:v>40086</c:v>
                </c:pt>
                <c:pt idx="222">
                  <c:v>40116</c:v>
                </c:pt>
                <c:pt idx="223">
                  <c:v>40147</c:v>
                </c:pt>
                <c:pt idx="224">
                  <c:v>40178</c:v>
                </c:pt>
                <c:pt idx="225">
                  <c:v>40207</c:v>
                </c:pt>
                <c:pt idx="226">
                  <c:v>40235</c:v>
                </c:pt>
                <c:pt idx="227">
                  <c:v>40268</c:v>
                </c:pt>
                <c:pt idx="228">
                  <c:v>40298</c:v>
                </c:pt>
                <c:pt idx="229">
                  <c:v>40329</c:v>
                </c:pt>
                <c:pt idx="230">
                  <c:v>40359</c:v>
                </c:pt>
                <c:pt idx="231">
                  <c:v>40389</c:v>
                </c:pt>
                <c:pt idx="232">
                  <c:v>40421</c:v>
                </c:pt>
                <c:pt idx="233">
                  <c:v>40451</c:v>
                </c:pt>
                <c:pt idx="234">
                  <c:v>40480</c:v>
                </c:pt>
                <c:pt idx="235">
                  <c:v>40512</c:v>
                </c:pt>
                <c:pt idx="236">
                  <c:v>40543</c:v>
                </c:pt>
                <c:pt idx="237">
                  <c:v>40574</c:v>
                </c:pt>
                <c:pt idx="238">
                  <c:v>40602</c:v>
                </c:pt>
                <c:pt idx="239">
                  <c:v>40633</c:v>
                </c:pt>
                <c:pt idx="240">
                  <c:v>40662</c:v>
                </c:pt>
                <c:pt idx="241">
                  <c:v>40694</c:v>
                </c:pt>
                <c:pt idx="242">
                  <c:v>40724</c:v>
                </c:pt>
                <c:pt idx="243">
                  <c:v>40753</c:v>
                </c:pt>
                <c:pt idx="244">
                  <c:v>40786</c:v>
                </c:pt>
                <c:pt idx="245">
                  <c:v>40816</c:v>
                </c:pt>
                <c:pt idx="246">
                  <c:v>40847</c:v>
                </c:pt>
                <c:pt idx="247">
                  <c:v>40877</c:v>
                </c:pt>
                <c:pt idx="248">
                  <c:v>40907</c:v>
                </c:pt>
                <c:pt idx="249">
                  <c:v>40939</c:v>
                </c:pt>
                <c:pt idx="250">
                  <c:v>40968</c:v>
                </c:pt>
                <c:pt idx="251">
                  <c:v>40998</c:v>
                </c:pt>
                <c:pt idx="252">
                  <c:v>41029</c:v>
                </c:pt>
                <c:pt idx="253">
                  <c:v>41060</c:v>
                </c:pt>
                <c:pt idx="254">
                  <c:v>41089</c:v>
                </c:pt>
                <c:pt idx="255">
                  <c:v>41121</c:v>
                </c:pt>
                <c:pt idx="256">
                  <c:v>41152</c:v>
                </c:pt>
                <c:pt idx="257">
                  <c:v>41180</c:v>
                </c:pt>
                <c:pt idx="258">
                  <c:v>41213</c:v>
                </c:pt>
                <c:pt idx="259">
                  <c:v>41243</c:v>
                </c:pt>
                <c:pt idx="260">
                  <c:v>41274</c:v>
                </c:pt>
                <c:pt idx="261">
                  <c:v>41305</c:v>
                </c:pt>
                <c:pt idx="262">
                  <c:v>41333</c:v>
                </c:pt>
                <c:pt idx="263">
                  <c:v>41362</c:v>
                </c:pt>
                <c:pt idx="264">
                  <c:v>41394</c:v>
                </c:pt>
                <c:pt idx="265">
                  <c:v>41425</c:v>
                </c:pt>
                <c:pt idx="266">
                  <c:v>41453</c:v>
                </c:pt>
                <c:pt idx="267">
                  <c:v>41486</c:v>
                </c:pt>
                <c:pt idx="268">
                  <c:v>41516</c:v>
                </c:pt>
                <c:pt idx="269">
                  <c:v>41547</c:v>
                </c:pt>
                <c:pt idx="270">
                  <c:v>41578</c:v>
                </c:pt>
                <c:pt idx="271">
                  <c:v>41607</c:v>
                </c:pt>
                <c:pt idx="272">
                  <c:v>41639</c:v>
                </c:pt>
                <c:pt idx="273">
                  <c:v>41670</c:v>
                </c:pt>
                <c:pt idx="274">
                  <c:v>41698</c:v>
                </c:pt>
                <c:pt idx="275">
                  <c:v>41729</c:v>
                </c:pt>
                <c:pt idx="276">
                  <c:v>41759</c:v>
                </c:pt>
                <c:pt idx="277">
                  <c:v>41789</c:v>
                </c:pt>
                <c:pt idx="278">
                  <c:v>41820</c:v>
                </c:pt>
                <c:pt idx="279">
                  <c:v>41851</c:v>
                </c:pt>
                <c:pt idx="280">
                  <c:v>41880</c:v>
                </c:pt>
                <c:pt idx="281">
                  <c:v>41912</c:v>
                </c:pt>
                <c:pt idx="282">
                  <c:v>41943</c:v>
                </c:pt>
                <c:pt idx="283">
                  <c:v>41971</c:v>
                </c:pt>
                <c:pt idx="284">
                  <c:v>42004</c:v>
                </c:pt>
                <c:pt idx="285">
                  <c:v>42034</c:v>
                </c:pt>
                <c:pt idx="286">
                  <c:v>42062</c:v>
                </c:pt>
                <c:pt idx="287">
                  <c:v>42094</c:v>
                </c:pt>
                <c:pt idx="288">
                  <c:v>42124</c:v>
                </c:pt>
                <c:pt idx="289">
                  <c:v>42153</c:v>
                </c:pt>
                <c:pt idx="290">
                  <c:v>42185</c:v>
                </c:pt>
                <c:pt idx="291">
                  <c:v>42216</c:v>
                </c:pt>
                <c:pt idx="292">
                  <c:v>42247</c:v>
                </c:pt>
                <c:pt idx="293">
                  <c:v>42277</c:v>
                </c:pt>
                <c:pt idx="294">
                  <c:v>42307</c:v>
                </c:pt>
                <c:pt idx="295">
                  <c:v>42338</c:v>
                </c:pt>
                <c:pt idx="296">
                  <c:v>42368</c:v>
                </c:pt>
                <c:pt idx="297">
                  <c:v>42399</c:v>
                </c:pt>
                <c:pt idx="298">
                  <c:v>42429</c:v>
                </c:pt>
                <c:pt idx="299">
                  <c:v>42459</c:v>
                </c:pt>
                <c:pt idx="300">
                  <c:v>42490</c:v>
                </c:pt>
                <c:pt idx="301">
                  <c:v>42520</c:v>
                </c:pt>
                <c:pt idx="302">
                  <c:v>42551</c:v>
                </c:pt>
                <c:pt idx="303">
                  <c:v>42581</c:v>
                </c:pt>
                <c:pt idx="304">
                  <c:v>42612</c:v>
                </c:pt>
                <c:pt idx="305">
                  <c:v>42643</c:v>
                </c:pt>
                <c:pt idx="306">
                  <c:v>42673</c:v>
                </c:pt>
                <c:pt idx="307">
                  <c:v>42704</c:v>
                </c:pt>
                <c:pt idx="308">
                  <c:v>42734</c:v>
                </c:pt>
                <c:pt idx="309">
                  <c:v>42765</c:v>
                </c:pt>
                <c:pt idx="310">
                  <c:v>42794</c:v>
                </c:pt>
                <c:pt idx="311">
                  <c:v>42824</c:v>
                </c:pt>
                <c:pt idx="312">
                  <c:v>42855</c:v>
                </c:pt>
                <c:pt idx="313">
                  <c:v>42885</c:v>
                </c:pt>
                <c:pt idx="314">
                  <c:v>42916</c:v>
                </c:pt>
                <c:pt idx="315">
                  <c:v>42946</c:v>
                </c:pt>
                <c:pt idx="316">
                  <c:v>42977</c:v>
                </c:pt>
                <c:pt idx="317">
                  <c:v>43008</c:v>
                </c:pt>
                <c:pt idx="318">
                  <c:v>43038</c:v>
                </c:pt>
                <c:pt idx="319">
                  <c:v>43069</c:v>
                </c:pt>
                <c:pt idx="320">
                  <c:v>43099</c:v>
                </c:pt>
                <c:pt idx="321">
                  <c:v>43130</c:v>
                </c:pt>
                <c:pt idx="322">
                  <c:v>43159</c:v>
                </c:pt>
                <c:pt idx="323">
                  <c:v>43189</c:v>
                </c:pt>
                <c:pt idx="324">
                  <c:v>43220</c:v>
                </c:pt>
                <c:pt idx="325">
                  <c:v>43250</c:v>
                </c:pt>
                <c:pt idx="326">
                  <c:v>43281</c:v>
                </c:pt>
                <c:pt idx="327">
                  <c:v>43311</c:v>
                </c:pt>
                <c:pt idx="328">
                  <c:v>43342</c:v>
                </c:pt>
                <c:pt idx="329">
                  <c:v>43373</c:v>
                </c:pt>
                <c:pt idx="330">
                  <c:v>43403</c:v>
                </c:pt>
                <c:pt idx="331">
                  <c:v>43434</c:v>
                </c:pt>
                <c:pt idx="332">
                  <c:v>43464</c:v>
                </c:pt>
                <c:pt idx="333">
                  <c:v>43495</c:v>
                </c:pt>
                <c:pt idx="334">
                  <c:v>43524</c:v>
                </c:pt>
                <c:pt idx="335">
                  <c:v>43554</c:v>
                </c:pt>
                <c:pt idx="336">
                  <c:v>43585</c:v>
                </c:pt>
              </c:numCache>
            </c:numRef>
          </c:cat>
          <c:val>
            <c:numRef>
              <c:f>'Fig3'!$C$4:$C$340</c:f>
              <c:numCache>
                <c:formatCode>General</c:formatCode>
                <c:ptCount val="337"/>
                <c:pt idx="0">
                  <c:v>11.718999999999999</c:v>
                </c:pt>
                <c:pt idx="1">
                  <c:v>11.255000000000001</c:v>
                </c:pt>
                <c:pt idx="2">
                  <c:v>11.942</c:v>
                </c:pt>
                <c:pt idx="3">
                  <c:v>11.923999999999999</c:v>
                </c:pt>
                <c:pt idx="4">
                  <c:v>11.601000000000001</c:v>
                </c:pt>
                <c:pt idx="5">
                  <c:v>11.289</c:v>
                </c:pt>
                <c:pt idx="6">
                  <c:v>11.416</c:v>
                </c:pt>
                <c:pt idx="7">
                  <c:v>11.696</c:v>
                </c:pt>
                <c:pt idx="8">
                  <c:v>11.257</c:v>
                </c:pt>
                <c:pt idx="9">
                  <c:v>10.801</c:v>
                </c:pt>
                <c:pt idx="10">
                  <c:v>10.700000000000001</c:v>
                </c:pt>
                <c:pt idx="11">
                  <c:v>10.951000000000001</c:v>
                </c:pt>
                <c:pt idx="12">
                  <c:v>10.934000000000001</c:v>
                </c:pt>
                <c:pt idx="13">
                  <c:v>10.823</c:v>
                </c:pt>
                <c:pt idx="14">
                  <c:v>11.456</c:v>
                </c:pt>
                <c:pt idx="15">
                  <c:v>12.266</c:v>
                </c:pt>
                <c:pt idx="16">
                  <c:v>12.858000000000001</c:v>
                </c:pt>
                <c:pt idx="17">
                  <c:v>13.183</c:v>
                </c:pt>
                <c:pt idx="18">
                  <c:v>12.372</c:v>
                </c:pt>
                <c:pt idx="19">
                  <c:v>12.668000000000001</c:v>
                </c:pt>
                <c:pt idx="20">
                  <c:v>12.475</c:v>
                </c:pt>
                <c:pt idx="21">
                  <c:v>11.877000000000001</c:v>
                </c:pt>
                <c:pt idx="22">
                  <c:v>11.870000000000001</c:v>
                </c:pt>
                <c:pt idx="23">
                  <c:v>11.43</c:v>
                </c:pt>
                <c:pt idx="24">
                  <c:v>11.685</c:v>
                </c:pt>
                <c:pt idx="25">
                  <c:v>10.901</c:v>
                </c:pt>
                <c:pt idx="26">
                  <c:v>10.154</c:v>
                </c:pt>
                <c:pt idx="27">
                  <c:v>10.157999999999999</c:v>
                </c:pt>
                <c:pt idx="28">
                  <c:v>9.0220000000000002</c:v>
                </c:pt>
                <c:pt idx="29">
                  <c:v>9.0630000000000006</c:v>
                </c:pt>
                <c:pt idx="30">
                  <c:v>8.4689999999999994</c:v>
                </c:pt>
                <c:pt idx="31">
                  <c:v>8.5340000000000007</c:v>
                </c:pt>
                <c:pt idx="32">
                  <c:v>8.1210000000000004</c:v>
                </c:pt>
                <c:pt idx="33">
                  <c:v>7.7919999999999998</c:v>
                </c:pt>
                <c:pt idx="34">
                  <c:v>8.6470000000000002</c:v>
                </c:pt>
                <c:pt idx="35">
                  <c:v>9.0359999999999996</c:v>
                </c:pt>
                <c:pt idx="36">
                  <c:v>9.2550000000000008</c:v>
                </c:pt>
                <c:pt idx="37">
                  <c:v>9.7560000000000002</c:v>
                </c:pt>
                <c:pt idx="38">
                  <c:v>10.406000000000001</c:v>
                </c:pt>
                <c:pt idx="39">
                  <c:v>10.515000000000001</c:v>
                </c:pt>
                <c:pt idx="40">
                  <c:v>10.954000000000001</c:v>
                </c:pt>
                <c:pt idx="41">
                  <c:v>11.086</c:v>
                </c:pt>
                <c:pt idx="42">
                  <c:v>11.152000000000001</c:v>
                </c:pt>
                <c:pt idx="43">
                  <c:v>11.125</c:v>
                </c:pt>
                <c:pt idx="44">
                  <c:v>11.862</c:v>
                </c:pt>
                <c:pt idx="45">
                  <c:v>11.791</c:v>
                </c:pt>
                <c:pt idx="46">
                  <c:v>11.764000000000001</c:v>
                </c:pt>
                <c:pt idx="47">
                  <c:v>12.284000000000001</c:v>
                </c:pt>
                <c:pt idx="48">
                  <c:v>12.115</c:v>
                </c:pt>
                <c:pt idx="49">
                  <c:v>11.47</c:v>
                </c:pt>
                <c:pt idx="50">
                  <c:v>11.757</c:v>
                </c:pt>
                <c:pt idx="51">
                  <c:v>11.233000000000001</c:v>
                </c:pt>
                <c:pt idx="52">
                  <c:v>11.004</c:v>
                </c:pt>
                <c:pt idx="53">
                  <c:v>11.013999999999999</c:v>
                </c:pt>
                <c:pt idx="54">
                  <c:v>10.887</c:v>
                </c:pt>
                <c:pt idx="55">
                  <c:v>10.305</c:v>
                </c:pt>
                <c:pt idx="56">
                  <c:v>9.7000000000000011</c:v>
                </c:pt>
                <c:pt idx="57">
                  <c:v>9.5250000000000004</c:v>
                </c:pt>
                <c:pt idx="58">
                  <c:v>9.59</c:v>
                </c:pt>
                <c:pt idx="59">
                  <c:v>9.7110000000000003</c:v>
                </c:pt>
                <c:pt idx="60">
                  <c:v>9.1340000000000003</c:v>
                </c:pt>
                <c:pt idx="61">
                  <c:v>9.1340000000000003</c:v>
                </c:pt>
                <c:pt idx="62">
                  <c:v>8.8979999999999997</c:v>
                </c:pt>
                <c:pt idx="63">
                  <c:v>8.9450000000000003</c:v>
                </c:pt>
                <c:pt idx="64">
                  <c:v>8.8420000000000005</c:v>
                </c:pt>
                <c:pt idx="65">
                  <c:v>7.859</c:v>
                </c:pt>
                <c:pt idx="66">
                  <c:v>7.8440000000000003</c:v>
                </c:pt>
                <c:pt idx="67">
                  <c:v>7.08</c:v>
                </c:pt>
                <c:pt idx="68">
                  <c:v>6.8559999999999999</c:v>
                </c:pt>
                <c:pt idx="69">
                  <c:v>6.6859999999999999</c:v>
                </c:pt>
                <c:pt idx="70">
                  <c:v>6.7880000000000003</c:v>
                </c:pt>
                <c:pt idx="71">
                  <c:v>7.1269999999999998</c:v>
                </c:pt>
                <c:pt idx="72">
                  <c:v>6.8380000000000001</c:v>
                </c:pt>
                <c:pt idx="73">
                  <c:v>6.7069999999999999</c:v>
                </c:pt>
                <c:pt idx="74">
                  <c:v>6.335</c:v>
                </c:pt>
                <c:pt idx="75">
                  <c:v>6.1059999999999999</c:v>
                </c:pt>
                <c:pt idx="76">
                  <c:v>6.3090000000000002</c:v>
                </c:pt>
                <c:pt idx="77">
                  <c:v>5.9139999999999997</c:v>
                </c:pt>
                <c:pt idx="78">
                  <c:v>5.9910000000000005</c:v>
                </c:pt>
                <c:pt idx="79">
                  <c:v>5.8209999999999997</c:v>
                </c:pt>
                <c:pt idx="80">
                  <c:v>5.6310000000000002</c:v>
                </c:pt>
                <c:pt idx="81">
                  <c:v>5.3449999999999998</c:v>
                </c:pt>
                <c:pt idx="82">
                  <c:v>5.1390000000000002</c:v>
                </c:pt>
                <c:pt idx="83">
                  <c:v>5.0840000000000005</c:v>
                </c:pt>
                <c:pt idx="84">
                  <c:v>5.2130000000000001</c:v>
                </c:pt>
                <c:pt idx="85">
                  <c:v>5.0780000000000003</c:v>
                </c:pt>
                <c:pt idx="86">
                  <c:v>5.0040000000000004</c:v>
                </c:pt>
                <c:pt idx="87">
                  <c:v>4.9009999999999998</c:v>
                </c:pt>
                <c:pt idx="88">
                  <c:v>4.6479999999999997</c:v>
                </c:pt>
                <c:pt idx="89">
                  <c:v>4.3410000000000002</c:v>
                </c:pt>
                <c:pt idx="90">
                  <c:v>4.4690000000000003</c:v>
                </c:pt>
                <c:pt idx="91">
                  <c:v>4.2549999999999999</c:v>
                </c:pt>
                <c:pt idx="92">
                  <c:v>3.9940000000000002</c:v>
                </c:pt>
                <c:pt idx="93">
                  <c:v>3.887</c:v>
                </c:pt>
                <c:pt idx="94">
                  <c:v>4.242</c:v>
                </c:pt>
                <c:pt idx="95">
                  <c:v>4.2839999999999998</c:v>
                </c:pt>
                <c:pt idx="96">
                  <c:v>4.0880000000000001</c:v>
                </c:pt>
                <c:pt idx="97">
                  <c:v>4.4139999999999997</c:v>
                </c:pt>
                <c:pt idx="98">
                  <c:v>4.7569999999999997</c:v>
                </c:pt>
                <c:pt idx="99">
                  <c:v>5.0110000000000001</c:v>
                </c:pt>
                <c:pt idx="100">
                  <c:v>5.181</c:v>
                </c:pt>
                <c:pt idx="101">
                  <c:v>5.36</c:v>
                </c:pt>
                <c:pt idx="102">
                  <c:v>5.42</c:v>
                </c:pt>
                <c:pt idx="103">
                  <c:v>5.3870000000000005</c:v>
                </c:pt>
                <c:pt idx="104">
                  <c:v>5.5330000000000004</c:v>
                </c:pt>
                <c:pt idx="105">
                  <c:v>5.7969999999999997</c:v>
                </c:pt>
                <c:pt idx="106">
                  <c:v>5.71</c:v>
                </c:pt>
                <c:pt idx="107">
                  <c:v>5.4450000000000003</c:v>
                </c:pt>
                <c:pt idx="108">
                  <c:v>5.532</c:v>
                </c:pt>
                <c:pt idx="109">
                  <c:v>5.5049999999999999</c:v>
                </c:pt>
                <c:pt idx="110">
                  <c:v>5.5060000000000002</c:v>
                </c:pt>
                <c:pt idx="111">
                  <c:v>5.4809999999999999</c:v>
                </c:pt>
                <c:pt idx="112">
                  <c:v>5.6020000000000003</c:v>
                </c:pt>
                <c:pt idx="113">
                  <c:v>5.5339999999999998</c:v>
                </c:pt>
                <c:pt idx="114">
                  <c:v>5.5030000000000001</c:v>
                </c:pt>
                <c:pt idx="115">
                  <c:v>5.3570000000000002</c:v>
                </c:pt>
                <c:pt idx="116">
                  <c:v>5.1450000000000005</c:v>
                </c:pt>
                <c:pt idx="117">
                  <c:v>5.0629999999999997</c:v>
                </c:pt>
                <c:pt idx="118">
                  <c:v>5.0970000000000004</c:v>
                </c:pt>
                <c:pt idx="119">
                  <c:v>5.0510000000000002</c:v>
                </c:pt>
                <c:pt idx="120">
                  <c:v>5.3719999999999999</c:v>
                </c:pt>
                <c:pt idx="121">
                  <c:v>5.47</c:v>
                </c:pt>
                <c:pt idx="122">
                  <c:v>5.4219999999999997</c:v>
                </c:pt>
                <c:pt idx="123">
                  <c:v>5.1909999999999998</c:v>
                </c:pt>
                <c:pt idx="124">
                  <c:v>5.0789999999999997</c:v>
                </c:pt>
                <c:pt idx="125">
                  <c:v>5.0730000000000004</c:v>
                </c:pt>
                <c:pt idx="126">
                  <c:v>4.7030000000000003</c:v>
                </c:pt>
                <c:pt idx="127">
                  <c:v>4.859</c:v>
                </c:pt>
                <c:pt idx="128">
                  <c:v>5.1349999999999998</c:v>
                </c:pt>
                <c:pt idx="129">
                  <c:v>5.0860000000000003</c:v>
                </c:pt>
                <c:pt idx="130">
                  <c:v>5.1420000000000003</c:v>
                </c:pt>
                <c:pt idx="131">
                  <c:v>5.4119999999999999</c:v>
                </c:pt>
                <c:pt idx="132">
                  <c:v>5.2930000000000001</c:v>
                </c:pt>
                <c:pt idx="133">
                  <c:v>5.3230000000000004</c:v>
                </c:pt>
                <c:pt idx="134">
                  <c:v>5.1130000000000004</c:v>
                </c:pt>
                <c:pt idx="135">
                  <c:v>4.9409999999999998</c:v>
                </c:pt>
                <c:pt idx="136">
                  <c:v>4.7519999999999998</c:v>
                </c:pt>
                <c:pt idx="137">
                  <c:v>4.4470000000000001</c:v>
                </c:pt>
                <c:pt idx="138">
                  <c:v>4.6210000000000004</c:v>
                </c:pt>
                <c:pt idx="139">
                  <c:v>4.5629999999999997</c:v>
                </c:pt>
                <c:pt idx="140">
                  <c:v>4.2759999999999998</c:v>
                </c:pt>
                <c:pt idx="141">
                  <c:v>4.1070000000000002</c:v>
                </c:pt>
                <c:pt idx="142">
                  <c:v>3.9290000000000003</c:v>
                </c:pt>
                <c:pt idx="143">
                  <c:v>4.0430000000000001</c:v>
                </c:pt>
                <c:pt idx="144">
                  <c:v>4.0709999999999997</c:v>
                </c:pt>
                <c:pt idx="145">
                  <c:v>3.694</c:v>
                </c:pt>
                <c:pt idx="146">
                  <c:v>3.754</c:v>
                </c:pt>
                <c:pt idx="147">
                  <c:v>4.1180000000000003</c:v>
                </c:pt>
                <c:pt idx="148">
                  <c:v>4.2240000000000002</c:v>
                </c:pt>
                <c:pt idx="149">
                  <c:v>4.0040000000000004</c:v>
                </c:pt>
                <c:pt idx="150">
                  <c:v>4.3129999999999997</c:v>
                </c:pt>
                <c:pt idx="151">
                  <c:v>4.45</c:v>
                </c:pt>
                <c:pt idx="152">
                  <c:v>4.2830000000000004</c:v>
                </c:pt>
                <c:pt idx="153">
                  <c:v>4.2300000000000004</c:v>
                </c:pt>
                <c:pt idx="154">
                  <c:v>4.0339999999999998</c:v>
                </c:pt>
                <c:pt idx="155">
                  <c:v>3.9170000000000003</c:v>
                </c:pt>
                <c:pt idx="156">
                  <c:v>4.1669999999999998</c:v>
                </c:pt>
                <c:pt idx="157">
                  <c:v>4.2809999999999997</c:v>
                </c:pt>
                <c:pt idx="158">
                  <c:v>4.2709999999999999</c:v>
                </c:pt>
                <c:pt idx="159">
                  <c:v>4.234</c:v>
                </c:pt>
                <c:pt idx="160">
                  <c:v>4.0389999999999997</c:v>
                </c:pt>
                <c:pt idx="161">
                  <c:v>4.0010000000000003</c:v>
                </c:pt>
                <c:pt idx="162">
                  <c:v>3.88</c:v>
                </c:pt>
                <c:pt idx="163">
                  <c:v>3.7370000000000001</c:v>
                </c:pt>
                <c:pt idx="164">
                  <c:v>3.6179999999999999</c:v>
                </c:pt>
                <c:pt idx="165">
                  <c:v>3.5529999999999999</c:v>
                </c:pt>
                <c:pt idx="166">
                  <c:v>3.7110000000000003</c:v>
                </c:pt>
                <c:pt idx="167">
                  <c:v>3.645</c:v>
                </c:pt>
                <c:pt idx="168">
                  <c:v>3.423</c:v>
                </c:pt>
                <c:pt idx="169">
                  <c:v>3.2610000000000001</c:v>
                </c:pt>
                <c:pt idx="170">
                  <c:v>3.109</c:v>
                </c:pt>
                <c:pt idx="171">
                  <c:v>3.2290000000000001</c:v>
                </c:pt>
                <c:pt idx="172">
                  <c:v>3.0819999999999999</c:v>
                </c:pt>
                <c:pt idx="173">
                  <c:v>3.2</c:v>
                </c:pt>
                <c:pt idx="174">
                  <c:v>3.4380000000000002</c:v>
                </c:pt>
                <c:pt idx="175">
                  <c:v>3.4670000000000001</c:v>
                </c:pt>
                <c:pt idx="176">
                  <c:v>3.3160000000000003</c:v>
                </c:pt>
                <c:pt idx="177">
                  <c:v>3.4769999999999999</c:v>
                </c:pt>
                <c:pt idx="178">
                  <c:v>3.5049999999999999</c:v>
                </c:pt>
                <c:pt idx="179">
                  <c:v>3.7890000000000001</c:v>
                </c:pt>
                <c:pt idx="180">
                  <c:v>3.9769999999999999</c:v>
                </c:pt>
                <c:pt idx="181">
                  <c:v>3.9660000000000002</c:v>
                </c:pt>
                <c:pt idx="182">
                  <c:v>4.0670000000000002</c:v>
                </c:pt>
                <c:pt idx="183">
                  <c:v>3.9180000000000001</c:v>
                </c:pt>
                <c:pt idx="184">
                  <c:v>3.7589999999999999</c:v>
                </c:pt>
                <c:pt idx="185">
                  <c:v>3.714</c:v>
                </c:pt>
                <c:pt idx="186">
                  <c:v>3.742</c:v>
                </c:pt>
                <c:pt idx="187">
                  <c:v>3.681</c:v>
                </c:pt>
                <c:pt idx="188">
                  <c:v>3.968</c:v>
                </c:pt>
                <c:pt idx="189">
                  <c:v>4.1379999999999999</c:v>
                </c:pt>
                <c:pt idx="190">
                  <c:v>4.0049999999999999</c:v>
                </c:pt>
                <c:pt idx="191">
                  <c:v>4.1210000000000004</c:v>
                </c:pt>
                <c:pt idx="192">
                  <c:v>4.2050000000000001</c:v>
                </c:pt>
                <c:pt idx="193">
                  <c:v>4.4590000000000005</c:v>
                </c:pt>
                <c:pt idx="194">
                  <c:v>4.6349999999999998</c:v>
                </c:pt>
                <c:pt idx="195">
                  <c:v>4.4470000000000001</c:v>
                </c:pt>
                <c:pt idx="196">
                  <c:v>4.343</c:v>
                </c:pt>
                <c:pt idx="197">
                  <c:v>4.4130000000000003</c:v>
                </c:pt>
                <c:pt idx="198">
                  <c:v>4.3420000000000005</c:v>
                </c:pt>
                <c:pt idx="199">
                  <c:v>4.2809999999999997</c:v>
                </c:pt>
                <c:pt idx="200">
                  <c:v>4.4039999999999999</c:v>
                </c:pt>
                <c:pt idx="201">
                  <c:v>4.0810000000000004</c:v>
                </c:pt>
                <c:pt idx="202">
                  <c:v>4.0259999999999998</c:v>
                </c:pt>
                <c:pt idx="203">
                  <c:v>4.1269999999999998</c:v>
                </c:pt>
                <c:pt idx="204">
                  <c:v>4.3029999999999999</c:v>
                </c:pt>
                <c:pt idx="205">
                  <c:v>4.5650000000000004</c:v>
                </c:pt>
                <c:pt idx="206">
                  <c:v>4.8899999999999997</c:v>
                </c:pt>
                <c:pt idx="207">
                  <c:v>4.6829999999999998</c:v>
                </c:pt>
                <c:pt idx="208">
                  <c:v>4.532</c:v>
                </c:pt>
                <c:pt idx="209">
                  <c:v>4.5920000000000005</c:v>
                </c:pt>
                <c:pt idx="210">
                  <c:v>4.6080000000000005</c:v>
                </c:pt>
                <c:pt idx="211">
                  <c:v>3.9020000000000001</c:v>
                </c:pt>
                <c:pt idx="212">
                  <c:v>3.8120000000000003</c:v>
                </c:pt>
                <c:pt idx="213">
                  <c:v>4.3979999999999997</c:v>
                </c:pt>
                <c:pt idx="214">
                  <c:v>4.0449999999999999</c:v>
                </c:pt>
                <c:pt idx="215">
                  <c:v>3.806</c:v>
                </c:pt>
                <c:pt idx="216">
                  <c:v>3.9370000000000003</c:v>
                </c:pt>
                <c:pt idx="217">
                  <c:v>4.3029999999999999</c:v>
                </c:pt>
                <c:pt idx="218">
                  <c:v>4.048</c:v>
                </c:pt>
                <c:pt idx="219">
                  <c:v>3.7989999999999999</c:v>
                </c:pt>
                <c:pt idx="220">
                  <c:v>3.7490000000000001</c:v>
                </c:pt>
                <c:pt idx="221">
                  <c:v>3.7480000000000002</c:v>
                </c:pt>
                <c:pt idx="222">
                  <c:v>3.7490000000000001</c:v>
                </c:pt>
                <c:pt idx="223">
                  <c:v>3.6960000000000002</c:v>
                </c:pt>
                <c:pt idx="224">
                  <c:v>3.927</c:v>
                </c:pt>
                <c:pt idx="225">
                  <c:v>3.9820000000000002</c:v>
                </c:pt>
                <c:pt idx="226">
                  <c:v>3.875</c:v>
                </c:pt>
                <c:pt idx="227">
                  <c:v>3.8120000000000003</c:v>
                </c:pt>
                <c:pt idx="228">
                  <c:v>4.0360000000000005</c:v>
                </c:pt>
                <c:pt idx="229">
                  <c:v>4.2569999999999997</c:v>
                </c:pt>
                <c:pt idx="230">
                  <c:v>4.5739999999999998</c:v>
                </c:pt>
                <c:pt idx="231">
                  <c:v>4.1260000000000003</c:v>
                </c:pt>
                <c:pt idx="232">
                  <c:v>4.0469999999999997</c:v>
                </c:pt>
                <c:pt idx="233">
                  <c:v>4.1340000000000003</c:v>
                </c:pt>
                <c:pt idx="234">
                  <c:v>4.2080000000000002</c:v>
                </c:pt>
                <c:pt idx="235">
                  <c:v>5.5179999999999998</c:v>
                </c:pt>
                <c:pt idx="236">
                  <c:v>5.4379999999999997</c:v>
                </c:pt>
                <c:pt idx="237">
                  <c:v>5.2480000000000002</c:v>
                </c:pt>
                <c:pt idx="238">
                  <c:v>5.3950000000000005</c:v>
                </c:pt>
                <c:pt idx="239">
                  <c:v>5.2930000000000001</c:v>
                </c:pt>
                <c:pt idx="240">
                  <c:v>5.3029999999999999</c:v>
                </c:pt>
                <c:pt idx="241">
                  <c:v>5.3689999999999998</c:v>
                </c:pt>
                <c:pt idx="242">
                  <c:v>5.47</c:v>
                </c:pt>
                <c:pt idx="243">
                  <c:v>6.1240000000000006</c:v>
                </c:pt>
                <c:pt idx="244">
                  <c:v>5.0529999999999999</c:v>
                </c:pt>
                <c:pt idx="245">
                  <c:v>5.1349999999999998</c:v>
                </c:pt>
                <c:pt idx="246">
                  <c:v>5.585</c:v>
                </c:pt>
                <c:pt idx="247">
                  <c:v>6.3360000000000003</c:v>
                </c:pt>
                <c:pt idx="248">
                  <c:v>5.4160000000000004</c:v>
                </c:pt>
                <c:pt idx="249">
                  <c:v>4.984</c:v>
                </c:pt>
                <c:pt idx="250">
                  <c:v>4.984</c:v>
                </c:pt>
                <c:pt idx="251">
                  <c:v>5.4009999999999998</c:v>
                </c:pt>
                <c:pt idx="252">
                  <c:v>5.8</c:v>
                </c:pt>
                <c:pt idx="253">
                  <c:v>6.5270000000000001</c:v>
                </c:pt>
                <c:pt idx="254">
                  <c:v>6.4710000000000001</c:v>
                </c:pt>
                <c:pt idx="255">
                  <c:v>6.7119999999999997</c:v>
                </c:pt>
                <c:pt idx="256">
                  <c:v>6.7910000000000004</c:v>
                </c:pt>
                <c:pt idx="257">
                  <c:v>5.968</c:v>
                </c:pt>
                <c:pt idx="258">
                  <c:v>5.6370000000000005</c:v>
                </c:pt>
                <c:pt idx="259">
                  <c:v>5.3460000000000001</c:v>
                </c:pt>
                <c:pt idx="260">
                  <c:v>5.2629999999999999</c:v>
                </c:pt>
                <c:pt idx="261">
                  <c:v>5.0170000000000003</c:v>
                </c:pt>
                <c:pt idx="262">
                  <c:v>5.149</c:v>
                </c:pt>
                <c:pt idx="263">
                  <c:v>5.0720000000000001</c:v>
                </c:pt>
                <c:pt idx="264">
                  <c:v>4.1340000000000003</c:v>
                </c:pt>
                <c:pt idx="265">
                  <c:v>4.4320000000000004</c:v>
                </c:pt>
                <c:pt idx="266">
                  <c:v>4.7450000000000001</c:v>
                </c:pt>
                <c:pt idx="267">
                  <c:v>4.6610000000000005</c:v>
                </c:pt>
                <c:pt idx="268">
                  <c:v>4.5389999999999997</c:v>
                </c:pt>
                <c:pt idx="269">
                  <c:v>4.3239999999999998</c:v>
                </c:pt>
                <c:pt idx="270">
                  <c:v>4.0360000000000005</c:v>
                </c:pt>
                <c:pt idx="271">
                  <c:v>4.1269999999999998</c:v>
                </c:pt>
                <c:pt idx="272">
                  <c:v>4.1450000000000005</c:v>
                </c:pt>
                <c:pt idx="273">
                  <c:v>3.673</c:v>
                </c:pt>
                <c:pt idx="274">
                  <c:v>3.5150000000000001</c:v>
                </c:pt>
                <c:pt idx="275">
                  <c:v>3.238</c:v>
                </c:pt>
                <c:pt idx="276">
                  <c:v>3.0249999999999999</c:v>
                </c:pt>
                <c:pt idx="277">
                  <c:v>2.8570000000000002</c:v>
                </c:pt>
                <c:pt idx="278">
                  <c:v>2.6710000000000003</c:v>
                </c:pt>
                <c:pt idx="279">
                  <c:v>2.6230000000000002</c:v>
                </c:pt>
                <c:pt idx="280">
                  <c:v>2.2280000000000002</c:v>
                </c:pt>
                <c:pt idx="281">
                  <c:v>2.17</c:v>
                </c:pt>
                <c:pt idx="282">
                  <c:v>2.1030000000000002</c:v>
                </c:pt>
                <c:pt idx="283">
                  <c:v>1.909</c:v>
                </c:pt>
                <c:pt idx="284">
                  <c:v>1.611</c:v>
                </c:pt>
                <c:pt idx="285">
                  <c:v>1.458</c:v>
                </c:pt>
                <c:pt idx="286">
                  <c:v>1.323</c:v>
                </c:pt>
                <c:pt idx="287">
                  <c:v>1.2310000000000001</c:v>
                </c:pt>
                <c:pt idx="288">
                  <c:v>1.5</c:v>
                </c:pt>
                <c:pt idx="289">
                  <c:v>1.839</c:v>
                </c:pt>
                <c:pt idx="290">
                  <c:v>2.3109999999999999</c:v>
                </c:pt>
                <c:pt idx="291">
                  <c:v>1.839</c:v>
                </c:pt>
                <c:pt idx="292">
                  <c:v>2.1160000000000001</c:v>
                </c:pt>
                <c:pt idx="293">
                  <c:v>1.897</c:v>
                </c:pt>
                <c:pt idx="294">
                  <c:v>1.6739999999999999</c:v>
                </c:pt>
                <c:pt idx="295">
                  <c:v>1.5244</c:v>
                </c:pt>
                <c:pt idx="296">
                  <c:v>1.7811000000000001</c:v>
                </c:pt>
                <c:pt idx="297">
                  <c:v>1.5132000000000001</c:v>
                </c:pt>
                <c:pt idx="298">
                  <c:v>1.6128</c:v>
                </c:pt>
                <c:pt idx="299">
                  <c:v>1.4350000000000001</c:v>
                </c:pt>
                <c:pt idx="300">
                  <c:v>1.5923</c:v>
                </c:pt>
                <c:pt idx="301">
                  <c:v>1.4764000000000002</c:v>
                </c:pt>
                <c:pt idx="302">
                  <c:v>1.1145</c:v>
                </c:pt>
                <c:pt idx="303">
                  <c:v>1.0212000000000001</c:v>
                </c:pt>
                <c:pt idx="304">
                  <c:v>1.0931</c:v>
                </c:pt>
                <c:pt idx="305">
                  <c:v>0.9506</c:v>
                </c:pt>
                <c:pt idx="306">
                  <c:v>1.2016</c:v>
                </c:pt>
                <c:pt idx="307">
                  <c:v>1.5473000000000001</c:v>
                </c:pt>
                <c:pt idx="308">
                  <c:v>1.3925000000000001</c:v>
                </c:pt>
                <c:pt idx="309">
                  <c:v>1.597</c:v>
                </c:pt>
                <c:pt idx="310">
                  <c:v>1.5372000000000001</c:v>
                </c:pt>
                <c:pt idx="311">
                  <c:v>1.6500000000000001</c:v>
                </c:pt>
                <c:pt idx="312">
                  <c:v>1.629</c:v>
                </c:pt>
                <c:pt idx="313">
                  <c:v>1.5235000000000001</c:v>
                </c:pt>
                <c:pt idx="314">
                  <c:v>1.53</c:v>
                </c:pt>
                <c:pt idx="315">
                  <c:v>1.492</c:v>
                </c:pt>
                <c:pt idx="316">
                  <c:v>1.4495</c:v>
                </c:pt>
                <c:pt idx="317">
                  <c:v>1.6096999999999999</c:v>
                </c:pt>
                <c:pt idx="318">
                  <c:v>1.4990000000000001</c:v>
                </c:pt>
                <c:pt idx="319">
                  <c:v>1.4521999999999999</c:v>
                </c:pt>
                <c:pt idx="320">
                  <c:v>1.5706</c:v>
                </c:pt>
                <c:pt idx="321">
                  <c:v>1.4092</c:v>
                </c:pt>
                <c:pt idx="322">
                  <c:v>1.4560999999999999</c:v>
                </c:pt>
                <c:pt idx="323">
                  <c:v>1.1557999999999999</c:v>
                </c:pt>
                <c:pt idx="324">
                  <c:v>1.2797000000000001</c:v>
                </c:pt>
                <c:pt idx="325">
                  <c:v>1.5733999999999999</c:v>
                </c:pt>
                <c:pt idx="326">
                  <c:v>1.3306</c:v>
                </c:pt>
                <c:pt idx="327">
                  <c:v>1.3759999999999999</c:v>
                </c:pt>
                <c:pt idx="328">
                  <c:v>1.4137</c:v>
                </c:pt>
                <c:pt idx="329">
                  <c:v>1.5075000000000001</c:v>
                </c:pt>
                <c:pt idx="330">
                  <c:v>1.5859000000000001</c:v>
                </c:pt>
                <c:pt idx="331">
                  <c:v>1.5115000000000001</c:v>
                </c:pt>
                <c:pt idx="332">
                  <c:v>1.4222999999999999</c:v>
                </c:pt>
                <c:pt idx="333">
                  <c:v>1.2673000000000001</c:v>
                </c:pt>
                <c:pt idx="334">
                  <c:v>1.2974000000000001</c:v>
                </c:pt>
                <c:pt idx="335">
                  <c:v>1.1052</c:v>
                </c:pt>
                <c:pt idx="336">
                  <c:v>1.0083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8A-4E81-9BE0-F3D30339D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222528"/>
        <c:axId val="629262424"/>
      </c:lineChart>
      <c:lineChart>
        <c:grouping val="standard"/>
        <c:varyColors val="0"/>
        <c:ser>
          <c:idx val="1"/>
          <c:order val="1"/>
          <c:tx>
            <c:strRef>
              <c:f>'Fig3'!$B$3</c:f>
              <c:strCache>
                <c:ptCount val="1"/>
                <c:pt idx="0">
                  <c:v>PER Spain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'Fig3'!$A$4:$A$340</c:f>
              <c:numCache>
                <c:formatCode>m/d/yyyy</c:formatCode>
                <c:ptCount val="337"/>
                <c:pt idx="0">
                  <c:v>33358</c:v>
                </c:pt>
                <c:pt idx="1">
                  <c:v>33389</c:v>
                </c:pt>
                <c:pt idx="2">
                  <c:v>33417</c:v>
                </c:pt>
                <c:pt idx="3">
                  <c:v>33450</c:v>
                </c:pt>
                <c:pt idx="4">
                  <c:v>33480</c:v>
                </c:pt>
                <c:pt idx="5">
                  <c:v>33511</c:v>
                </c:pt>
                <c:pt idx="6">
                  <c:v>33542</c:v>
                </c:pt>
                <c:pt idx="7">
                  <c:v>33571</c:v>
                </c:pt>
                <c:pt idx="8">
                  <c:v>33603</c:v>
                </c:pt>
                <c:pt idx="9">
                  <c:v>33634</c:v>
                </c:pt>
                <c:pt idx="10">
                  <c:v>33662</c:v>
                </c:pt>
                <c:pt idx="11">
                  <c:v>33694</c:v>
                </c:pt>
                <c:pt idx="12">
                  <c:v>33724</c:v>
                </c:pt>
                <c:pt idx="13">
                  <c:v>33753</c:v>
                </c:pt>
                <c:pt idx="14">
                  <c:v>33785</c:v>
                </c:pt>
                <c:pt idx="15">
                  <c:v>33816</c:v>
                </c:pt>
                <c:pt idx="16">
                  <c:v>33847</c:v>
                </c:pt>
                <c:pt idx="17">
                  <c:v>33877</c:v>
                </c:pt>
                <c:pt idx="18">
                  <c:v>33907</c:v>
                </c:pt>
                <c:pt idx="19">
                  <c:v>33938</c:v>
                </c:pt>
                <c:pt idx="20">
                  <c:v>33969</c:v>
                </c:pt>
                <c:pt idx="21">
                  <c:v>33998</c:v>
                </c:pt>
                <c:pt idx="22">
                  <c:v>34026</c:v>
                </c:pt>
                <c:pt idx="23">
                  <c:v>34059</c:v>
                </c:pt>
                <c:pt idx="24">
                  <c:v>34089</c:v>
                </c:pt>
                <c:pt idx="25">
                  <c:v>34120</c:v>
                </c:pt>
                <c:pt idx="26">
                  <c:v>34150</c:v>
                </c:pt>
                <c:pt idx="27">
                  <c:v>34180</c:v>
                </c:pt>
                <c:pt idx="28">
                  <c:v>34212</c:v>
                </c:pt>
                <c:pt idx="29">
                  <c:v>34242</c:v>
                </c:pt>
                <c:pt idx="30">
                  <c:v>34271</c:v>
                </c:pt>
                <c:pt idx="31">
                  <c:v>34303</c:v>
                </c:pt>
                <c:pt idx="32">
                  <c:v>34334</c:v>
                </c:pt>
                <c:pt idx="33">
                  <c:v>34365</c:v>
                </c:pt>
                <c:pt idx="34">
                  <c:v>34393</c:v>
                </c:pt>
                <c:pt idx="35">
                  <c:v>34424</c:v>
                </c:pt>
                <c:pt idx="36">
                  <c:v>34453</c:v>
                </c:pt>
                <c:pt idx="37">
                  <c:v>34485</c:v>
                </c:pt>
                <c:pt idx="38">
                  <c:v>34515</c:v>
                </c:pt>
                <c:pt idx="39">
                  <c:v>34544</c:v>
                </c:pt>
                <c:pt idx="40">
                  <c:v>34577</c:v>
                </c:pt>
                <c:pt idx="41">
                  <c:v>34607</c:v>
                </c:pt>
                <c:pt idx="42">
                  <c:v>34638</c:v>
                </c:pt>
                <c:pt idx="43">
                  <c:v>34668</c:v>
                </c:pt>
                <c:pt idx="44">
                  <c:v>34698</c:v>
                </c:pt>
                <c:pt idx="45">
                  <c:v>34730</c:v>
                </c:pt>
                <c:pt idx="46">
                  <c:v>34758</c:v>
                </c:pt>
                <c:pt idx="47">
                  <c:v>34789</c:v>
                </c:pt>
                <c:pt idx="48">
                  <c:v>34817</c:v>
                </c:pt>
                <c:pt idx="49">
                  <c:v>34850</c:v>
                </c:pt>
                <c:pt idx="50">
                  <c:v>34880</c:v>
                </c:pt>
                <c:pt idx="51">
                  <c:v>34911</c:v>
                </c:pt>
                <c:pt idx="52">
                  <c:v>34942</c:v>
                </c:pt>
                <c:pt idx="53">
                  <c:v>34971</c:v>
                </c:pt>
                <c:pt idx="54">
                  <c:v>35003</c:v>
                </c:pt>
                <c:pt idx="55">
                  <c:v>35033</c:v>
                </c:pt>
                <c:pt idx="56">
                  <c:v>35062</c:v>
                </c:pt>
                <c:pt idx="57">
                  <c:v>35095</c:v>
                </c:pt>
                <c:pt idx="58">
                  <c:v>35124</c:v>
                </c:pt>
                <c:pt idx="59">
                  <c:v>35153</c:v>
                </c:pt>
                <c:pt idx="60">
                  <c:v>35185</c:v>
                </c:pt>
                <c:pt idx="61">
                  <c:v>35216</c:v>
                </c:pt>
                <c:pt idx="62">
                  <c:v>35244</c:v>
                </c:pt>
                <c:pt idx="63">
                  <c:v>35277</c:v>
                </c:pt>
                <c:pt idx="64">
                  <c:v>35307</c:v>
                </c:pt>
                <c:pt idx="65">
                  <c:v>35338</c:v>
                </c:pt>
                <c:pt idx="66">
                  <c:v>35369</c:v>
                </c:pt>
                <c:pt idx="67">
                  <c:v>35398</c:v>
                </c:pt>
                <c:pt idx="68">
                  <c:v>35430</c:v>
                </c:pt>
                <c:pt idx="69">
                  <c:v>35461</c:v>
                </c:pt>
                <c:pt idx="70">
                  <c:v>35489</c:v>
                </c:pt>
                <c:pt idx="71">
                  <c:v>35520</c:v>
                </c:pt>
                <c:pt idx="72">
                  <c:v>35550</c:v>
                </c:pt>
                <c:pt idx="73">
                  <c:v>35580</c:v>
                </c:pt>
                <c:pt idx="74">
                  <c:v>35611</c:v>
                </c:pt>
                <c:pt idx="75">
                  <c:v>35642</c:v>
                </c:pt>
                <c:pt idx="76">
                  <c:v>35671</c:v>
                </c:pt>
                <c:pt idx="77">
                  <c:v>35703</c:v>
                </c:pt>
                <c:pt idx="78">
                  <c:v>35734</c:v>
                </c:pt>
                <c:pt idx="79">
                  <c:v>35762</c:v>
                </c:pt>
                <c:pt idx="80">
                  <c:v>35795</c:v>
                </c:pt>
                <c:pt idx="81">
                  <c:v>35825</c:v>
                </c:pt>
                <c:pt idx="82">
                  <c:v>35853</c:v>
                </c:pt>
                <c:pt idx="83">
                  <c:v>35885</c:v>
                </c:pt>
                <c:pt idx="84">
                  <c:v>35915</c:v>
                </c:pt>
                <c:pt idx="85">
                  <c:v>35944</c:v>
                </c:pt>
                <c:pt idx="86">
                  <c:v>35976</c:v>
                </c:pt>
                <c:pt idx="87">
                  <c:v>36007</c:v>
                </c:pt>
                <c:pt idx="88">
                  <c:v>36038</c:v>
                </c:pt>
                <c:pt idx="89">
                  <c:v>36068</c:v>
                </c:pt>
                <c:pt idx="90">
                  <c:v>36098</c:v>
                </c:pt>
                <c:pt idx="91">
                  <c:v>36129</c:v>
                </c:pt>
                <c:pt idx="92">
                  <c:v>36160</c:v>
                </c:pt>
                <c:pt idx="93">
                  <c:v>36189</c:v>
                </c:pt>
                <c:pt idx="94">
                  <c:v>36217</c:v>
                </c:pt>
                <c:pt idx="95">
                  <c:v>36250</c:v>
                </c:pt>
                <c:pt idx="96">
                  <c:v>36280</c:v>
                </c:pt>
                <c:pt idx="97">
                  <c:v>36311</c:v>
                </c:pt>
                <c:pt idx="98">
                  <c:v>36341</c:v>
                </c:pt>
                <c:pt idx="99">
                  <c:v>36371</c:v>
                </c:pt>
                <c:pt idx="100">
                  <c:v>36403</c:v>
                </c:pt>
                <c:pt idx="101">
                  <c:v>36433</c:v>
                </c:pt>
                <c:pt idx="102">
                  <c:v>36462</c:v>
                </c:pt>
                <c:pt idx="103">
                  <c:v>36494</c:v>
                </c:pt>
                <c:pt idx="104">
                  <c:v>36525</c:v>
                </c:pt>
                <c:pt idx="105">
                  <c:v>36556</c:v>
                </c:pt>
                <c:pt idx="106">
                  <c:v>36585</c:v>
                </c:pt>
                <c:pt idx="107">
                  <c:v>36616</c:v>
                </c:pt>
                <c:pt idx="108">
                  <c:v>36644</c:v>
                </c:pt>
                <c:pt idx="109">
                  <c:v>36677</c:v>
                </c:pt>
                <c:pt idx="110">
                  <c:v>36707</c:v>
                </c:pt>
                <c:pt idx="111">
                  <c:v>36738</c:v>
                </c:pt>
                <c:pt idx="112">
                  <c:v>36769</c:v>
                </c:pt>
                <c:pt idx="113">
                  <c:v>36798</c:v>
                </c:pt>
                <c:pt idx="114">
                  <c:v>36830</c:v>
                </c:pt>
                <c:pt idx="115">
                  <c:v>36860</c:v>
                </c:pt>
                <c:pt idx="116">
                  <c:v>36889</c:v>
                </c:pt>
                <c:pt idx="117">
                  <c:v>36922</c:v>
                </c:pt>
                <c:pt idx="118">
                  <c:v>36950</c:v>
                </c:pt>
                <c:pt idx="119">
                  <c:v>36980</c:v>
                </c:pt>
                <c:pt idx="120">
                  <c:v>37011</c:v>
                </c:pt>
                <c:pt idx="121">
                  <c:v>37042</c:v>
                </c:pt>
                <c:pt idx="122">
                  <c:v>37071</c:v>
                </c:pt>
                <c:pt idx="123">
                  <c:v>37103</c:v>
                </c:pt>
                <c:pt idx="124">
                  <c:v>37134</c:v>
                </c:pt>
                <c:pt idx="125">
                  <c:v>37162</c:v>
                </c:pt>
                <c:pt idx="126">
                  <c:v>37195</c:v>
                </c:pt>
                <c:pt idx="127">
                  <c:v>37225</c:v>
                </c:pt>
                <c:pt idx="128">
                  <c:v>37256</c:v>
                </c:pt>
                <c:pt idx="129">
                  <c:v>37287</c:v>
                </c:pt>
                <c:pt idx="130">
                  <c:v>37315</c:v>
                </c:pt>
                <c:pt idx="131">
                  <c:v>37344</c:v>
                </c:pt>
                <c:pt idx="132">
                  <c:v>37376</c:v>
                </c:pt>
                <c:pt idx="133">
                  <c:v>37407</c:v>
                </c:pt>
                <c:pt idx="134">
                  <c:v>37435</c:v>
                </c:pt>
                <c:pt idx="135">
                  <c:v>37468</c:v>
                </c:pt>
                <c:pt idx="136">
                  <c:v>37498</c:v>
                </c:pt>
                <c:pt idx="137">
                  <c:v>37529</c:v>
                </c:pt>
                <c:pt idx="138">
                  <c:v>37560</c:v>
                </c:pt>
                <c:pt idx="139">
                  <c:v>37589</c:v>
                </c:pt>
                <c:pt idx="140">
                  <c:v>37621</c:v>
                </c:pt>
                <c:pt idx="141">
                  <c:v>37652</c:v>
                </c:pt>
                <c:pt idx="142">
                  <c:v>37680</c:v>
                </c:pt>
                <c:pt idx="143">
                  <c:v>37711</c:v>
                </c:pt>
                <c:pt idx="144">
                  <c:v>37741</c:v>
                </c:pt>
                <c:pt idx="145">
                  <c:v>37771</c:v>
                </c:pt>
                <c:pt idx="146">
                  <c:v>37802</c:v>
                </c:pt>
                <c:pt idx="147">
                  <c:v>37833</c:v>
                </c:pt>
                <c:pt idx="148">
                  <c:v>37862</c:v>
                </c:pt>
                <c:pt idx="149">
                  <c:v>37894</c:v>
                </c:pt>
                <c:pt idx="150">
                  <c:v>37925</c:v>
                </c:pt>
                <c:pt idx="151">
                  <c:v>37953</c:v>
                </c:pt>
                <c:pt idx="152">
                  <c:v>37986</c:v>
                </c:pt>
                <c:pt idx="153">
                  <c:v>38016</c:v>
                </c:pt>
                <c:pt idx="154">
                  <c:v>38044</c:v>
                </c:pt>
                <c:pt idx="155">
                  <c:v>38077</c:v>
                </c:pt>
                <c:pt idx="156">
                  <c:v>38107</c:v>
                </c:pt>
                <c:pt idx="157">
                  <c:v>38138</c:v>
                </c:pt>
                <c:pt idx="158">
                  <c:v>38168</c:v>
                </c:pt>
                <c:pt idx="159">
                  <c:v>38198</c:v>
                </c:pt>
                <c:pt idx="160">
                  <c:v>38230</c:v>
                </c:pt>
                <c:pt idx="161">
                  <c:v>38260</c:v>
                </c:pt>
                <c:pt idx="162">
                  <c:v>38289</c:v>
                </c:pt>
                <c:pt idx="163">
                  <c:v>38321</c:v>
                </c:pt>
                <c:pt idx="164">
                  <c:v>38352</c:v>
                </c:pt>
                <c:pt idx="165">
                  <c:v>38383</c:v>
                </c:pt>
                <c:pt idx="166">
                  <c:v>38411</c:v>
                </c:pt>
                <c:pt idx="167">
                  <c:v>38442</c:v>
                </c:pt>
                <c:pt idx="168">
                  <c:v>38471</c:v>
                </c:pt>
                <c:pt idx="169">
                  <c:v>38503</c:v>
                </c:pt>
                <c:pt idx="170">
                  <c:v>38533</c:v>
                </c:pt>
                <c:pt idx="171">
                  <c:v>38562</c:v>
                </c:pt>
                <c:pt idx="172">
                  <c:v>38595</c:v>
                </c:pt>
                <c:pt idx="173">
                  <c:v>38625</c:v>
                </c:pt>
                <c:pt idx="174">
                  <c:v>38656</c:v>
                </c:pt>
                <c:pt idx="175">
                  <c:v>38686</c:v>
                </c:pt>
                <c:pt idx="176">
                  <c:v>38716</c:v>
                </c:pt>
                <c:pt idx="177">
                  <c:v>38748</c:v>
                </c:pt>
                <c:pt idx="178">
                  <c:v>38776</c:v>
                </c:pt>
                <c:pt idx="179">
                  <c:v>38807</c:v>
                </c:pt>
                <c:pt idx="180">
                  <c:v>38835</c:v>
                </c:pt>
                <c:pt idx="181">
                  <c:v>38868</c:v>
                </c:pt>
                <c:pt idx="182">
                  <c:v>38898</c:v>
                </c:pt>
                <c:pt idx="183">
                  <c:v>38929</c:v>
                </c:pt>
                <c:pt idx="184">
                  <c:v>38960</c:v>
                </c:pt>
                <c:pt idx="185">
                  <c:v>38989</c:v>
                </c:pt>
                <c:pt idx="186">
                  <c:v>39021</c:v>
                </c:pt>
                <c:pt idx="187">
                  <c:v>39051</c:v>
                </c:pt>
                <c:pt idx="188">
                  <c:v>39080</c:v>
                </c:pt>
                <c:pt idx="189">
                  <c:v>39113</c:v>
                </c:pt>
                <c:pt idx="190">
                  <c:v>39141</c:v>
                </c:pt>
                <c:pt idx="191">
                  <c:v>39171</c:v>
                </c:pt>
                <c:pt idx="192">
                  <c:v>39202</c:v>
                </c:pt>
                <c:pt idx="193">
                  <c:v>39233</c:v>
                </c:pt>
                <c:pt idx="194">
                  <c:v>39262</c:v>
                </c:pt>
                <c:pt idx="195">
                  <c:v>39294</c:v>
                </c:pt>
                <c:pt idx="196">
                  <c:v>39325</c:v>
                </c:pt>
                <c:pt idx="197">
                  <c:v>39353</c:v>
                </c:pt>
                <c:pt idx="198">
                  <c:v>39386</c:v>
                </c:pt>
                <c:pt idx="199">
                  <c:v>39416</c:v>
                </c:pt>
                <c:pt idx="200">
                  <c:v>39447</c:v>
                </c:pt>
                <c:pt idx="201">
                  <c:v>39478</c:v>
                </c:pt>
                <c:pt idx="202">
                  <c:v>39507</c:v>
                </c:pt>
                <c:pt idx="203">
                  <c:v>39538</c:v>
                </c:pt>
                <c:pt idx="204">
                  <c:v>39568</c:v>
                </c:pt>
                <c:pt idx="205">
                  <c:v>39598</c:v>
                </c:pt>
                <c:pt idx="206">
                  <c:v>39629</c:v>
                </c:pt>
                <c:pt idx="207">
                  <c:v>39660</c:v>
                </c:pt>
                <c:pt idx="208">
                  <c:v>39689</c:v>
                </c:pt>
                <c:pt idx="209">
                  <c:v>39721</c:v>
                </c:pt>
                <c:pt idx="210">
                  <c:v>39752</c:v>
                </c:pt>
                <c:pt idx="211">
                  <c:v>39780</c:v>
                </c:pt>
                <c:pt idx="212">
                  <c:v>39813</c:v>
                </c:pt>
                <c:pt idx="213">
                  <c:v>39843</c:v>
                </c:pt>
                <c:pt idx="214">
                  <c:v>39871</c:v>
                </c:pt>
                <c:pt idx="215">
                  <c:v>39903</c:v>
                </c:pt>
                <c:pt idx="216">
                  <c:v>39933</c:v>
                </c:pt>
                <c:pt idx="217">
                  <c:v>39962</c:v>
                </c:pt>
                <c:pt idx="218">
                  <c:v>39994</c:v>
                </c:pt>
                <c:pt idx="219">
                  <c:v>40025</c:v>
                </c:pt>
                <c:pt idx="220">
                  <c:v>40056</c:v>
                </c:pt>
                <c:pt idx="221">
                  <c:v>40086</c:v>
                </c:pt>
                <c:pt idx="222">
                  <c:v>40116</c:v>
                </c:pt>
                <c:pt idx="223">
                  <c:v>40147</c:v>
                </c:pt>
                <c:pt idx="224">
                  <c:v>40178</c:v>
                </c:pt>
                <c:pt idx="225">
                  <c:v>40207</c:v>
                </c:pt>
                <c:pt idx="226">
                  <c:v>40235</c:v>
                </c:pt>
                <c:pt idx="227">
                  <c:v>40268</c:v>
                </c:pt>
                <c:pt idx="228">
                  <c:v>40298</c:v>
                </c:pt>
                <c:pt idx="229">
                  <c:v>40329</c:v>
                </c:pt>
                <c:pt idx="230">
                  <c:v>40359</c:v>
                </c:pt>
                <c:pt idx="231">
                  <c:v>40389</c:v>
                </c:pt>
                <c:pt idx="232">
                  <c:v>40421</c:v>
                </c:pt>
                <c:pt idx="233">
                  <c:v>40451</c:v>
                </c:pt>
                <c:pt idx="234">
                  <c:v>40480</c:v>
                </c:pt>
                <c:pt idx="235">
                  <c:v>40512</c:v>
                </c:pt>
                <c:pt idx="236">
                  <c:v>40543</c:v>
                </c:pt>
                <c:pt idx="237">
                  <c:v>40574</c:v>
                </c:pt>
                <c:pt idx="238">
                  <c:v>40602</c:v>
                </c:pt>
                <c:pt idx="239">
                  <c:v>40633</c:v>
                </c:pt>
                <c:pt idx="240">
                  <c:v>40662</c:v>
                </c:pt>
                <c:pt idx="241">
                  <c:v>40694</c:v>
                </c:pt>
                <c:pt idx="242">
                  <c:v>40724</c:v>
                </c:pt>
                <c:pt idx="243">
                  <c:v>40753</c:v>
                </c:pt>
                <c:pt idx="244">
                  <c:v>40786</c:v>
                </c:pt>
                <c:pt idx="245">
                  <c:v>40816</c:v>
                </c:pt>
                <c:pt idx="246">
                  <c:v>40847</c:v>
                </c:pt>
                <c:pt idx="247">
                  <c:v>40877</c:v>
                </c:pt>
                <c:pt idx="248">
                  <c:v>40907</c:v>
                </c:pt>
                <c:pt idx="249">
                  <c:v>40939</c:v>
                </c:pt>
                <c:pt idx="250">
                  <c:v>40968</c:v>
                </c:pt>
                <c:pt idx="251">
                  <c:v>40998</c:v>
                </c:pt>
                <c:pt idx="252">
                  <c:v>41029</c:v>
                </c:pt>
                <c:pt idx="253">
                  <c:v>41060</c:v>
                </c:pt>
                <c:pt idx="254">
                  <c:v>41089</c:v>
                </c:pt>
                <c:pt idx="255">
                  <c:v>41121</c:v>
                </c:pt>
                <c:pt idx="256">
                  <c:v>41152</c:v>
                </c:pt>
                <c:pt idx="257">
                  <c:v>41180</c:v>
                </c:pt>
                <c:pt idx="258">
                  <c:v>41213</c:v>
                </c:pt>
                <c:pt idx="259">
                  <c:v>41243</c:v>
                </c:pt>
                <c:pt idx="260">
                  <c:v>41274</c:v>
                </c:pt>
                <c:pt idx="261">
                  <c:v>41305</c:v>
                </c:pt>
                <c:pt idx="262">
                  <c:v>41333</c:v>
                </c:pt>
                <c:pt idx="263">
                  <c:v>41362</c:v>
                </c:pt>
                <c:pt idx="264">
                  <c:v>41394</c:v>
                </c:pt>
                <c:pt idx="265">
                  <c:v>41425</c:v>
                </c:pt>
                <c:pt idx="266">
                  <c:v>41453</c:v>
                </c:pt>
                <c:pt idx="267">
                  <c:v>41486</c:v>
                </c:pt>
                <c:pt idx="268">
                  <c:v>41516</c:v>
                </c:pt>
                <c:pt idx="269">
                  <c:v>41547</c:v>
                </c:pt>
                <c:pt idx="270">
                  <c:v>41578</c:v>
                </c:pt>
                <c:pt idx="271">
                  <c:v>41607</c:v>
                </c:pt>
                <c:pt idx="272">
                  <c:v>41639</c:v>
                </c:pt>
                <c:pt idx="273">
                  <c:v>41670</c:v>
                </c:pt>
                <c:pt idx="274">
                  <c:v>41698</c:v>
                </c:pt>
                <c:pt idx="275">
                  <c:v>41729</c:v>
                </c:pt>
                <c:pt idx="276">
                  <c:v>41759</c:v>
                </c:pt>
                <c:pt idx="277">
                  <c:v>41789</c:v>
                </c:pt>
                <c:pt idx="278">
                  <c:v>41820</c:v>
                </c:pt>
                <c:pt idx="279">
                  <c:v>41851</c:v>
                </c:pt>
                <c:pt idx="280">
                  <c:v>41880</c:v>
                </c:pt>
                <c:pt idx="281">
                  <c:v>41912</c:v>
                </c:pt>
                <c:pt idx="282">
                  <c:v>41943</c:v>
                </c:pt>
                <c:pt idx="283">
                  <c:v>41971</c:v>
                </c:pt>
                <c:pt idx="284">
                  <c:v>42004</c:v>
                </c:pt>
                <c:pt idx="285">
                  <c:v>42034</c:v>
                </c:pt>
                <c:pt idx="286">
                  <c:v>42062</c:v>
                </c:pt>
                <c:pt idx="287">
                  <c:v>42094</c:v>
                </c:pt>
                <c:pt idx="288">
                  <c:v>42124</c:v>
                </c:pt>
                <c:pt idx="289">
                  <c:v>42153</c:v>
                </c:pt>
                <c:pt idx="290">
                  <c:v>42185</c:v>
                </c:pt>
                <c:pt idx="291">
                  <c:v>42216</c:v>
                </c:pt>
                <c:pt idx="292">
                  <c:v>42247</c:v>
                </c:pt>
                <c:pt idx="293">
                  <c:v>42277</c:v>
                </c:pt>
                <c:pt idx="294">
                  <c:v>42307</c:v>
                </c:pt>
                <c:pt idx="295">
                  <c:v>42338</c:v>
                </c:pt>
                <c:pt idx="296">
                  <c:v>42368</c:v>
                </c:pt>
                <c:pt idx="297">
                  <c:v>42399</c:v>
                </c:pt>
                <c:pt idx="298">
                  <c:v>42429</c:v>
                </c:pt>
                <c:pt idx="299">
                  <c:v>42459</c:v>
                </c:pt>
                <c:pt idx="300">
                  <c:v>42490</c:v>
                </c:pt>
                <c:pt idx="301">
                  <c:v>42520</c:v>
                </c:pt>
                <c:pt idx="302">
                  <c:v>42551</c:v>
                </c:pt>
                <c:pt idx="303">
                  <c:v>42581</c:v>
                </c:pt>
                <c:pt idx="304">
                  <c:v>42612</c:v>
                </c:pt>
                <c:pt idx="305">
                  <c:v>42643</c:v>
                </c:pt>
                <c:pt idx="306">
                  <c:v>42673</c:v>
                </c:pt>
                <c:pt idx="307">
                  <c:v>42704</c:v>
                </c:pt>
                <c:pt idx="308">
                  <c:v>42734</c:v>
                </c:pt>
                <c:pt idx="309">
                  <c:v>42765</c:v>
                </c:pt>
                <c:pt idx="310">
                  <c:v>42794</c:v>
                </c:pt>
                <c:pt idx="311">
                  <c:v>42824</c:v>
                </c:pt>
                <c:pt idx="312">
                  <c:v>42855</c:v>
                </c:pt>
                <c:pt idx="313">
                  <c:v>42885</c:v>
                </c:pt>
                <c:pt idx="314">
                  <c:v>42916</c:v>
                </c:pt>
                <c:pt idx="315">
                  <c:v>42946</c:v>
                </c:pt>
                <c:pt idx="316">
                  <c:v>42977</c:v>
                </c:pt>
                <c:pt idx="317">
                  <c:v>43008</c:v>
                </c:pt>
                <c:pt idx="318">
                  <c:v>43038</c:v>
                </c:pt>
                <c:pt idx="319">
                  <c:v>43069</c:v>
                </c:pt>
                <c:pt idx="320">
                  <c:v>43099</c:v>
                </c:pt>
                <c:pt idx="321">
                  <c:v>43130</c:v>
                </c:pt>
                <c:pt idx="322">
                  <c:v>43159</c:v>
                </c:pt>
                <c:pt idx="323">
                  <c:v>43189</c:v>
                </c:pt>
                <c:pt idx="324">
                  <c:v>43220</c:v>
                </c:pt>
                <c:pt idx="325">
                  <c:v>43250</c:v>
                </c:pt>
                <c:pt idx="326">
                  <c:v>43281</c:v>
                </c:pt>
                <c:pt idx="327">
                  <c:v>43311</c:v>
                </c:pt>
                <c:pt idx="328">
                  <c:v>43342</c:v>
                </c:pt>
                <c:pt idx="329">
                  <c:v>43373</c:v>
                </c:pt>
                <c:pt idx="330">
                  <c:v>43403</c:v>
                </c:pt>
                <c:pt idx="331">
                  <c:v>43434</c:v>
                </c:pt>
                <c:pt idx="332">
                  <c:v>43464</c:v>
                </c:pt>
                <c:pt idx="333">
                  <c:v>43495</c:v>
                </c:pt>
                <c:pt idx="334">
                  <c:v>43524</c:v>
                </c:pt>
                <c:pt idx="335">
                  <c:v>43554</c:v>
                </c:pt>
                <c:pt idx="336">
                  <c:v>43585</c:v>
                </c:pt>
              </c:numCache>
            </c:numRef>
          </c:cat>
          <c:val>
            <c:numRef>
              <c:f>'Fig3'!$B$4:$B$340</c:f>
              <c:numCache>
                <c:formatCode>General</c:formatCode>
                <c:ptCount val="337"/>
                <c:pt idx="0">
                  <c:v>9.9</c:v>
                </c:pt>
                <c:pt idx="1">
                  <c:v>10.4</c:v>
                </c:pt>
                <c:pt idx="2">
                  <c:v>10</c:v>
                </c:pt>
                <c:pt idx="3">
                  <c:v>9.8000000000000007</c:v>
                </c:pt>
                <c:pt idx="4">
                  <c:v>10</c:v>
                </c:pt>
                <c:pt idx="5">
                  <c:v>10.200000000000001</c:v>
                </c:pt>
                <c:pt idx="6">
                  <c:v>10.100000000000001</c:v>
                </c:pt>
                <c:pt idx="7">
                  <c:v>9</c:v>
                </c:pt>
                <c:pt idx="8">
                  <c:v>9</c:v>
                </c:pt>
                <c:pt idx="9">
                  <c:v>9.3000000000000007</c:v>
                </c:pt>
                <c:pt idx="10">
                  <c:v>9.9</c:v>
                </c:pt>
                <c:pt idx="11">
                  <c:v>10.5</c:v>
                </c:pt>
                <c:pt idx="12">
                  <c:v>10.200000000000001</c:v>
                </c:pt>
                <c:pt idx="13">
                  <c:v>10.700000000000001</c:v>
                </c:pt>
                <c:pt idx="14">
                  <c:v>9.8000000000000007</c:v>
                </c:pt>
                <c:pt idx="15">
                  <c:v>8.5</c:v>
                </c:pt>
                <c:pt idx="16">
                  <c:v>8.1</c:v>
                </c:pt>
                <c:pt idx="17">
                  <c:v>7.6000000000000005</c:v>
                </c:pt>
                <c:pt idx="18">
                  <c:v>7.9</c:v>
                </c:pt>
                <c:pt idx="19">
                  <c:v>8.6</c:v>
                </c:pt>
                <c:pt idx="20">
                  <c:v>8.9</c:v>
                </c:pt>
                <c:pt idx="21">
                  <c:v>10</c:v>
                </c:pt>
                <c:pt idx="22">
                  <c:v>10.100000000000001</c:v>
                </c:pt>
                <c:pt idx="23">
                  <c:v>11.8</c:v>
                </c:pt>
                <c:pt idx="24">
                  <c:v>11.700000000000001</c:v>
                </c:pt>
                <c:pt idx="25">
                  <c:v>12.100000000000001</c:v>
                </c:pt>
                <c:pt idx="26">
                  <c:v>12.200000000000001</c:v>
                </c:pt>
                <c:pt idx="27">
                  <c:v>12.8</c:v>
                </c:pt>
                <c:pt idx="28">
                  <c:v>14.5</c:v>
                </c:pt>
                <c:pt idx="29">
                  <c:v>13.4</c:v>
                </c:pt>
                <c:pt idx="30">
                  <c:v>14.4</c:v>
                </c:pt>
                <c:pt idx="31">
                  <c:v>13.600000000000001</c:v>
                </c:pt>
                <c:pt idx="32">
                  <c:v>15.100000000000001</c:v>
                </c:pt>
                <c:pt idx="33">
                  <c:v>16.7</c:v>
                </c:pt>
                <c:pt idx="34">
                  <c:v>15.700000000000001</c:v>
                </c:pt>
                <c:pt idx="35">
                  <c:v>15.600000000000001</c:v>
                </c:pt>
                <c:pt idx="36">
                  <c:v>15.8</c:v>
                </c:pt>
                <c:pt idx="37">
                  <c:v>15.9</c:v>
                </c:pt>
                <c:pt idx="38">
                  <c:v>13</c:v>
                </c:pt>
                <c:pt idx="39">
                  <c:v>13.600000000000001</c:v>
                </c:pt>
                <c:pt idx="40">
                  <c:v>13.600000000000001</c:v>
                </c:pt>
                <c:pt idx="41">
                  <c:v>13.100000000000001</c:v>
                </c:pt>
                <c:pt idx="42">
                  <c:v>13.9</c:v>
                </c:pt>
                <c:pt idx="43">
                  <c:v>14.100000000000001</c:v>
                </c:pt>
                <c:pt idx="44">
                  <c:v>13.4</c:v>
                </c:pt>
                <c:pt idx="45">
                  <c:v>13.100000000000001</c:v>
                </c:pt>
                <c:pt idx="46">
                  <c:v>13.100000000000001</c:v>
                </c:pt>
                <c:pt idx="47">
                  <c:v>12.3</c:v>
                </c:pt>
                <c:pt idx="48">
                  <c:v>13</c:v>
                </c:pt>
                <c:pt idx="49">
                  <c:v>12.4</c:v>
                </c:pt>
                <c:pt idx="50">
                  <c:v>11.600000000000001</c:v>
                </c:pt>
                <c:pt idx="51">
                  <c:v>11.9</c:v>
                </c:pt>
                <c:pt idx="52">
                  <c:v>12</c:v>
                </c:pt>
                <c:pt idx="53">
                  <c:v>11.9</c:v>
                </c:pt>
                <c:pt idx="54">
                  <c:v>10.700000000000001</c:v>
                </c:pt>
                <c:pt idx="55">
                  <c:v>11.4</c:v>
                </c:pt>
                <c:pt idx="56">
                  <c:v>11.700000000000001</c:v>
                </c:pt>
                <c:pt idx="57">
                  <c:v>12</c:v>
                </c:pt>
                <c:pt idx="58">
                  <c:v>12.200000000000001</c:v>
                </c:pt>
                <c:pt idx="59">
                  <c:v>11.9</c:v>
                </c:pt>
                <c:pt idx="60">
                  <c:v>12.5</c:v>
                </c:pt>
                <c:pt idx="61">
                  <c:v>12.9</c:v>
                </c:pt>
                <c:pt idx="62">
                  <c:v>13.3</c:v>
                </c:pt>
                <c:pt idx="63">
                  <c:v>12.4</c:v>
                </c:pt>
                <c:pt idx="64">
                  <c:v>12.600000000000001</c:v>
                </c:pt>
                <c:pt idx="65">
                  <c:v>13.100000000000001</c:v>
                </c:pt>
                <c:pt idx="66">
                  <c:v>13.4</c:v>
                </c:pt>
                <c:pt idx="67">
                  <c:v>14.4</c:v>
                </c:pt>
                <c:pt idx="68">
                  <c:v>15.8</c:v>
                </c:pt>
                <c:pt idx="69">
                  <c:v>16.400000000000002</c:v>
                </c:pt>
                <c:pt idx="70">
                  <c:v>16.400000000000002</c:v>
                </c:pt>
                <c:pt idx="71">
                  <c:v>17.100000000000001</c:v>
                </c:pt>
                <c:pt idx="72">
                  <c:v>18.600000000000001</c:v>
                </c:pt>
                <c:pt idx="73">
                  <c:v>19.900000000000002</c:v>
                </c:pt>
                <c:pt idx="74">
                  <c:v>20.200000000000003</c:v>
                </c:pt>
                <c:pt idx="75">
                  <c:v>20</c:v>
                </c:pt>
                <c:pt idx="76">
                  <c:v>19.3</c:v>
                </c:pt>
                <c:pt idx="77">
                  <c:v>19.8</c:v>
                </c:pt>
                <c:pt idx="78">
                  <c:v>17.5</c:v>
                </c:pt>
                <c:pt idx="79">
                  <c:v>18.8</c:v>
                </c:pt>
                <c:pt idx="80">
                  <c:v>19.600000000000001</c:v>
                </c:pt>
                <c:pt idx="81">
                  <c:v>21.5</c:v>
                </c:pt>
                <c:pt idx="82">
                  <c:v>23.8</c:v>
                </c:pt>
                <c:pt idx="83">
                  <c:v>25.3</c:v>
                </c:pt>
                <c:pt idx="84">
                  <c:v>25</c:v>
                </c:pt>
                <c:pt idx="85">
                  <c:v>24.1</c:v>
                </c:pt>
                <c:pt idx="86">
                  <c:v>24.400000000000002</c:v>
                </c:pt>
                <c:pt idx="87">
                  <c:v>25.3</c:v>
                </c:pt>
                <c:pt idx="88">
                  <c:v>20.400000000000002</c:v>
                </c:pt>
                <c:pt idx="89">
                  <c:v>18.900000000000002</c:v>
                </c:pt>
                <c:pt idx="90">
                  <c:v>21.200000000000003</c:v>
                </c:pt>
                <c:pt idx="91">
                  <c:v>23.200000000000003</c:v>
                </c:pt>
                <c:pt idx="92">
                  <c:v>23.6</c:v>
                </c:pt>
                <c:pt idx="93">
                  <c:v>23.700000000000003</c:v>
                </c:pt>
                <c:pt idx="94">
                  <c:v>24.200000000000003</c:v>
                </c:pt>
                <c:pt idx="95">
                  <c:v>20.900000000000002</c:v>
                </c:pt>
                <c:pt idx="96">
                  <c:v>21.200000000000003</c:v>
                </c:pt>
                <c:pt idx="97">
                  <c:v>21.1</c:v>
                </c:pt>
                <c:pt idx="98">
                  <c:v>21.200000000000003</c:v>
                </c:pt>
                <c:pt idx="99">
                  <c:v>20</c:v>
                </c:pt>
                <c:pt idx="100">
                  <c:v>20.900000000000002</c:v>
                </c:pt>
                <c:pt idx="101">
                  <c:v>20.400000000000002</c:v>
                </c:pt>
                <c:pt idx="102">
                  <c:v>20.700000000000003</c:v>
                </c:pt>
                <c:pt idx="103">
                  <c:v>22.8</c:v>
                </c:pt>
                <c:pt idx="104">
                  <c:v>24.1</c:v>
                </c:pt>
                <c:pt idx="105">
                  <c:v>22.8</c:v>
                </c:pt>
                <c:pt idx="106">
                  <c:v>25.200000000000003</c:v>
                </c:pt>
                <c:pt idx="107">
                  <c:v>22.400000000000002</c:v>
                </c:pt>
                <c:pt idx="108">
                  <c:v>22.6</c:v>
                </c:pt>
                <c:pt idx="109">
                  <c:v>21</c:v>
                </c:pt>
                <c:pt idx="110">
                  <c:v>20.8</c:v>
                </c:pt>
                <c:pt idx="111">
                  <c:v>21.1</c:v>
                </c:pt>
                <c:pt idx="112">
                  <c:v>21.900000000000002</c:v>
                </c:pt>
                <c:pt idx="113">
                  <c:v>22</c:v>
                </c:pt>
                <c:pt idx="114">
                  <c:v>21.400000000000002</c:v>
                </c:pt>
                <c:pt idx="115">
                  <c:v>19.3</c:v>
                </c:pt>
                <c:pt idx="116">
                  <c:v>19.100000000000001</c:v>
                </c:pt>
                <c:pt idx="117">
                  <c:v>22</c:v>
                </c:pt>
                <c:pt idx="118">
                  <c:v>19.600000000000001</c:v>
                </c:pt>
                <c:pt idx="119">
                  <c:v>19.200000000000003</c:v>
                </c:pt>
                <c:pt idx="120">
                  <c:v>19.900000000000002</c:v>
                </c:pt>
                <c:pt idx="121">
                  <c:v>19.400000000000002</c:v>
                </c:pt>
                <c:pt idx="122">
                  <c:v>18.3</c:v>
                </c:pt>
                <c:pt idx="123">
                  <c:v>16.3</c:v>
                </c:pt>
                <c:pt idx="124">
                  <c:v>15.9</c:v>
                </c:pt>
                <c:pt idx="125">
                  <c:v>14.100000000000001</c:v>
                </c:pt>
                <c:pt idx="126">
                  <c:v>14.200000000000001</c:v>
                </c:pt>
                <c:pt idx="127">
                  <c:v>15.200000000000001</c:v>
                </c:pt>
                <c:pt idx="128">
                  <c:v>15.200000000000001</c:v>
                </c:pt>
                <c:pt idx="129">
                  <c:v>16.5</c:v>
                </c:pt>
                <c:pt idx="130">
                  <c:v>16.8</c:v>
                </c:pt>
                <c:pt idx="131">
                  <c:v>17</c:v>
                </c:pt>
                <c:pt idx="132">
                  <c:v>16.2</c:v>
                </c:pt>
                <c:pt idx="133">
                  <c:v>15.9</c:v>
                </c:pt>
                <c:pt idx="134">
                  <c:v>14</c:v>
                </c:pt>
                <c:pt idx="135">
                  <c:v>13.100000000000001</c:v>
                </c:pt>
                <c:pt idx="136">
                  <c:v>13.700000000000001</c:v>
                </c:pt>
                <c:pt idx="137">
                  <c:v>11.8</c:v>
                </c:pt>
                <c:pt idx="138">
                  <c:v>13.200000000000001</c:v>
                </c:pt>
                <c:pt idx="139">
                  <c:v>14.3</c:v>
                </c:pt>
                <c:pt idx="140">
                  <c:v>13</c:v>
                </c:pt>
                <c:pt idx="141">
                  <c:v>12.9</c:v>
                </c:pt>
                <c:pt idx="142">
                  <c:v>12.9</c:v>
                </c:pt>
                <c:pt idx="143">
                  <c:v>12.700000000000001</c:v>
                </c:pt>
                <c:pt idx="144">
                  <c:v>13.8</c:v>
                </c:pt>
                <c:pt idx="145">
                  <c:v>14</c:v>
                </c:pt>
                <c:pt idx="146">
                  <c:v>14.700000000000001</c:v>
                </c:pt>
                <c:pt idx="147">
                  <c:v>14.700000000000001</c:v>
                </c:pt>
                <c:pt idx="148">
                  <c:v>14.700000000000001</c:v>
                </c:pt>
                <c:pt idx="149">
                  <c:v>14.200000000000001</c:v>
                </c:pt>
                <c:pt idx="150">
                  <c:v>15</c:v>
                </c:pt>
                <c:pt idx="151">
                  <c:v>15.3</c:v>
                </c:pt>
                <c:pt idx="152">
                  <c:v>16</c:v>
                </c:pt>
                <c:pt idx="153">
                  <c:v>16.2</c:v>
                </c:pt>
                <c:pt idx="154">
                  <c:v>16.8</c:v>
                </c:pt>
                <c:pt idx="155">
                  <c:v>16.3</c:v>
                </c:pt>
                <c:pt idx="156">
                  <c:v>16.5</c:v>
                </c:pt>
                <c:pt idx="157">
                  <c:v>16.2</c:v>
                </c:pt>
                <c:pt idx="158">
                  <c:v>16.400000000000002</c:v>
                </c:pt>
                <c:pt idx="159">
                  <c:v>16.3</c:v>
                </c:pt>
                <c:pt idx="160">
                  <c:v>16.2</c:v>
                </c:pt>
                <c:pt idx="161">
                  <c:v>16.5</c:v>
                </c:pt>
                <c:pt idx="162">
                  <c:v>17.2</c:v>
                </c:pt>
                <c:pt idx="163">
                  <c:v>17.5</c:v>
                </c:pt>
                <c:pt idx="164">
                  <c:v>18.3</c:v>
                </c:pt>
                <c:pt idx="165">
                  <c:v>18.900000000000002</c:v>
                </c:pt>
                <c:pt idx="166">
                  <c:v>18.8</c:v>
                </c:pt>
                <c:pt idx="167">
                  <c:v>17.600000000000001</c:v>
                </c:pt>
                <c:pt idx="168">
                  <c:v>17.2</c:v>
                </c:pt>
                <c:pt idx="169">
                  <c:v>17.7</c:v>
                </c:pt>
                <c:pt idx="170">
                  <c:v>18.3</c:v>
                </c:pt>
                <c:pt idx="171">
                  <c:v>18.7</c:v>
                </c:pt>
                <c:pt idx="172">
                  <c:v>18.600000000000001</c:v>
                </c:pt>
                <c:pt idx="173">
                  <c:v>20</c:v>
                </c:pt>
                <c:pt idx="174">
                  <c:v>19.3</c:v>
                </c:pt>
                <c:pt idx="175">
                  <c:v>18.900000000000002</c:v>
                </c:pt>
                <c:pt idx="176">
                  <c:v>19.100000000000001</c:v>
                </c:pt>
                <c:pt idx="177">
                  <c:v>19.8</c:v>
                </c:pt>
                <c:pt idx="178">
                  <c:v>21</c:v>
                </c:pt>
                <c:pt idx="179">
                  <c:v>21.3</c:v>
                </c:pt>
                <c:pt idx="180">
                  <c:v>21.400000000000002</c:v>
                </c:pt>
                <c:pt idx="181">
                  <c:v>20.5</c:v>
                </c:pt>
                <c:pt idx="182">
                  <c:v>20.8</c:v>
                </c:pt>
                <c:pt idx="183">
                  <c:v>20.400000000000002</c:v>
                </c:pt>
                <c:pt idx="184">
                  <c:v>21</c:v>
                </c:pt>
                <c:pt idx="185">
                  <c:v>22</c:v>
                </c:pt>
                <c:pt idx="186">
                  <c:v>20.5</c:v>
                </c:pt>
                <c:pt idx="187">
                  <c:v>20.8</c:v>
                </c:pt>
                <c:pt idx="188">
                  <c:v>21.200000000000003</c:v>
                </c:pt>
                <c:pt idx="189">
                  <c:v>22.1</c:v>
                </c:pt>
                <c:pt idx="190">
                  <c:v>19.400000000000002</c:v>
                </c:pt>
                <c:pt idx="191">
                  <c:v>19.100000000000001</c:v>
                </c:pt>
                <c:pt idx="192">
                  <c:v>17.7</c:v>
                </c:pt>
                <c:pt idx="193">
                  <c:v>18.8</c:v>
                </c:pt>
                <c:pt idx="194">
                  <c:v>18.2</c:v>
                </c:pt>
                <c:pt idx="195">
                  <c:v>18</c:v>
                </c:pt>
                <c:pt idx="196">
                  <c:v>17.5</c:v>
                </c:pt>
                <c:pt idx="197">
                  <c:v>14.4</c:v>
                </c:pt>
                <c:pt idx="198">
                  <c:v>15.200000000000001</c:v>
                </c:pt>
                <c:pt idx="199">
                  <c:v>13.4</c:v>
                </c:pt>
                <c:pt idx="200">
                  <c:v>12.700000000000001</c:v>
                </c:pt>
                <c:pt idx="201">
                  <c:v>11.8</c:v>
                </c:pt>
                <c:pt idx="202">
                  <c:v>11.8</c:v>
                </c:pt>
                <c:pt idx="203">
                  <c:v>12.3</c:v>
                </c:pt>
                <c:pt idx="204">
                  <c:v>12.3</c:v>
                </c:pt>
                <c:pt idx="205">
                  <c:v>11.8</c:v>
                </c:pt>
                <c:pt idx="206">
                  <c:v>10.5</c:v>
                </c:pt>
                <c:pt idx="207">
                  <c:v>10.4</c:v>
                </c:pt>
                <c:pt idx="208">
                  <c:v>9.6000000000000014</c:v>
                </c:pt>
                <c:pt idx="209">
                  <c:v>9.1</c:v>
                </c:pt>
                <c:pt idx="210">
                  <c:v>7.7</c:v>
                </c:pt>
                <c:pt idx="211">
                  <c:v>7.6000000000000005</c:v>
                </c:pt>
                <c:pt idx="212">
                  <c:v>7.8000000000000007</c:v>
                </c:pt>
                <c:pt idx="213">
                  <c:v>7.3000000000000007</c:v>
                </c:pt>
                <c:pt idx="214">
                  <c:v>6.9</c:v>
                </c:pt>
                <c:pt idx="215">
                  <c:v>7.2</c:v>
                </c:pt>
                <c:pt idx="216">
                  <c:v>8.2000000000000011</c:v>
                </c:pt>
                <c:pt idx="217">
                  <c:v>8.5</c:v>
                </c:pt>
                <c:pt idx="218">
                  <c:v>8.7000000000000011</c:v>
                </c:pt>
                <c:pt idx="219">
                  <c:v>10</c:v>
                </c:pt>
                <c:pt idx="220">
                  <c:v>10.9</c:v>
                </c:pt>
                <c:pt idx="221">
                  <c:v>11.4</c:v>
                </c:pt>
                <c:pt idx="222">
                  <c:v>11.200000000000001</c:v>
                </c:pt>
                <c:pt idx="223">
                  <c:v>11.5</c:v>
                </c:pt>
                <c:pt idx="224">
                  <c:v>12.200000000000001</c:v>
                </c:pt>
                <c:pt idx="225">
                  <c:v>11.4</c:v>
                </c:pt>
                <c:pt idx="226">
                  <c:v>10.9</c:v>
                </c:pt>
                <c:pt idx="227">
                  <c:v>11</c:v>
                </c:pt>
                <c:pt idx="228">
                  <c:v>10.700000000000001</c:v>
                </c:pt>
                <c:pt idx="229">
                  <c:v>9.6000000000000014</c:v>
                </c:pt>
                <c:pt idx="230">
                  <c:v>9.3000000000000007</c:v>
                </c:pt>
                <c:pt idx="231">
                  <c:v>10.9</c:v>
                </c:pt>
                <c:pt idx="232">
                  <c:v>10.700000000000001</c:v>
                </c:pt>
                <c:pt idx="233">
                  <c:v>11</c:v>
                </c:pt>
                <c:pt idx="234">
                  <c:v>11.200000000000001</c:v>
                </c:pt>
                <c:pt idx="235">
                  <c:v>9.3000000000000007</c:v>
                </c:pt>
                <c:pt idx="236">
                  <c:v>9.8000000000000007</c:v>
                </c:pt>
                <c:pt idx="237">
                  <c:v>10.700000000000001</c:v>
                </c:pt>
                <c:pt idx="238">
                  <c:v>10.4</c:v>
                </c:pt>
                <c:pt idx="239">
                  <c:v>9.4</c:v>
                </c:pt>
                <c:pt idx="240">
                  <c:v>9.7000000000000011</c:v>
                </c:pt>
                <c:pt idx="241">
                  <c:v>9.5</c:v>
                </c:pt>
                <c:pt idx="242">
                  <c:v>9.3000000000000007</c:v>
                </c:pt>
                <c:pt idx="243">
                  <c:v>8.8000000000000007</c:v>
                </c:pt>
                <c:pt idx="244">
                  <c:v>8.1</c:v>
                </c:pt>
                <c:pt idx="245">
                  <c:v>7.9</c:v>
                </c:pt>
                <c:pt idx="246">
                  <c:v>8.3000000000000007</c:v>
                </c:pt>
                <c:pt idx="247">
                  <c:v>8.6</c:v>
                </c:pt>
                <c:pt idx="248">
                  <c:v>8.7000000000000011</c:v>
                </c:pt>
                <c:pt idx="249">
                  <c:v>8.8000000000000007</c:v>
                </c:pt>
                <c:pt idx="250">
                  <c:v>8.9</c:v>
                </c:pt>
                <c:pt idx="251">
                  <c:v>10.8</c:v>
                </c:pt>
                <c:pt idx="252">
                  <c:v>9.7000000000000011</c:v>
                </c:pt>
                <c:pt idx="253">
                  <c:v>8.9</c:v>
                </c:pt>
                <c:pt idx="254">
                  <c:v>10.3</c:v>
                </c:pt>
                <c:pt idx="255">
                  <c:v>11</c:v>
                </c:pt>
                <c:pt idx="256">
                  <c:v>12.600000000000001</c:v>
                </c:pt>
                <c:pt idx="257">
                  <c:v>13.5</c:v>
                </c:pt>
                <c:pt idx="258">
                  <c:v>13</c:v>
                </c:pt>
                <c:pt idx="259">
                  <c:v>12.200000000000001</c:v>
                </c:pt>
                <c:pt idx="260">
                  <c:v>12.600000000000001</c:v>
                </c:pt>
                <c:pt idx="261">
                  <c:v>12.8</c:v>
                </c:pt>
                <c:pt idx="262">
                  <c:v>16.2</c:v>
                </c:pt>
                <c:pt idx="263">
                  <c:v>15</c:v>
                </c:pt>
                <c:pt idx="264">
                  <c:v>18.100000000000001</c:v>
                </c:pt>
                <c:pt idx="265">
                  <c:v>16.5</c:v>
                </c:pt>
                <c:pt idx="266">
                  <c:v>15.8</c:v>
                </c:pt>
                <c:pt idx="267">
                  <c:v>16</c:v>
                </c:pt>
                <c:pt idx="268">
                  <c:v>15.8</c:v>
                </c:pt>
                <c:pt idx="269">
                  <c:v>17.7</c:v>
                </c:pt>
                <c:pt idx="270">
                  <c:v>19.3</c:v>
                </c:pt>
                <c:pt idx="271">
                  <c:v>18.900000000000002</c:v>
                </c:pt>
                <c:pt idx="272">
                  <c:v>19.3</c:v>
                </c:pt>
                <c:pt idx="273">
                  <c:v>19.100000000000001</c:v>
                </c:pt>
                <c:pt idx="274">
                  <c:v>19.400000000000002</c:v>
                </c:pt>
                <c:pt idx="275">
                  <c:v>19.400000000000002</c:v>
                </c:pt>
                <c:pt idx="276">
                  <c:v>20.400000000000002</c:v>
                </c:pt>
                <c:pt idx="277">
                  <c:v>21.8</c:v>
                </c:pt>
                <c:pt idx="278">
                  <c:v>22.1</c:v>
                </c:pt>
                <c:pt idx="279">
                  <c:v>21.200000000000003</c:v>
                </c:pt>
                <c:pt idx="280">
                  <c:v>21.200000000000003</c:v>
                </c:pt>
                <c:pt idx="281">
                  <c:v>21.1</c:v>
                </c:pt>
                <c:pt idx="282">
                  <c:v>20.3</c:v>
                </c:pt>
                <c:pt idx="283">
                  <c:v>20.100000000000001</c:v>
                </c:pt>
                <c:pt idx="284">
                  <c:v>19.3</c:v>
                </c:pt>
                <c:pt idx="285">
                  <c:v>19.400000000000002</c:v>
                </c:pt>
                <c:pt idx="286">
                  <c:v>19.5</c:v>
                </c:pt>
                <c:pt idx="287">
                  <c:v>18.8</c:v>
                </c:pt>
                <c:pt idx="288">
                  <c:v>18.900000000000002</c:v>
                </c:pt>
                <c:pt idx="289">
                  <c:v>17.900000000000002</c:v>
                </c:pt>
                <c:pt idx="290">
                  <c:v>16.600000000000001</c:v>
                </c:pt>
                <c:pt idx="291">
                  <c:v>17.100000000000001</c:v>
                </c:pt>
                <c:pt idx="292">
                  <c:v>15</c:v>
                </c:pt>
                <c:pt idx="293">
                  <c:v>14</c:v>
                </c:pt>
                <c:pt idx="294">
                  <c:v>16</c:v>
                </c:pt>
                <c:pt idx="295">
                  <c:v>16.100000000000001</c:v>
                </c:pt>
                <c:pt idx="296">
                  <c:v>15</c:v>
                </c:pt>
                <c:pt idx="297">
                  <c:v>13.8</c:v>
                </c:pt>
                <c:pt idx="298">
                  <c:v>14</c:v>
                </c:pt>
                <c:pt idx="299">
                  <c:v>16.3</c:v>
                </c:pt>
                <c:pt idx="300">
                  <c:v>17</c:v>
                </c:pt>
                <c:pt idx="301">
                  <c:v>18.3</c:v>
                </c:pt>
                <c:pt idx="302">
                  <c:v>16.7</c:v>
                </c:pt>
                <c:pt idx="303">
                  <c:v>17.2</c:v>
                </c:pt>
                <c:pt idx="304">
                  <c:v>19.200000000000003</c:v>
                </c:pt>
                <c:pt idx="305">
                  <c:v>19.400000000000002</c:v>
                </c:pt>
                <c:pt idx="306">
                  <c:v>18.8</c:v>
                </c:pt>
                <c:pt idx="307">
                  <c:v>17.600000000000001</c:v>
                </c:pt>
                <c:pt idx="308">
                  <c:v>18.8</c:v>
                </c:pt>
                <c:pt idx="309">
                  <c:v>18.3</c:v>
                </c:pt>
                <c:pt idx="310">
                  <c:v>17.3</c:v>
                </c:pt>
                <c:pt idx="311">
                  <c:v>17.900000000000002</c:v>
                </c:pt>
                <c:pt idx="312">
                  <c:v>18.600000000000001</c:v>
                </c:pt>
                <c:pt idx="313">
                  <c:v>18.5</c:v>
                </c:pt>
                <c:pt idx="314">
                  <c:v>17.7</c:v>
                </c:pt>
                <c:pt idx="315">
                  <c:v>17.5</c:v>
                </c:pt>
                <c:pt idx="316">
                  <c:v>16.600000000000001</c:v>
                </c:pt>
                <c:pt idx="317">
                  <c:v>16.3</c:v>
                </c:pt>
                <c:pt idx="318">
                  <c:v>16.600000000000001</c:v>
                </c:pt>
                <c:pt idx="319">
                  <c:v>16.600000000000001</c:v>
                </c:pt>
                <c:pt idx="320">
                  <c:v>16.3</c:v>
                </c:pt>
                <c:pt idx="321">
                  <c:v>16.899999999999999</c:v>
                </c:pt>
                <c:pt idx="322">
                  <c:v>15.8</c:v>
                </c:pt>
                <c:pt idx="323">
                  <c:v>15.6</c:v>
                </c:pt>
                <c:pt idx="324">
                  <c:v>16</c:v>
                </c:pt>
                <c:pt idx="325">
                  <c:v>15.5</c:v>
                </c:pt>
                <c:pt idx="326">
                  <c:v>15.7</c:v>
                </c:pt>
                <c:pt idx="327">
                  <c:v>16.100000000000001</c:v>
                </c:pt>
                <c:pt idx="328">
                  <c:v>16.100000000000001</c:v>
                </c:pt>
                <c:pt idx="329">
                  <c:v>15.9</c:v>
                </c:pt>
                <c:pt idx="330">
                  <c:v>15</c:v>
                </c:pt>
                <c:pt idx="331">
                  <c:v>14.8</c:v>
                </c:pt>
                <c:pt idx="332">
                  <c:v>13.8</c:v>
                </c:pt>
                <c:pt idx="333">
                  <c:v>14.8</c:v>
                </c:pt>
                <c:pt idx="334">
                  <c:v>14.8</c:v>
                </c:pt>
                <c:pt idx="335">
                  <c:v>14.9</c:v>
                </c:pt>
                <c:pt idx="336">
                  <c:v>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8A-4E81-9BE0-F3D30339D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262816"/>
        <c:axId val="629263208"/>
      </c:lineChart>
      <c:dateAx>
        <c:axId val="627222528"/>
        <c:scaling>
          <c:orientation val="minMax"/>
          <c:min val="33573"/>
        </c:scaling>
        <c:delete val="0"/>
        <c:axPos val="b"/>
        <c:majorGridlines/>
        <c:numFmt formatCode="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629262424"/>
        <c:crosses val="autoZero"/>
        <c:auto val="1"/>
        <c:lblOffset val="100"/>
        <c:baseTimeUnit val="months"/>
        <c:majorUnit val="24"/>
        <c:majorTimeUnit val="months"/>
      </c:dateAx>
      <c:valAx>
        <c:axId val="629262424"/>
        <c:scaling>
          <c:orientation val="minMax"/>
          <c:max val="1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627222528"/>
        <c:crosses val="autoZero"/>
        <c:crossBetween val="between"/>
        <c:majorUnit val="2"/>
      </c:valAx>
      <c:dateAx>
        <c:axId val="6292628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29263208"/>
        <c:crosses val="autoZero"/>
        <c:auto val="1"/>
        <c:lblOffset val="100"/>
        <c:baseTimeUnit val="months"/>
      </c:dateAx>
      <c:valAx>
        <c:axId val="629263208"/>
        <c:scaling>
          <c:orientation val="minMax"/>
          <c:max val="26"/>
          <c:min val="6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629262816"/>
        <c:crosses val="max"/>
        <c:crossBetween val="between"/>
        <c:majorUnit val="4"/>
      </c:valAx>
      <c:spPr>
        <a:solidFill>
          <a:schemeClr val="bg1"/>
        </a:solidFill>
        <a:ln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3129993929911853"/>
          <c:y val="1.9376126371300362E-2"/>
          <c:w val="0.40701411509229096"/>
          <c:h val="0.13098830388136967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18390804597707E-2"/>
          <c:y val="3.5353535353535352E-2"/>
          <c:w val="0.91091954022988508"/>
          <c:h val="0.8333333333333333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'aFg5'!$I$4</c:f>
              <c:strCache>
                <c:ptCount val="1"/>
                <c:pt idx="0">
                  <c:v>Company 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'aFg5'!$H$5:$H$232</c:f>
              <c:numCache>
                <c:formatCode>General</c:formatCode>
                <c:ptCount val="2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</c:numCache>
            </c:numRef>
          </c:xVal>
          <c:yVal>
            <c:numRef>
              <c:f>'aFg5'!$P$5:$P$232</c:f>
              <c:numCache>
                <c:formatCode>0%</c:formatCode>
                <c:ptCount val="228"/>
                <c:pt idx="1">
                  <c:v>3.6363636363636362E-2</c:v>
                </c:pt>
                <c:pt idx="2">
                  <c:v>7.140495867768594E-2</c:v>
                </c:pt>
                <c:pt idx="3">
                  <c:v>0.10517205108940646</c:v>
                </c:pt>
                <c:pt idx="4">
                  <c:v>0.13771124923160985</c:v>
                </c:pt>
                <c:pt idx="5">
                  <c:v>0.16906720380500584</c:v>
                </c:pt>
                <c:pt idx="6">
                  <c:v>0.19928294184846018</c:v>
                </c:pt>
                <c:pt idx="7">
                  <c:v>0.22839992578124341</c:v>
                </c:pt>
                <c:pt idx="8">
                  <c:v>0.25645811029828913</c:v>
                </c:pt>
                <c:pt idx="9">
                  <c:v>0.28349599719653318</c:v>
                </c:pt>
                <c:pt idx="10">
                  <c:v>0.30955068820756831</c:v>
                </c:pt>
                <c:pt idx="11">
                  <c:v>0.33465793590911125</c:v>
                </c:pt>
                <c:pt idx="12">
                  <c:v>0.35885219278514358</c:v>
                </c:pt>
                <c:pt idx="13">
                  <c:v>0.38216665850204734</c:v>
                </c:pt>
                <c:pt idx="14">
                  <c:v>0.40463332546560926</c:v>
                </c:pt>
                <c:pt idx="15">
                  <c:v>0.42628302272140528</c:v>
                </c:pt>
                <c:pt idx="16">
                  <c:v>0.44714545825880869</c:v>
                </c:pt>
                <c:pt idx="17">
                  <c:v>0.4672492597766702</c:v>
                </c:pt>
                <c:pt idx="18">
                  <c:v>0.48662201396660948</c:v>
                </c:pt>
                <c:pt idx="19">
                  <c:v>0.50529030436782363</c:v>
                </c:pt>
                <c:pt idx="20">
                  <c:v>0.52327974784535736</c:v>
                </c:pt>
                <c:pt idx="21">
                  <c:v>0.5406150297418898</c:v>
                </c:pt>
                <c:pt idx="22">
                  <c:v>0.55731993775127564</c:v>
                </c:pt>
                <c:pt idx="23">
                  <c:v>0.57341739456032015</c:v>
                </c:pt>
                <c:pt idx="24">
                  <c:v>0.58892948930358124</c:v>
                </c:pt>
                <c:pt idx="25">
                  <c:v>0.60387750787436012</c:v>
                </c:pt>
                <c:pt idx="26">
                  <c:v>0.61828196213347419</c:v>
                </c:pt>
                <c:pt idx="27">
                  <c:v>0.63216261805589335</c:v>
                </c:pt>
                <c:pt idx="28">
                  <c:v>0.64553852285386082</c:v>
                </c:pt>
                <c:pt idx="29">
                  <c:v>0.6584280311137205</c:v>
                </c:pt>
                <c:pt idx="30">
                  <c:v>0.67084882998231232</c:v>
                </c:pt>
                <c:pt idx="31">
                  <c:v>0.68281796343750101</c:v>
                </c:pt>
                <c:pt idx="32">
                  <c:v>0.69435185567613744</c:v>
                </c:pt>
                <c:pt idx="33">
                  <c:v>0.70546633365155043</c:v>
                </c:pt>
                <c:pt idx="34">
                  <c:v>0.71617664879149412</c:v>
                </c:pt>
                <c:pt idx="35">
                  <c:v>0.72649749792634877</c:v>
                </c:pt>
                <c:pt idx="36">
                  <c:v>0.73644304345629974</c:v>
                </c:pt>
                <c:pt idx="37">
                  <c:v>0.74602693278516152</c:v>
                </c:pt>
                <c:pt idx="38">
                  <c:v>0.75526231704751923</c:v>
                </c:pt>
                <c:pt idx="39">
                  <c:v>0.76416186915488216</c:v>
                </c:pt>
                <c:pt idx="40">
                  <c:v>0.77273780118561364</c:v>
                </c:pt>
                <c:pt idx="41">
                  <c:v>0.78100188114250046</c:v>
                </c:pt>
                <c:pt idx="42">
                  <c:v>0.78896544910095501</c:v>
                </c:pt>
                <c:pt idx="43">
                  <c:v>0.79663943277001115</c:v>
                </c:pt>
                <c:pt idx="44">
                  <c:v>0.80403436248746518</c:v>
                </c:pt>
                <c:pt idx="45">
                  <c:v>0.81116038566973914</c:v>
                </c:pt>
                <c:pt idx="46">
                  <c:v>0.81802728073629394</c:v>
                </c:pt>
                <c:pt idx="47">
                  <c:v>0.8246444705277014</c:v>
                </c:pt>
                <c:pt idx="48">
                  <c:v>0.83102103523578508</c:v>
                </c:pt>
                <c:pt idx="49">
                  <c:v>0.83716572486357466</c:v>
                </c:pt>
                <c:pt idx="50">
                  <c:v>0.84308697123217202</c:v>
                </c:pt>
                <c:pt idx="51">
                  <c:v>0.84879289955100201</c:v>
                </c:pt>
                <c:pt idx="52">
                  <c:v>0.85429133956732928</c:v>
                </c:pt>
                <c:pt idx="53">
                  <c:v>0.85958983631033548</c:v>
                </c:pt>
                <c:pt idx="54">
                  <c:v>0.86469566044450519</c:v>
                </c:pt>
                <c:pt idx="55">
                  <c:v>0.86961581824652301</c:v>
                </c:pt>
                <c:pt idx="56">
                  <c:v>0.87435706121937673</c:v>
                </c:pt>
                <c:pt idx="57">
                  <c:v>0.87892589535685384</c:v>
                </c:pt>
                <c:pt idx="58">
                  <c:v>0.88332859007115005</c:v>
                </c:pt>
                <c:pt idx="59">
                  <c:v>0.88757118679583558</c:v>
                </c:pt>
                <c:pt idx="60">
                  <c:v>0.89165950727598697</c:v>
                </c:pt>
                <c:pt idx="61">
                  <c:v>0.89559916155686015</c:v>
                </c:pt>
                <c:pt idx="62">
                  <c:v>0.8993955556820652</c:v>
                </c:pt>
                <c:pt idx="63">
                  <c:v>0.90305389911180822</c:v>
                </c:pt>
                <c:pt idx="64">
                  <c:v>0.90657921187137869</c:v>
                </c:pt>
                <c:pt idx="65">
                  <c:v>0.90997633143969225</c:v>
                </c:pt>
                <c:pt idx="66">
                  <c:v>0.9132499193873399</c:v>
                </c:pt>
                <c:pt idx="67">
                  <c:v>0.91640446777325468</c:v>
                </c:pt>
                <c:pt idx="68">
                  <c:v>0.91944430530877275</c:v>
                </c:pt>
                <c:pt idx="69">
                  <c:v>0.9223736032975447</c:v>
                </c:pt>
                <c:pt idx="70">
                  <c:v>0.92519638135945215</c:v>
                </c:pt>
                <c:pt idx="71">
                  <c:v>0.92791651294638111</c:v>
                </c:pt>
                <c:pt idx="72">
                  <c:v>0.93053773065742174</c:v>
                </c:pt>
                <c:pt idx="73">
                  <c:v>0.93306363136078818</c:v>
                </c:pt>
                <c:pt idx="74">
                  <c:v>0.93549768112948684</c:v>
                </c:pt>
                <c:pt idx="75">
                  <c:v>0.93784321999750542</c:v>
                </c:pt>
                <c:pt idx="76">
                  <c:v>0.94010346654305066</c:v>
                </c:pt>
                <c:pt idx="77">
                  <c:v>0.94228152230512152</c:v>
                </c:pt>
                <c:pt idx="78">
                  <c:v>0.94438037603948077</c:v>
                </c:pt>
                <c:pt idx="79">
                  <c:v>0.94640290781986325</c:v>
                </c:pt>
                <c:pt idx="80">
                  <c:v>0.94835189299004996</c:v>
                </c:pt>
                <c:pt idx="81">
                  <c:v>0.95023000597223006</c:v>
                </c:pt>
                <c:pt idx="82">
                  <c:v>0.95203982393687614</c:v>
                </c:pt>
                <c:pt idx="83">
                  <c:v>0.95378383033917158</c:v>
                </c:pt>
                <c:pt idx="84">
                  <c:v>0.95546441832683793</c:v>
                </c:pt>
                <c:pt idx="85">
                  <c:v>0.95708389402404392</c:v>
                </c:pt>
                <c:pt idx="86">
                  <c:v>0.95864447969589694</c:v>
                </c:pt>
                <c:pt idx="87">
                  <c:v>0.96014831679786417</c:v>
                </c:pt>
                <c:pt idx="88">
                  <c:v>0.96159746891430542</c:v>
                </c:pt>
                <c:pt idx="89">
                  <c:v>0.96299392459014888</c:v>
                </c:pt>
                <c:pt idx="90">
                  <c:v>0.96433960005959785</c:v>
                </c:pt>
                <c:pt idx="91">
                  <c:v>0.96563634187561254</c:v>
                </c:pt>
                <c:pt idx="92">
                  <c:v>0.96688592944377205</c:v>
                </c:pt>
                <c:pt idx="93">
                  <c:v>0.96809007746399844</c:v>
                </c:pt>
                <c:pt idx="94">
                  <c:v>0.96925043828348945</c:v>
                </c:pt>
                <c:pt idx="95">
                  <c:v>0.97036860416408965</c:v>
                </c:pt>
                <c:pt idx="96">
                  <c:v>0.97144610946721377</c:v>
                </c:pt>
                <c:pt idx="97">
                  <c:v>0.97248443275931495</c:v>
                </c:pt>
                <c:pt idx="98">
                  <c:v>0.97348499884079431</c:v>
                </c:pt>
                <c:pt idx="99">
                  <c:v>0.97444918070112907</c:v>
                </c:pt>
                <c:pt idx="100">
                  <c:v>0.97537830140290627</c:v>
                </c:pt>
                <c:pt idx="101">
                  <c:v>0.97627363589734595</c:v>
                </c:pt>
                <c:pt idx="102">
                  <c:v>0.97713641277380614</c:v>
                </c:pt>
                <c:pt idx="103">
                  <c:v>0.97796781594566784</c:v>
                </c:pt>
                <c:pt idx="104">
                  <c:v>0.97876898627491615</c:v>
                </c:pt>
                <c:pt idx="105">
                  <c:v>0.97954102313764635</c:v>
                </c:pt>
                <c:pt idx="106">
                  <c:v>0.98028498593264113</c:v>
                </c:pt>
                <c:pt idx="107">
                  <c:v>0.98100189553509054</c:v>
                </c:pt>
                <c:pt idx="108">
                  <c:v>0.98169273569745086</c:v>
                </c:pt>
                <c:pt idx="109">
                  <c:v>0.98235845439936176</c:v>
                </c:pt>
                <c:pt idx="110">
                  <c:v>0.98299996514847576</c:v>
                </c:pt>
                <c:pt idx="111">
                  <c:v>0.98361814823398575</c:v>
                </c:pt>
                <c:pt idx="112">
                  <c:v>0.98421385193456801</c:v>
                </c:pt>
                <c:pt idx="113">
                  <c:v>0.98478789368240183</c:v>
                </c:pt>
                <c:pt idx="114">
                  <c:v>0.98534106118486009</c:v>
                </c:pt>
                <c:pt idx="115">
                  <c:v>0.98587411350541043</c:v>
                </c:pt>
                <c:pt idx="116">
                  <c:v>0.98638778210521383</c:v>
                </c:pt>
                <c:pt idx="117">
                  <c:v>0.98688277184684225</c:v>
                </c:pt>
                <c:pt idx="118">
                  <c:v>0.98735976196150244</c:v>
                </c:pt>
                <c:pt idx="119">
                  <c:v>0.98781940698108428</c:v>
                </c:pt>
                <c:pt idx="120">
                  <c:v>0.98826233763631743</c:v>
                </c:pt>
                <c:pt idx="121">
                  <c:v>0.98868916172226962</c:v>
                </c:pt>
                <c:pt idx="122">
                  <c:v>0.98910046493236892</c:v>
                </c:pt>
                <c:pt idx="123">
                  <c:v>0.98949681166210079</c:v>
                </c:pt>
                <c:pt idx="124">
                  <c:v>0.98987874578347901</c:v>
                </c:pt>
                <c:pt idx="125">
                  <c:v>0.99024679139135241</c:v>
                </c:pt>
                <c:pt idx="126">
                  <c:v>0.99060145352257611</c:v>
                </c:pt>
                <c:pt idx="127">
                  <c:v>0.99094321884902781</c:v>
                </c:pt>
                <c:pt idx="128">
                  <c:v>0.99127255634542677</c:v>
                </c:pt>
                <c:pt idx="129">
                  <c:v>0.99158991793286577</c:v>
                </c:pt>
                <c:pt idx="130">
                  <c:v>0.99189573909894324</c:v>
                </c:pt>
                <c:pt idx="131">
                  <c:v>0.99219043949534536</c:v>
                </c:pt>
                <c:pt idx="132">
                  <c:v>0.99247442351369641</c:v>
                </c:pt>
                <c:pt idx="133">
                  <c:v>0.99274808084047095</c:v>
                </c:pt>
                <c:pt idx="134">
                  <c:v>0.99301178699172665</c:v>
                </c:pt>
                <c:pt idx="135">
                  <c:v>0.99326590382839119</c:v>
                </c:pt>
                <c:pt idx="136">
                  <c:v>0.99351078005281324</c:v>
                </c:pt>
                <c:pt idx="137">
                  <c:v>0.99374675168725646</c:v>
                </c:pt>
                <c:pt idx="138">
                  <c:v>0.9939741425349925</c:v>
                </c:pt>
                <c:pt idx="139">
                  <c:v>0.9941932646246292</c:v>
                </c:pt>
                <c:pt idx="140">
                  <c:v>0.994404418638279</c:v>
                </c:pt>
                <c:pt idx="141">
                  <c:v>0.99460789432415975</c:v>
                </c:pt>
                <c:pt idx="142">
                  <c:v>0.99480397089419026</c:v>
                </c:pt>
                <c:pt idx="143">
                  <c:v>0.99499291740712881</c:v>
                </c:pt>
                <c:pt idx="144">
                  <c:v>0.9951749931377788</c:v>
                </c:pt>
                <c:pt idx="145">
                  <c:v>0.9953504479327685</c:v>
                </c:pt>
                <c:pt idx="146">
                  <c:v>0.99551952255339515</c:v>
                </c:pt>
                <c:pt idx="147">
                  <c:v>0.99568244900599889</c:v>
                </c:pt>
                <c:pt idx="148">
                  <c:v>0.9958394508603261</c:v>
                </c:pt>
                <c:pt idx="149">
                  <c:v>0.99599074355631434</c:v>
                </c:pt>
                <c:pt idx="150">
                  <c:v>0.99613653469972108</c:v>
                </c:pt>
                <c:pt idx="151">
                  <c:v>0.99627702434700383</c:v>
                </c:pt>
                <c:pt idx="152">
                  <c:v>0.99641240527983999</c:v>
                </c:pt>
                <c:pt idx="153">
                  <c:v>0.99654286326966401</c:v>
                </c:pt>
                <c:pt idx="154">
                  <c:v>0.99666857733258529</c:v>
                </c:pt>
                <c:pt idx="155">
                  <c:v>0.99678971997503663</c:v>
                </c:pt>
                <c:pt idx="156">
                  <c:v>0.99690645743048989</c:v>
                </c:pt>
                <c:pt idx="157">
                  <c:v>0.9970189498875629</c:v>
                </c:pt>
                <c:pt idx="158">
                  <c:v>0.99712735170983335</c:v>
                </c:pt>
                <c:pt idx="159">
                  <c:v>0.99723181164765751</c:v>
                </c:pt>
                <c:pt idx="160">
                  <c:v>0.99733247304228811</c:v>
                </c:pt>
                <c:pt idx="161">
                  <c:v>0.99742947402256865</c:v>
                </c:pt>
                <c:pt idx="162">
                  <c:v>0.99752294769447503</c:v>
                </c:pt>
                <c:pt idx="163">
                  <c:v>0.99761302232376692</c:v>
                </c:pt>
                <c:pt idx="164">
                  <c:v>0.99769982151199343</c:v>
                </c:pt>
                <c:pt idx="165">
                  <c:v>0.99778346436610277</c:v>
                </c:pt>
                <c:pt idx="166">
                  <c:v>0.99786406566188079</c:v>
                </c:pt>
                <c:pt idx="167">
                  <c:v>0.99794173600144875</c:v>
                </c:pt>
                <c:pt idx="168">
                  <c:v>0.99801658196503229</c:v>
                </c:pt>
                <c:pt idx="169">
                  <c:v>0.99808870625721302</c:v>
                </c:pt>
                <c:pt idx="170">
                  <c:v>0.99815820784785969</c:v>
                </c:pt>
                <c:pt idx="171">
                  <c:v>0.99822518210793743</c:v>
                </c:pt>
                <c:pt idx="172">
                  <c:v>0.99828972094037605</c:v>
                </c:pt>
                <c:pt idx="173">
                  <c:v>0.99835191290618053</c:v>
                </c:pt>
                <c:pt idx="174">
                  <c:v>0.99841184334595579</c:v>
                </c:pt>
                <c:pt idx="175">
                  <c:v>0.998469594497012</c:v>
                </c:pt>
                <c:pt idx="176">
                  <c:v>0.99852524560621148</c:v>
                </c:pt>
                <c:pt idx="177">
                  <c:v>0.99857887303871284</c:v>
                </c:pt>
                <c:pt idx="178">
                  <c:v>0.99863055038275961</c:v>
                </c:pt>
                <c:pt idx="179">
                  <c:v>0.99868034855065924</c:v>
                </c:pt>
                <c:pt idx="180">
                  <c:v>0.99872833587608978</c:v>
                </c:pt>
                <c:pt idx="181">
                  <c:v>0.9987745782078683</c:v>
                </c:pt>
                <c:pt idx="182">
                  <c:v>0.99881913900030939</c:v>
                </c:pt>
                <c:pt idx="183">
                  <c:v>0.99886207940029825</c:v>
                </c:pt>
                <c:pt idx="184">
                  <c:v>0.9989034583311962</c:v>
                </c:pt>
                <c:pt idx="185">
                  <c:v>0.99894333257369827</c:v>
                </c:pt>
                <c:pt idx="186">
                  <c:v>0.99898175684374568</c:v>
                </c:pt>
                <c:pt idx="187">
                  <c:v>0.99901878386760923</c:v>
                </c:pt>
                <c:pt idx="188">
                  <c:v>0.99905446445424173</c:v>
                </c:pt>
                <c:pt idx="189">
                  <c:v>0.99908884756499661</c:v>
                </c:pt>
                <c:pt idx="190">
                  <c:v>0.9991219803808149</c:v>
                </c:pt>
                <c:pt idx="191">
                  <c:v>0.99915390836696683</c:v>
                </c:pt>
                <c:pt idx="192">
                  <c:v>0.99918467533544075</c:v>
                </c:pt>
                <c:pt idx="193">
                  <c:v>0.99921432350506112</c:v>
                </c:pt>
                <c:pt idx="194">
                  <c:v>0.99924289355942253</c:v>
                </c:pt>
                <c:pt idx="195">
                  <c:v>0.99927042470271621</c:v>
                </c:pt>
                <c:pt idx="196">
                  <c:v>0.99929695471352642</c:v>
                </c:pt>
                <c:pt idx="197">
                  <c:v>0.99932251999667088</c:v>
                </c:pt>
                <c:pt idx="198">
                  <c:v>0.99934715563315546</c:v>
                </c:pt>
                <c:pt idx="199">
                  <c:v>0.99937089542831348</c:v>
                </c:pt>
                <c:pt idx="200">
                  <c:v>0.99939377195819301</c:v>
                </c:pt>
                <c:pt idx="201">
                  <c:v>0.99941581661425871</c:v>
                </c:pt>
                <c:pt idx="202">
                  <c:v>0.99943705964646756</c:v>
                </c:pt>
                <c:pt idx="203">
                  <c:v>0.99945753020477768</c:v>
                </c:pt>
                <c:pt idx="204">
                  <c:v>0.99947725637914941</c:v>
                </c:pt>
                <c:pt idx="205">
                  <c:v>0.99949626523808932</c:v>
                </c:pt>
                <c:pt idx="206">
                  <c:v>0.9995145828657952</c:v>
                </c:pt>
                <c:pt idx="207">
                  <c:v>0.99953223439794803</c:v>
                </c:pt>
                <c:pt idx="208">
                  <c:v>0.99954924405620449</c:v>
                </c:pt>
                <c:pt idx="209">
                  <c:v>0.99956563518143327</c:v>
                </c:pt>
                <c:pt idx="210">
                  <c:v>0.99958143026574486</c:v>
                </c:pt>
                <c:pt idx="211">
                  <c:v>0.99959665098335404</c:v>
                </c:pt>
                <c:pt idx="212">
                  <c:v>0.99961131822032301</c:v>
                </c:pt>
                <c:pt idx="213">
                  <c:v>0.99962545210322018</c:v>
                </c:pt>
                <c:pt idx="214">
                  <c:v>0.99963907202673952</c:v>
                </c:pt>
                <c:pt idx="215">
                  <c:v>0.99965219668031258</c:v>
                </c:pt>
                <c:pt idx="216">
                  <c:v>0.99966484407375578</c:v>
                </c:pt>
                <c:pt idx="217">
                  <c:v>0.99967703156198273</c:v>
                </c:pt>
                <c:pt idx="218">
                  <c:v>0.99968877586881977</c:v>
                </c:pt>
                <c:pt idx="219">
                  <c:v>0.99970009310995356</c:v>
                </c:pt>
                <c:pt idx="220">
                  <c:v>0.9997109988150461</c:v>
                </c:pt>
                <c:pt idx="221">
                  <c:v>0.99972150794904435</c:v>
                </c:pt>
                <c:pt idx="222">
                  <c:v>0.99973163493271555</c:v>
                </c:pt>
                <c:pt idx="223">
                  <c:v>0.99974139366243508</c:v>
                </c:pt>
                <c:pt idx="224">
                  <c:v>0.99975079752925555</c:v>
                </c:pt>
                <c:pt idx="225">
                  <c:v>0.99975985943728263</c:v>
                </c:pt>
                <c:pt idx="226">
                  <c:v>0.99976859182138145</c:v>
                </c:pt>
                <c:pt idx="227">
                  <c:v>0.99977700666424019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1F-434A-A5C2-614446C7BC71}"/>
            </c:ext>
          </c:extLst>
        </c:ser>
        <c:ser>
          <c:idx val="1"/>
          <c:order val="1"/>
          <c:tx>
            <c:strRef>
              <c:f>'aFg5'!$J$4</c:f>
              <c:strCache>
                <c:ptCount val="1"/>
                <c:pt idx="0">
                  <c:v>Company B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'aFg5'!$H$5:$H$232</c:f>
              <c:numCache>
                <c:formatCode>General</c:formatCode>
                <c:ptCount val="2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</c:numCache>
            </c:numRef>
          </c:xVal>
          <c:yVal>
            <c:numRef>
              <c:f>'aFg5'!$Q$5:$Q$232</c:f>
              <c:numCache>
                <c:formatCode>0%</c:formatCode>
                <c:ptCount val="228"/>
                <c:pt idx="1">
                  <c:v>9.0909090909090898E-2</c:v>
                </c:pt>
                <c:pt idx="2">
                  <c:v>0.17355371900826444</c:v>
                </c:pt>
                <c:pt idx="3">
                  <c:v>0.24868519909842221</c:v>
                </c:pt>
                <c:pt idx="4">
                  <c:v>0.31698654463492926</c:v>
                </c:pt>
                <c:pt idx="5">
                  <c:v>0.37907867694084474</c:v>
                </c:pt>
                <c:pt idx="6">
                  <c:v>0.43552606994622245</c:v>
                </c:pt>
                <c:pt idx="7">
                  <c:v>0.48684188176929311</c:v>
                </c:pt>
                <c:pt idx="8">
                  <c:v>0.53349261979026641</c:v>
                </c:pt>
                <c:pt idx="9">
                  <c:v>0.57590238162751495</c:v>
                </c:pt>
                <c:pt idx="10">
                  <c:v>0.61445671057046802</c:v>
                </c:pt>
                <c:pt idx="11">
                  <c:v>0.64950610051860735</c:v>
                </c:pt>
                <c:pt idx="12">
                  <c:v>0.68136918228964305</c:v>
                </c:pt>
                <c:pt idx="13">
                  <c:v>0.71033562026331187</c:v>
                </c:pt>
                <c:pt idx="14">
                  <c:v>0.73666874569391982</c:v>
                </c:pt>
                <c:pt idx="15">
                  <c:v>0.76060795063083619</c:v>
                </c:pt>
                <c:pt idx="16">
                  <c:v>0.78237086420985091</c:v>
                </c:pt>
                <c:pt idx="17">
                  <c:v>0.80215533109986448</c:v>
                </c:pt>
                <c:pt idx="18">
                  <c:v>0.82014121009078589</c:v>
                </c:pt>
                <c:pt idx="19">
                  <c:v>0.8364920091734418</c:v>
                </c:pt>
                <c:pt idx="20">
                  <c:v>0.85135637197585612</c:v>
                </c:pt>
                <c:pt idx="21">
                  <c:v>0.86486942906896003</c:v>
                </c:pt>
                <c:pt idx="22">
                  <c:v>0.87715402642632723</c:v>
                </c:pt>
                <c:pt idx="23">
                  <c:v>0.88832184220575205</c:v>
                </c:pt>
                <c:pt idx="24">
                  <c:v>0.89847440200522899</c:v>
                </c:pt>
                <c:pt idx="25">
                  <c:v>0.90770400182293542</c:v>
                </c:pt>
                <c:pt idx="26">
                  <c:v>0.91609454711175953</c:v>
                </c:pt>
                <c:pt idx="27">
                  <c:v>0.92372231555614503</c:v>
                </c:pt>
                <c:pt idx="28">
                  <c:v>0.93065665050558632</c:v>
                </c:pt>
                <c:pt idx="29">
                  <c:v>0.93696059136871479</c:v>
                </c:pt>
                <c:pt idx="30">
                  <c:v>0.94269144669883165</c:v>
                </c:pt>
                <c:pt idx="31">
                  <c:v>0.94790131518075593</c:v>
                </c:pt>
                <c:pt idx="32">
                  <c:v>0.95263755925523252</c:v>
                </c:pt>
                <c:pt idx="33">
                  <c:v>0.95694323568657513</c:v>
                </c:pt>
                <c:pt idx="34">
                  <c:v>0.96085748698779538</c:v>
                </c:pt>
                <c:pt idx="35">
                  <c:v>0.96441589726163235</c:v>
                </c:pt>
                <c:pt idx="36">
                  <c:v>0.96765081569239286</c:v>
                </c:pt>
                <c:pt idx="37">
                  <c:v>0.97059165062944819</c:v>
                </c:pt>
                <c:pt idx="38">
                  <c:v>0.97326513693586192</c:v>
                </c:pt>
                <c:pt idx="39">
                  <c:v>0.97569557903260162</c:v>
                </c:pt>
                <c:pt idx="40">
                  <c:v>0.97790507184781972</c:v>
                </c:pt>
                <c:pt idx="41">
                  <c:v>0.97991370167983605</c:v>
                </c:pt>
                <c:pt idx="42">
                  <c:v>0.98173972879985083</c:v>
                </c:pt>
                <c:pt idx="43">
                  <c:v>0.98339975345440978</c:v>
                </c:pt>
                <c:pt idx="44">
                  <c:v>0.98490886677673617</c:v>
                </c:pt>
                <c:pt idx="45">
                  <c:v>0.9862807879788511</c:v>
                </c:pt>
                <c:pt idx="46">
                  <c:v>0.98752798907168271</c:v>
                </c:pt>
                <c:pt idx="47">
                  <c:v>0.98866180824698435</c:v>
                </c:pt>
                <c:pt idx="48">
                  <c:v>0.98969255295180392</c:v>
                </c:pt>
                <c:pt idx="49">
                  <c:v>0.99062959359254887</c:v>
                </c:pt>
                <c:pt idx="50">
                  <c:v>0.99148144872049893</c:v>
                </c:pt>
                <c:pt idx="51">
                  <c:v>0.99225586247318076</c:v>
                </c:pt>
                <c:pt idx="52">
                  <c:v>0.99295987497561899</c:v>
                </c:pt>
                <c:pt idx="53">
                  <c:v>0.99359988634147167</c:v>
                </c:pt>
                <c:pt idx="54">
                  <c:v>0.99418171485588336</c:v>
                </c:pt>
                <c:pt idx="55">
                  <c:v>0.99471064986898472</c:v>
                </c:pt>
                <c:pt idx="56">
                  <c:v>0.99519149988089528</c:v>
                </c:pt>
                <c:pt idx="57">
                  <c:v>0.99562863625535925</c:v>
                </c:pt>
                <c:pt idx="58">
                  <c:v>0.9960260329594175</c:v>
                </c:pt>
                <c:pt idx="59">
                  <c:v>0.99638730269037945</c:v>
                </c:pt>
                <c:pt idx="60">
                  <c:v>0.99671572971852673</c:v>
                </c:pt>
                <c:pt idx="61">
                  <c:v>0.99701429974411526</c:v>
                </c:pt>
                <c:pt idx="62">
                  <c:v>0.99728572704010476</c:v>
                </c:pt>
                <c:pt idx="63">
                  <c:v>0.99753247912736787</c:v>
                </c:pt>
                <c:pt idx="64">
                  <c:v>0.99775679920669802</c:v>
                </c:pt>
                <c:pt idx="65">
                  <c:v>0.99796072655154378</c:v>
                </c:pt>
                <c:pt idx="66">
                  <c:v>0.99814611504685791</c:v>
                </c:pt>
                <c:pt idx="67">
                  <c:v>0.99831465004259812</c:v>
                </c:pt>
                <c:pt idx="68">
                  <c:v>0.99846786367508911</c:v>
                </c:pt>
                <c:pt idx="69">
                  <c:v>0.99860714879553558</c:v>
                </c:pt>
                <c:pt idx="70">
                  <c:v>0.99873377163230503</c:v>
                </c:pt>
                <c:pt idx="71">
                  <c:v>0.99884888330209531</c:v>
                </c:pt>
                <c:pt idx="72">
                  <c:v>0.99895353027463218</c:v>
                </c:pt>
                <c:pt idx="73">
                  <c:v>0.99904866388602931</c:v>
                </c:pt>
                <c:pt idx="74">
                  <c:v>0.99913514898729938</c:v>
                </c:pt>
                <c:pt idx="75">
                  <c:v>0.99921377180663584</c:v>
                </c:pt>
                <c:pt idx="76">
                  <c:v>0.99928524709694155</c:v>
                </c:pt>
                <c:pt idx="77">
                  <c:v>0.99935022463358325</c:v>
                </c:pt>
                <c:pt idx="78">
                  <c:v>0.99940929512143928</c:v>
                </c:pt>
                <c:pt idx="79">
                  <c:v>0.99946299556494467</c:v>
                </c:pt>
                <c:pt idx="80">
                  <c:v>0.99951181414994972</c:v>
                </c:pt>
                <c:pt idx="81">
                  <c:v>0.99955619468177248</c:v>
                </c:pt>
                <c:pt idx="82">
                  <c:v>0.99959654061979308</c:v>
                </c:pt>
                <c:pt idx="83">
                  <c:v>0.99963321874526645</c:v>
                </c:pt>
                <c:pt idx="84">
                  <c:v>0.99966656249569663</c:v>
                </c:pt>
                <c:pt idx="85">
                  <c:v>0.99969687499608784</c:v>
                </c:pt>
                <c:pt idx="86">
                  <c:v>0.99972443181462523</c:v>
                </c:pt>
                <c:pt idx="87">
                  <c:v>0.99974948346784098</c:v>
                </c:pt>
                <c:pt idx="88">
                  <c:v>0.99977225769803724</c:v>
                </c:pt>
                <c:pt idx="89">
                  <c:v>0.99979296154367026</c:v>
                </c:pt>
                <c:pt idx="90">
                  <c:v>0.99981178322151831</c:v>
                </c:pt>
                <c:pt idx="91">
                  <c:v>0.99982889383774387</c:v>
                </c:pt>
                <c:pt idx="92">
                  <c:v>0.99984444894340341</c:v>
                </c:pt>
                <c:pt idx="93">
                  <c:v>0.9998585899485487</c:v>
                </c:pt>
                <c:pt idx="94">
                  <c:v>0.9998714454077714</c:v>
                </c:pt>
                <c:pt idx="95">
                  <c:v>0.99988313218888303</c:v>
                </c:pt>
                <c:pt idx="96">
                  <c:v>0.9998937565353484</c:v>
                </c:pt>
                <c:pt idx="97">
                  <c:v>0.99990341503213487</c:v>
                </c:pt>
                <c:pt idx="98">
                  <c:v>0.99991219548375898</c:v>
                </c:pt>
                <c:pt idx="99">
                  <c:v>0.99992017771250796</c:v>
                </c:pt>
                <c:pt idx="100">
                  <c:v>0.99992743428409825</c:v>
                </c:pt>
                <c:pt idx="101">
                  <c:v>0.9999340311673619</c:v>
                </c:pt>
                <c:pt idx="102">
                  <c:v>0.99994002833396534</c:v>
                </c:pt>
                <c:pt idx="103">
                  <c:v>0.99994548030360486</c:v>
                </c:pt>
                <c:pt idx="104">
                  <c:v>0.99995043663964067</c:v>
                </c:pt>
                <c:pt idx="105">
                  <c:v>0.99995494239967342</c:v>
                </c:pt>
                <c:pt idx="106">
                  <c:v>0.99995903854515755</c:v>
                </c:pt>
                <c:pt idx="107">
                  <c:v>0.99996276231377967</c:v>
                </c:pt>
                <c:pt idx="108">
                  <c:v>0.9999661475579813</c:v>
                </c:pt>
                <c:pt idx="109">
                  <c:v>0.99996922505271035</c:v>
                </c:pt>
                <c:pt idx="110">
                  <c:v>0.99997202277519126</c:v>
                </c:pt>
                <c:pt idx="111">
                  <c:v>0.99997456615926472</c:v>
                </c:pt>
                <c:pt idx="112">
                  <c:v>0.9999768783266042</c:v>
                </c:pt>
                <c:pt idx="113">
                  <c:v>0.9999789802969129</c:v>
                </c:pt>
                <c:pt idx="114">
                  <c:v>0.99998089117901157</c:v>
                </c:pt>
                <c:pt idx="115">
                  <c:v>0.99998262834455587</c:v>
                </c:pt>
                <c:pt idx="116">
                  <c:v>0.99998420758595996</c:v>
                </c:pt>
                <c:pt idx="117">
                  <c:v>0.99998564325996353</c:v>
                </c:pt>
                <c:pt idx="118">
                  <c:v>0.99998694841814872</c:v>
                </c:pt>
                <c:pt idx="119">
                  <c:v>0.99998813492558969</c:v>
                </c:pt>
                <c:pt idx="120">
                  <c:v>0.99998921356871773</c:v>
                </c:pt>
                <c:pt idx="121">
                  <c:v>0.99999019415337986</c:v>
                </c:pt>
                <c:pt idx="122">
                  <c:v>0.99999108559398153</c:v>
                </c:pt>
                <c:pt idx="123">
                  <c:v>0.99999189599452876</c:v>
                </c:pt>
                <c:pt idx="124">
                  <c:v>0.99999263272229877</c:v>
                </c:pt>
                <c:pt idx="125">
                  <c:v>0.9999933024748171</c:v>
                </c:pt>
                <c:pt idx="126">
                  <c:v>0.99999391134074278</c:v>
                </c:pt>
                <c:pt idx="127">
                  <c:v>0.99999446485522059</c:v>
                </c:pt>
                <c:pt idx="128">
                  <c:v>0.99999496805020049</c:v>
                </c:pt>
                <c:pt idx="129">
                  <c:v>0.99999542550018217</c:v>
                </c:pt>
                <c:pt idx="130">
                  <c:v>0.99999584136380193</c:v>
                </c:pt>
                <c:pt idx="131">
                  <c:v>0.99999621942163797</c:v>
                </c:pt>
                <c:pt idx="132">
                  <c:v>0.99999656311058005</c:v>
                </c:pt>
                <c:pt idx="133">
                  <c:v>0.99999687555507266</c:v>
                </c:pt>
                <c:pt idx="134">
                  <c:v>0.9999971595955206</c:v>
                </c:pt>
                <c:pt idx="135">
                  <c:v>0.99999741781410956</c:v>
                </c:pt>
                <c:pt idx="136">
                  <c:v>0.99999765255828132</c:v>
                </c:pt>
                <c:pt idx="137">
                  <c:v>0.99999786596207385</c:v>
                </c:pt>
                <c:pt idx="138">
                  <c:v>0.9999980599655216</c:v>
                </c:pt>
                <c:pt idx="139">
                  <c:v>0.99999823633229246</c:v>
                </c:pt>
                <c:pt idx="140">
                  <c:v>0.99999839666572032</c:v>
                </c:pt>
                <c:pt idx="141">
                  <c:v>0.99999854242338204</c:v>
                </c:pt>
                <c:pt idx="142">
                  <c:v>0.99999867493034733</c:v>
                </c:pt>
                <c:pt idx="143">
                  <c:v>0.99999879539122472</c:v>
                </c:pt>
                <c:pt idx="144">
                  <c:v>0.99999890490111332</c:v>
                </c:pt>
                <c:pt idx="145">
                  <c:v>0.99999900445555756</c:v>
                </c:pt>
                <c:pt idx="146">
                  <c:v>0.99999909495959782</c:v>
                </c:pt>
                <c:pt idx="147">
                  <c:v>0.99999917723599796</c:v>
                </c:pt>
                <c:pt idx="148">
                  <c:v>0.99999925203272522</c:v>
                </c:pt>
                <c:pt idx="149">
                  <c:v>0.99999932002975034</c:v>
                </c:pt>
                <c:pt idx="150">
                  <c:v>0.99999938184522752</c:v>
                </c:pt>
                <c:pt idx="151">
                  <c:v>0.9999994380411158</c:v>
                </c:pt>
                <c:pt idx="152">
                  <c:v>0.99999948912828696</c:v>
                </c:pt>
                <c:pt idx="153">
                  <c:v>0.99999953557116994</c:v>
                </c:pt>
                <c:pt idx="154">
                  <c:v>0.99999957779197257</c:v>
                </c:pt>
                <c:pt idx="155">
                  <c:v>0.99999961617452049</c:v>
                </c:pt>
                <c:pt idx="156">
                  <c:v>0.9999996510677458</c:v>
                </c:pt>
                <c:pt idx="157">
                  <c:v>0.99999968278885976</c:v>
                </c:pt>
                <c:pt idx="158">
                  <c:v>0.99999971162623613</c:v>
                </c:pt>
                <c:pt idx="159">
                  <c:v>0.99999973784203278</c:v>
                </c:pt>
                <c:pt idx="160">
                  <c:v>0.99999976167457516</c:v>
                </c:pt>
                <c:pt idx="161">
                  <c:v>0.99999978334052286</c:v>
                </c:pt>
                <c:pt idx="162">
                  <c:v>0.99999980303683889</c:v>
                </c:pt>
                <c:pt idx="163">
                  <c:v>0.99999982094258089</c:v>
                </c:pt>
                <c:pt idx="164">
                  <c:v>0.99999983722052799</c:v>
                </c:pt>
                <c:pt idx="165">
                  <c:v>0.99999985201866182</c:v>
                </c:pt>
                <c:pt idx="166">
                  <c:v>0.99999986547151065</c:v>
                </c:pt>
                <c:pt idx="167">
                  <c:v>0.99999987770137322</c:v>
                </c:pt>
                <c:pt idx="168">
                  <c:v>0.99999988881943014</c:v>
                </c:pt>
                <c:pt idx="169">
                  <c:v>0.99999989892675456</c:v>
                </c:pt>
                <c:pt idx="170">
                  <c:v>0.99999990811523132</c:v>
                </c:pt>
                <c:pt idx="171">
                  <c:v>0.99999991646839204</c:v>
                </c:pt>
                <c:pt idx="172">
                  <c:v>0.99999992406217464</c:v>
                </c:pt>
                <c:pt idx="173">
                  <c:v>0.99999993096561313</c:v>
                </c:pt>
                <c:pt idx="174">
                  <c:v>0.99999993724146652</c:v>
                </c:pt>
                <c:pt idx="175">
                  <c:v>0.99999994294678762</c:v>
                </c:pt>
                <c:pt idx="176">
                  <c:v>0.99999994813344328</c:v>
                </c:pt>
                <c:pt idx="177">
                  <c:v>0.99999995284858467</c:v>
                </c:pt>
                <c:pt idx="178">
                  <c:v>0.99999995713507683</c:v>
                </c:pt>
                <c:pt idx="179">
                  <c:v>0.99999996103188804</c:v>
                </c:pt>
                <c:pt idx="180">
                  <c:v>0.99999996457444373</c:v>
                </c:pt>
                <c:pt idx="181">
                  <c:v>0.99999996779494882</c:v>
                </c:pt>
                <c:pt idx="182">
                  <c:v>0.99999997072268076</c:v>
                </c:pt>
                <c:pt idx="183">
                  <c:v>0.99999997338425528</c:v>
                </c:pt>
                <c:pt idx="184">
                  <c:v>0.99999997580386835</c:v>
                </c:pt>
                <c:pt idx="185">
                  <c:v>0.9999999780035167</c:v>
                </c:pt>
                <c:pt idx="186">
                  <c:v>0.99999998000319712</c:v>
                </c:pt>
                <c:pt idx="187">
                  <c:v>0.99999998182108807</c:v>
                </c:pt>
                <c:pt idx="188">
                  <c:v>0.99999998347371655</c:v>
                </c:pt>
                <c:pt idx="189">
                  <c:v>0.99999998497610587</c:v>
                </c:pt>
                <c:pt idx="190">
                  <c:v>0.99999998634191445</c:v>
                </c:pt>
                <c:pt idx="191">
                  <c:v>0.99999998758355846</c:v>
                </c:pt>
                <c:pt idx="192">
                  <c:v>0.99999998871232587</c:v>
                </c:pt>
                <c:pt idx="193">
                  <c:v>0.99999998973847815</c:v>
                </c:pt>
                <c:pt idx="194">
                  <c:v>0.99999999067134371</c:v>
                </c:pt>
                <c:pt idx="195">
                  <c:v>0.99999999151940333</c:v>
                </c:pt>
                <c:pt idx="196">
                  <c:v>0.99999999229036662</c:v>
                </c:pt>
                <c:pt idx="197">
                  <c:v>0.99999999299124231</c:v>
                </c:pt>
                <c:pt idx="198">
                  <c:v>0.99999999362840208</c:v>
                </c:pt>
                <c:pt idx="199">
                  <c:v>0.9999999942076383</c:v>
                </c:pt>
                <c:pt idx="200">
                  <c:v>0.99999999473421652</c:v>
                </c:pt>
                <c:pt idx="201">
                  <c:v>0.99999999521292404</c:v>
                </c:pt>
                <c:pt idx="202">
                  <c:v>0.99999999564811271</c:v>
                </c:pt>
                <c:pt idx="203">
                  <c:v>0.99999999604373879</c:v>
                </c:pt>
                <c:pt idx="204">
                  <c:v>0.99999999640339876</c:v>
                </c:pt>
                <c:pt idx="205">
                  <c:v>0.99999999673036255</c:v>
                </c:pt>
                <c:pt idx="206">
                  <c:v>0.99999999702760234</c:v>
                </c:pt>
                <c:pt idx="207">
                  <c:v>0.9999999972978203</c:v>
                </c:pt>
                <c:pt idx="208">
                  <c:v>0.99999999754347313</c:v>
                </c:pt>
                <c:pt idx="209">
                  <c:v>0.99999999776679371</c:v>
                </c:pt>
                <c:pt idx="210">
                  <c:v>0.99999999796981243</c:v>
                </c:pt>
                <c:pt idx="211">
                  <c:v>0.9999999981543749</c:v>
                </c:pt>
                <c:pt idx="212">
                  <c:v>0.99999999832215891</c:v>
                </c:pt>
                <c:pt idx="213">
                  <c:v>0.9999999984746899</c:v>
                </c:pt>
                <c:pt idx="214">
                  <c:v>0.99999999861335442</c:v>
                </c:pt>
                <c:pt idx="215">
                  <c:v>0.99999999873941303</c:v>
                </c:pt>
                <c:pt idx="216">
                  <c:v>0.99999999885401181</c:v>
                </c:pt>
                <c:pt idx="217">
                  <c:v>0.99999999895819247</c:v>
                </c:pt>
                <c:pt idx="218">
                  <c:v>0.99999999905290227</c:v>
                </c:pt>
                <c:pt idx="219">
                  <c:v>0.99999999913900206</c:v>
                </c:pt>
                <c:pt idx="220">
                  <c:v>0.99999999921727456</c:v>
                </c:pt>
                <c:pt idx="221">
                  <c:v>0.99999999928843142</c:v>
                </c:pt>
                <c:pt idx="222">
                  <c:v>0.99999999935311945</c:v>
                </c:pt>
                <c:pt idx="223">
                  <c:v>0.99999999941192685</c:v>
                </c:pt>
                <c:pt idx="224">
                  <c:v>0.99999999946538809</c:v>
                </c:pt>
                <c:pt idx="225">
                  <c:v>0.99999999951398921</c:v>
                </c:pt>
                <c:pt idx="226">
                  <c:v>0.99999999955817198</c:v>
                </c:pt>
                <c:pt idx="227">
                  <c:v>0.9999999995983383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31F-434A-A5C2-614446C7BC71}"/>
            </c:ext>
          </c:extLst>
        </c:ser>
        <c:ser>
          <c:idx val="3"/>
          <c:order val="2"/>
          <c:tx>
            <c:strRef>
              <c:f>'aFg5'!$L$4</c:f>
              <c:strCache>
                <c:ptCount val="1"/>
                <c:pt idx="0">
                  <c:v>Company 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'aFg5'!$H$5:$H$232</c:f>
              <c:numCache>
                <c:formatCode>General</c:formatCode>
                <c:ptCount val="2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</c:numCache>
            </c:numRef>
          </c:xVal>
          <c:yVal>
            <c:numRef>
              <c:f>'aFg5'!$S$5:$S$232</c:f>
              <c:numCache>
                <c:formatCode>0%</c:formatCode>
                <c:ptCount val="228"/>
                <c:pt idx="1">
                  <c:v>1.8181818181818181E-2</c:v>
                </c:pt>
                <c:pt idx="2">
                  <c:v>3.6033057851239669E-2</c:v>
                </c:pt>
                <c:pt idx="3">
                  <c:v>5.3559729526671679E-2</c:v>
                </c:pt>
                <c:pt idx="4">
                  <c:v>7.0767734444368541E-2</c:v>
                </c:pt>
                <c:pt idx="5">
                  <c:v>8.7662866545380039E-2</c:v>
                </c:pt>
                <c:pt idx="6">
                  <c:v>0.10425081442637313</c:v>
                </c:pt>
                <c:pt idx="7">
                  <c:v>0.12053716325498451</c:v>
                </c:pt>
                <c:pt idx="8">
                  <c:v>0.13652739665034841</c:v>
                </c:pt>
                <c:pt idx="9">
                  <c:v>0.15222689852943297</c:v>
                </c:pt>
                <c:pt idx="10">
                  <c:v>0.16764095491980693</c:v>
                </c:pt>
                <c:pt idx="11">
                  <c:v>0.18277475573944676</c:v>
                </c:pt>
                <c:pt idx="12">
                  <c:v>0.19763339654418413</c:v>
                </c:pt>
                <c:pt idx="13">
                  <c:v>0.21222188024338076</c:v>
                </c:pt>
                <c:pt idx="14">
                  <c:v>0.22654511878441019</c:v>
                </c:pt>
                <c:pt idx="15">
                  <c:v>0.24060793480651185</c:v>
                </c:pt>
                <c:pt idx="16">
                  <c:v>0.25441506326457525</c:v>
                </c:pt>
                <c:pt idx="17">
                  <c:v>0.26797115302340119</c:v>
                </c:pt>
                <c:pt idx="18">
                  <c:v>0.28128076842297567</c:v>
                </c:pt>
                <c:pt idx="19">
                  <c:v>0.29434839081528519</c:v>
                </c:pt>
                <c:pt idx="20">
                  <c:v>0.30717842007318902</c:v>
                </c:pt>
                <c:pt idx="21">
                  <c:v>0.31977517607185835</c:v>
                </c:pt>
                <c:pt idx="22">
                  <c:v>0.33214290014327907</c:v>
                </c:pt>
                <c:pt idx="23">
                  <c:v>0.34428575650431043</c:v>
                </c:pt>
                <c:pt idx="24">
                  <c:v>0.35620783365877751</c:v>
                </c:pt>
                <c:pt idx="25">
                  <c:v>0.36791314577407241</c:v>
                </c:pt>
                <c:pt idx="26">
                  <c:v>0.3794056340327257</c:v>
                </c:pt>
                <c:pt idx="27">
                  <c:v>0.39068916795940339</c:v>
                </c:pt>
                <c:pt idx="28">
                  <c:v>0.4017675467237779</c:v>
                </c:pt>
                <c:pt idx="29">
                  <c:v>0.41264450041970918</c:v>
                </c:pt>
                <c:pt idx="30">
                  <c:v>0.42332369132116904</c:v>
                </c:pt>
                <c:pt idx="31">
                  <c:v>0.43380871511532959</c:v>
                </c:pt>
                <c:pt idx="32">
                  <c:v>0.44410310211323262</c:v>
                </c:pt>
                <c:pt idx="33">
                  <c:v>0.45421031843844661</c:v>
                </c:pt>
                <c:pt idx="34">
                  <c:v>0.46413376719411126</c:v>
                </c:pt>
                <c:pt idx="35">
                  <c:v>0.47387678960876378</c:v>
                </c:pt>
                <c:pt idx="36">
                  <c:v>0.48344266616133175</c:v>
                </c:pt>
                <c:pt idx="37">
                  <c:v>0.49283461768567122</c:v>
                </c:pt>
                <c:pt idx="38">
                  <c:v>0.50205580645502268</c:v>
                </c:pt>
                <c:pt idx="39">
                  <c:v>0.51110933724674945</c:v>
                </c:pt>
                <c:pt idx="40">
                  <c:v>0.51999825838771774</c:v>
                </c:pt>
                <c:pt idx="41">
                  <c:v>0.52872556278066829</c:v>
                </c:pt>
                <c:pt idx="42">
                  <c:v>0.53729418891192882</c:v>
                </c:pt>
                <c:pt idx="43">
                  <c:v>0.54570702184080289</c:v>
                </c:pt>
                <c:pt idx="44">
                  <c:v>0.55396689417097011</c:v>
                </c:pt>
                <c:pt idx="45">
                  <c:v>0.56207658700422525</c:v>
                </c:pt>
                <c:pt idx="46">
                  <c:v>0.57003883087687568</c:v>
                </c:pt>
                <c:pt idx="47">
                  <c:v>0.57785630667911436</c:v>
                </c:pt>
                <c:pt idx="48">
                  <c:v>0.58553164655767587</c:v>
                </c:pt>
                <c:pt idx="49">
                  <c:v>0.59306743480208179</c:v>
                </c:pt>
                <c:pt idx="50">
                  <c:v>0.60046620871477119</c:v>
                </c:pt>
                <c:pt idx="51">
                  <c:v>0.60773045946541171</c:v>
                </c:pt>
                <c:pt idx="52">
                  <c:v>0.61486263292967691</c:v>
                </c:pt>
                <c:pt idx="53">
                  <c:v>0.6218651305127737</c:v>
                </c:pt>
                <c:pt idx="54">
                  <c:v>0.6287403099579959</c:v>
                </c:pt>
                <c:pt idx="55">
                  <c:v>0.63549048614057779</c:v>
                </c:pt>
                <c:pt idx="56">
                  <c:v>0.64211793184711285</c:v>
                </c:pt>
                <c:pt idx="57">
                  <c:v>0.64862487854080175</c:v>
                </c:pt>
                <c:pt idx="58">
                  <c:v>0.6550135171127871</c:v>
                </c:pt>
                <c:pt idx="59">
                  <c:v>0.66128599861982751</c:v>
                </c:pt>
                <c:pt idx="60">
                  <c:v>0.66744443500855799</c:v>
                </c:pt>
                <c:pt idx="61">
                  <c:v>0.67349089982658417</c:v>
                </c:pt>
                <c:pt idx="62">
                  <c:v>0.67942742892064634</c:v>
                </c:pt>
                <c:pt idx="63">
                  <c:v>0.68525602112208917</c:v>
                </c:pt>
                <c:pt idx="64">
                  <c:v>0.69097863891986933</c:v>
                </c:pt>
                <c:pt idx="65">
                  <c:v>0.69659720912132628</c:v>
                </c:pt>
                <c:pt idx="66">
                  <c:v>0.70211362350093853</c:v>
                </c:pt>
                <c:pt idx="67">
                  <c:v>0.70752973943728525</c:v>
                </c:pt>
                <c:pt idx="68">
                  <c:v>0.71284738053842545</c:v>
                </c:pt>
                <c:pt idx="69">
                  <c:v>0.71806833725590868</c:v>
                </c:pt>
                <c:pt idx="70">
                  <c:v>0.72319436748761934</c:v>
                </c:pt>
                <c:pt idx="71">
                  <c:v>0.72822719716966267</c:v>
                </c:pt>
                <c:pt idx="72">
                  <c:v>0.73316852085748674</c:v>
                </c:pt>
                <c:pt idx="73">
                  <c:v>0.7380200022964416</c:v>
                </c:pt>
                <c:pt idx="74">
                  <c:v>0.74278327498196073</c:v>
                </c:pt>
                <c:pt idx="75">
                  <c:v>0.74745994270956151</c:v>
                </c:pt>
                <c:pt idx="76">
                  <c:v>0.75205158011484219</c:v>
                </c:pt>
                <c:pt idx="77">
                  <c:v>0.7565597332036631</c:v>
                </c:pt>
                <c:pt idx="78">
                  <c:v>0.76098591987268749</c:v>
                </c:pt>
                <c:pt idx="79">
                  <c:v>0.76533163042045671</c:v>
                </c:pt>
                <c:pt idx="80">
                  <c:v>0.76959832804917583</c:v>
                </c:pt>
                <c:pt idx="81">
                  <c:v>0.77378744935737265</c:v>
                </c:pt>
                <c:pt idx="82">
                  <c:v>0.77790040482360212</c:v>
                </c:pt>
                <c:pt idx="83">
                  <c:v>0.78193857928135491</c:v>
                </c:pt>
                <c:pt idx="84">
                  <c:v>0.78590333238533017</c:v>
                </c:pt>
                <c:pt idx="85">
                  <c:v>0.78979599906923326</c:v>
                </c:pt>
                <c:pt idx="86">
                  <c:v>0.79361788999524718</c:v>
                </c:pt>
                <c:pt idx="87">
                  <c:v>0.79737029199533371</c:v>
                </c:pt>
                <c:pt idx="88">
                  <c:v>0.80105446850450934</c:v>
                </c:pt>
                <c:pt idx="89">
                  <c:v>0.80467165998624557</c:v>
                </c:pt>
                <c:pt idx="90">
                  <c:v>0.80822308435013201</c:v>
                </c:pt>
                <c:pt idx="91">
                  <c:v>0.81170993736194774</c:v>
                </c:pt>
                <c:pt idx="92">
                  <c:v>0.81513339304627597</c:v>
                </c:pt>
                <c:pt idx="93">
                  <c:v>0.81849460408179819</c:v>
                </c:pt>
                <c:pt idx="94">
                  <c:v>0.82179470218940198</c:v>
                </c:pt>
                <c:pt idx="95">
                  <c:v>0.82503479851323092</c:v>
                </c:pt>
                <c:pt idx="96">
                  <c:v>0.82821598399480867</c:v>
                </c:pt>
                <c:pt idx="97">
                  <c:v>0.83133932974035762</c:v>
                </c:pt>
                <c:pt idx="98">
                  <c:v>0.83440588738144184</c:v>
                </c:pt>
                <c:pt idx="99">
                  <c:v>0.83741668942905212</c:v>
                </c:pt>
                <c:pt idx="100">
                  <c:v>0.84037274962125108</c:v>
                </c:pt>
                <c:pt idx="101">
                  <c:v>0.84327506326450108</c:v>
                </c:pt>
                <c:pt idx="102">
                  <c:v>0.84612460756878283</c:v>
                </c:pt>
                <c:pt idx="103">
                  <c:v>0.8489223419766232</c:v>
                </c:pt>
                <c:pt idx="104">
                  <c:v>0.85166920848613903</c:v>
                </c:pt>
                <c:pt idx="105">
                  <c:v>0.85436613196820932</c:v>
                </c:pt>
                <c:pt idx="106">
                  <c:v>0.85701402047787811</c:v>
                </c:pt>
                <c:pt idx="107">
                  <c:v>0.8596137655600985</c:v>
                </c:pt>
                <c:pt idx="108">
                  <c:v>0.86216624254991503</c:v>
                </c:pt>
                <c:pt idx="109">
                  <c:v>0.86467231086718921</c:v>
                </c:pt>
                <c:pt idx="110">
                  <c:v>0.86713281430596756</c:v>
                </c:pt>
                <c:pt idx="111">
                  <c:v>0.86954858131858626</c:v>
                </c:pt>
                <c:pt idx="112">
                  <c:v>0.87192042529461189</c:v>
                </c:pt>
                <c:pt idx="113">
                  <c:v>0.87424914483470983</c:v>
                </c:pt>
                <c:pt idx="114">
                  <c:v>0.87653552401953339</c:v>
                </c:pt>
                <c:pt idx="115">
                  <c:v>0.87878033267372357</c:v>
                </c:pt>
                <c:pt idx="116">
                  <c:v>0.88098432662511039</c:v>
                </c:pt>
                <c:pt idx="117">
                  <c:v>0.88314824795919933</c:v>
                </c:pt>
                <c:pt idx="118">
                  <c:v>0.88527282526903206</c:v>
                </c:pt>
                <c:pt idx="119">
                  <c:v>0.88735877390050422</c:v>
                </c:pt>
                <c:pt idx="120">
                  <c:v>0.88940679619322227</c:v>
                </c:pt>
                <c:pt idx="121">
                  <c:v>0.89141758171698182</c:v>
                </c:pt>
                <c:pt idx="122">
                  <c:v>0.89339180750394587</c:v>
                </c:pt>
                <c:pt idx="123">
                  <c:v>0.89533013827660146</c:v>
                </c:pt>
                <c:pt idx="124">
                  <c:v>0.89723322667157235</c:v>
                </c:pt>
                <c:pt idx="125">
                  <c:v>0.89910171345936196</c:v>
                </c:pt>
                <c:pt idx="126">
                  <c:v>0.90093622776010096</c:v>
                </c:pt>
                <c:pt idx="127">
                  <c:v>0.90273738725537189</c:v>
                </c:pt>
                <c:pt idx="128">
                  <c:v>0.90450579839618328</c:v>
                </c:pt>
                <c:pt idx="129">
                  <c:v>0.90624205660716173</c:v>
                </c:pt>
                <c:pt idx="130">
                  <c:v>0.90794674648703155</c:v>
                </c:pt>
                <c:pt idx="131">
                  <c:v>0.909620442005449</c:v>
                </c:pt>
                <c:pt idx="132">
                  <c:v>0.911263706696259</c:v>
                </c:pt>
                <c:pt idx="133">
                  <c:v>0.91287709384723614</c:v>
                </c:pt>
                <c:pt idx="134">
                  <c:v>0.91446114668637735</c:v>
                </c:pt>
                <c:pt idx="135">
                  <c:v>0.91601639856480677</c:v>
                </c:pt>
                <c:pt idx="136">
                  <c:v>0.9175433731363557</c:v>
                </c:pt>
                <c:pt idx="137">
                  <c:v>0.91904258453387655</c:v>
                </c:pt>
                <c:pt idx="138">
                  <c:v>0.92051453754235157</c:v>
                </c:pt>
                <c:pt idx="139">
                  <c:v>0.92195972776885426</c:v>
                </c:pt>
                <c:pt idx="140">
                  <c:v>0.92337864180942053</c:v>
                </c:pt>
                <c:pt idx="141">
                  <c:v>0.92477175741288553</c:v>
                </c:pt>
                <c:pt idx="142">
                  <c:v>0.92613954364174222</c:v>
                </c:pt>
                <c:pt idx="143">
                  <c:v>0.92748246103007403</c:v>
                </c:pt>
                <c:pt idx="144">
                  <c:v>0.92880096173861815</c:v>
                </c:pt>
                <c:pt idx="145">
                  <c:v>0.93009548970700695</c:v>
                </c:pt>
                <c:pt idx="146">
                  <c:v>0.93136648080324325</c:v>
                </c:pt>
                <c:pt idx="147">
                  <c:v>0.93261436297045708</c:v>
                </c:pt>
                <c:pt idx="148">
                  <c:v>0.93383955637099414</c:v>
                </c:pt>
                <c:pt idx="149">
                  <c:v>0.93504247352788528</c:v>
                </c:pt>
                <c:pt idx="150">
                  <c:v>0.93622351946374194</c:v>
                </c:pt>
                <c:pt idx="151">
                  <c:v>0.93738309183712831</c:v>
                </c:pt>
                <c:pt idx="152">
                  <c:v>0.93852158107645334</c:v>
                </c:pt>
                <c:pt idx="153">
                  <c:v>0.93963937051142699</c:v>
                </c:pt>
                <c:pt idx="154">
                  <c:v>0.94073683650212825</c:v>
                </c:pt>
                <c:pt idx="155">
                  <c:v>0.94181434856572599</c:v>
                </c:pt>
                <c:pt idx="156">
                  <c:v>0.94287226950089442</c:v>
                </c:pt>
                <c:pt idx="157">
                  <c:v>0.94391095550996906</c:v>
                </c:pt>
                <c:pt idx="158">
                  <c:v>0.9449307563188788</c:v>
                </c:pt>
                <c:pt idx="159">
                  <c:v>0.94593201529489901</c:v>
                </c:pt>
                <c:pt idx="160">
                  <c:v>0.94691506956226446</c:v>
                </c:pt>
                <c:pt idx="161">
                  <c:v>0.94788025011567778</c:v>
                </c:pt>
                <c:pt idx="162">
                  <c:v>0.94882788193175638</c:v>
                </c:pt>
                <c:pt idx="163">
                  <c:v>0.94975828407845175</c:v>
                </c:pt>
                <c:pt idx="164">
                  <c:v>0.95067176982248003</c:v>
                </c:pt>
                <c:pt idx="165">
                  <c:v>0.95156864673479857</c:v>
                </c:pt>
                <c:pt idx="166">
                  <c:v>0.95244921679416583</c:v>
                </c:pt>
                <c:pt idx="167">
                  <c:v>0.95331377648881743</c:v>
                </c:pt>
                <c:pt idx="168">
                  <c:v>0.95416261691629345</c:v>
                </c:pt>
                <c:pt idx="169">
                  <c:v>0.95499602388145177</c:v>
                </c:pt>
                <c:pt idx="170">
                  <c:v>0.95581427799269802</c:v>
                </c:pt>
                <c:pt idx="171">
                  <c:v>0.95661765475646721</c:v>
                </c:pt>
                <c:pt idx="172">
                  <c:v>0.95740642466998593</c:v>
                </c:pt>
                <c:pt idx="173">
                  <c:v>0.95818085331234981</c:v>
                </c:pt>
                <c:pt idx="174">
                  <c:v>0.95894120143394346</c:v>
                </c:pt>
                <c:pt idx="175">
                  <c:v>0.95968772504423538</c:v>
                </c:pt>
                <c:pt idx="176">
                  <c:v>0.96042067549797661</c:v>
                </c:pt>
                <c:pt idx="177">
                  <c:v>0.96114029957983149</c:v>
                </c:pt>
                <c:pt idx="178">
                  <c:v>0.96184683958747097</c:v>
                </c:pt>
                <c:pt idx="179">
                  <c:v>0.96254053341315327</c:v>
                </c:pt>
                <c:pt idx="180">
                  <c:v>0.96322161462382327</c:v>
                </c:pt>
                <c:pt idx="181">
                  <c:v>0.96389031253975366</c:v>
                </c:pt>
                <c:pt idx="182">
                  <c:v>0.96454685231175818</c:v>
                </c:pt>
                <c:pt idx="183">
                  <c:v>0.96519145499699888</c:v>
                </c:pt>
                <c:pt idx="184">
                  <c:v>0.96582433763341713</c:v>
                </c:pt>
                <c:pt idx="185">
                  <c:v>0.9664457133128096</c:v>
                </c:pt>
                <c:pt idx="186">
                  <c:v>0.96705579125257668</c:v>
                </c:pt>
                <c:pt idx="187">
                  <c:v>0.96765477686616619</c:v>
                </c:pt>
                <c:pt idx="188">
                  <c:v>0.9682428718322359</c:v>
                </c:pt>
                <c:pt idx="189">
                  <c:v>0.96882027416255878</c:v>
                </c:pt>
                <c:pt idx="190">
                  <c:v>0.96938717826869403</c:v>
                </c:pt>
                <c:pt idx="191">
                  <c:v>0.96994377502744511</c:v>
                </c:pt>
                <c:pt idx="192">
                  <c:v>0.97049025184512783</c:v>
                </c:pt>
                <c:pt idx="193">
                  <c:v>0.97102679272067105</c:v>
                </c:pt>
                <c:pt idx="194">
                  <c:v>0.97155357830756783</c:v>
                </c:pt>
                <c:pt idx="195">
                  <c:v>0.97207078597470298</c:v>
                </c:pt>
                <c:pt idx="196">
                  <c:v>0.97257858986607204</c:v>
                </c:pt>
                <c:pt idx="197">
                  <c:v>0.9730771609594161</c:v>
                </c:pt>
                <c:pt idx="198">
                  <c:v>0.97356666712379036</c:v>
                </c:pt>
                <c:pt idx="199">
                  <c:v>0.97404727317608508</c:v>
                </c:pt>
                <c:pt idx="200">
                  <c:v>0.97451914093651992</c:v>
                </c:pt>
                <c:pt idx="201">
                  <c:v>0.97498242928312862</c:v>
                </c:pt>
                <c:pt idx="202">
                  <c:v>0.97543729420525349</c:v>
                </c:pt>
                <c:pt idx="203">
                  <c:v>0.97588388885606703</c:v>
                </c:pt>
                <c:pt idx="204">
                  <c:v>0.9763223636041386</c:v>
                </c:pt>
                <c:pt idx="205">
                  <c:v>0.9767528660840632</c:v>
                </c:pt>
                <c:pt idx="206">
                  <c:v>0.97717554124617123</c:v>
                </c:pt>
                <c:pt idx="207">
                  <c:v>0.9775905314053317</c:v>
                </c:pt>
                <c:pt idx="208">
                  <c:v>0.9779979762888712</c:v>
                </c:pt>
                <c:pt idx="209">
                  <c:v>0.97839801308361896</c:v>
                </c:pt>
                <c:pt idx="210">
                  <c:v>0.97879077648209856</c:v>
                </c:pt>
                <c:pt idx="211">
                  <c:v>0.97917639872787854</c:v>
                </c:pt>
                <c:pt idx="212">
                  <c:v>0.9795550096600989</c:v>
                </c:pt>
                <c:pt idx="213">
                  <c:v>0.97992673675718822</c:v>
                </c:pt>
                <c:pt idx="214">
                  <c:v>0.9802917051797847</c:v>
                </c:pt>
                <c:pt idx="215">
                  <c:v>0.98065003781287952</c:v>
                </c:pt>
                <c:pt idx="216">
                  <c:v>0.98100185530719086</c:v>
                </c:pt>
                <c:pt idx="217">
                  <c:v>0.98134727611978734</c:v>
                </c:pt>
                <c:pt idx="218">
                  <c:v>0.98168641655397304</c:v>
                </c:pt>
                <c:pt idx="219">
                  <c:v>0.98201939079844625</c:v>
                </c:pt>
                <c:pt idx="220">
                  <c:v>0.9823463109657472</c:v>
                </c:pt>
                <c:pt idx="221">
                  <c:v>0.98266728713000628</c:v>
                </c:pt>
                <c:pt idx="222">
                  <c:v>0.98298242736400621</c:v>
                </c:pt>
                <c:pt idx="223">
                  <c:v>0.98329183777556972</c:v>
                </c:pt>
                <c:pt idx="224">
                  <c:v>0.9835956225432867</c:v>
                </c:pt>
                <c:pt idx="225">
                  <c:v>0.98389388395159061</c:v>
                </c:pt>
                <c:pt idx="226">
                  <c:v>0.98418672242519822</c:v>
                </c:pt>
                <c:pt idx="227">
                  <c:v>0.98447423656292177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1F-434A-A5C2-614446C7BC71}"/>
            </c:ext>
          </c:extLst>
        </c:ser>
        <c:ser>
          <c:idx val="5"/>
          <c:order val="3"/>
          <c:tx>
            <c:strRef>
              <c:f>'aFg5'!$N$4</c:f>
              <c:strCache>
                <c:ptCount val="1"/>
                <c:pt idx="0">
                  <c:v>Company F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'aFg5'!$H$5:$H$232</c:f>
              <c:numCache>
                <c:formatCode>General</c:formatCode>
                <c:ptCount val="2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</c:numCache>
            </c:numRef>
          </c:xVal>
          <c:yVal>
            <c:numRef>
              <c:f>'aFg5'!$U$5:$U$232</c:f>
              <c:numCache>
                <c:formatCode>0%</c:formatCode>
                <c:ptCount val="228"/>
                <c:pt idx="1">
                  <c:v>2.7272727272727271E-2</c:v>
                </c:pt>
                <c:pt idx="2">
                  <c:v>5.3801652892561974E-2</c:v>
                </c:pt>
                <c:pt idx="3">
                  <c:v>7.9607062359128469E-2</c:v>
                </c:pt>
                <c:pt idx="4">
                  <c:v>0.10470868793115223</c:v>
                </c:pt>
                <c:pt idx="5">
                  <c:v>0.12912572371484807</c:v>
                </c:pt>
                <c:pt idx="6">
                  <c:v>0.15287684034080673</c:v>
                </c:pt>
                <c:pt idx="7">
                  <c:v>0.17598019924060293</c:v>
                </c:pt>
                <c:pt idx="8">
                  <c:v>0.198453466534041</c:v>
                </c:pt>
                <c:pt idx="9">
                  <c:v>0.22031382653765802</c:v>
                </c:pt>
                <c:pt idx="10">
                  <c:v>0.2415779949048128</c:v>
                </c:pt>
                <c:pt idx="11">
                  <c:v>0.26226223140740879</c:v>
                </c:pt>
                <c:pt idx="12">
                  <c:v>0.28238235236902492</c:v>
                </c:pt>
                <c:pt idx="13">
                  <c:v>0.30195374275896053</c:v>
                </c:pt>
                <c:pt idx="14">
                  <c:v>0.3209913679564434</c:v>
                </c:pt>
                <c:pt idx="15">
                  <c:v>0.339509785193995</c:v>
                </c:pt>
                <c:pt idx="16">
                  <c:v>0.35752315468870416</c:v>
                </c:pt>
                <c:pt idx="17">
                  <c:v>0.37504525046992127</c:v>
                </c:pt>
                <c:pt idx="18">
                  <c:v>0.39208947091165069</c:v>
                </c:pt>
                <c:pt idx="19">
                  <c:v>0.40866884897769656</c:v>
                </c:pt>
                <c:pt idx="20">
                  <c:v>0.42479606218739574</c:v>
                </c:pt>
                <c:pt idx="21">
                  <c:v>0.4404834423095576</c:v>
                </c:pt>
                <c:pt idx="22">
                  <c:v>0.45574298479202419</c:v>
                </c:pt>
                <c:pt idx="23">
                  <c:v>0.4705863579340599</c:v>
                </c:pt>
                <c:pt idx="24">
                  <c:v>0.48502491180858548</c:v>
                </c:pt>
                <c:pt idx="25">
                  <c:v>0.49906968694107862</c:v>
                </c:pt>
                <c:pt idx="26">
                  <c:v>0.51273142275177641</c:v>
                </c:pt>
                <c:pt idx="27">
                  <c:v>0.52602056576763712</c:v>
                </c:pt>
                <c:pt idx="28">
                  <c:v>0.53894727761033789</c:v>
                </c:pt>
                <c:pt idx="29">
                  <c:v>0.55152144276641957</c:v>
                </c:pt>
                <c:pt idx="30">
                  <c:v>0.56375267614551716</c:v>
                </c:pt>
                <c:pt idx="31">
                  <c:v>0.57565033043245761</c:v>
                </c:pt>
                <c:pt idx="32">
                  <c:v>0.58722350323884509</c:v>
                </c:pt>
                <c:pt idx="33">
                  <c:v>0.59848104405960389</c:v>
                </c:pt>
                <c:pt idx="34">
                  <c:v>0.60943156103979645</c:v>
                </c:pt>
                <c:pt idx="35">
                  <c:v>0.62008342755689283</c:v>
                </c:pt>
                <c:pt idx="36">
                  <c:v>0.63044478862352304</c:v>
                </c:pt>
                <c:pt idx="37">
                  <c:v>0.64052356711560876</c:v>
                </c:pt>
                <c:pt idx="38">
                  <c:v>0.65032746983063761</c:v>
                </c:pt>
                <c:pt idx="39">
                  <c:v>0.65986399338071111</c:v>
                </c:pt>
                <c:pt idx="40">
                  <c:v>0.66914042992487355</c:v>
                </c:pt>
                <c:pt idx="41">
                  <c:v>0.67816387274510415</c:v>
                </c:pt>
                <c:pt idx="42">
                  <c:v>0.68694122167023774</c:v>
                </c:pt>
                <c:pt idx="43">
                  <c:v>0.69547918835195854</c:v>
                </c:pt>
                <c:pt idx="44">
                  <c:v>0.70378430139690518</c:v>
                </c:pt>
                <c:pt idx="45">
                  <c:v>0.71186291135880775</c:v>
                </c:pt>
                <c:pt idx="46">
                  <c:v>0.71972119559447667</c:v>
                </c:pt>
                <c:pt idx="47">
                  <c:v>0.72736516298735454</c:v>
                </c:pt>
                <c:pt idx="48">
                  <c:v>0.73480065854224497</c:v>
                </c:pt>
                <c:pt idx="49">
                  <c:v>0.74203336785472918</c:v>
                </c:pt>
                <c:pt idx="50">
                  <c:v>0.74906882145869103</c:v>
                </c:pt>
                <c:pt idx="51">
                  <c:v>0.75591239905527208</c:v>
                </c:pt>
                <c:pt idx="52">
                  <c:v>0.76256933362649193</c:v>
                </c:pt>
                <c:pt idx="53">
                  <c:v>0.76904471543667852</c:v>
                </c:pt>
                <c:pt idx="54">
                  <c:v>0.77534349592476914</c:v>
                </c:pt>
                <c:pt idx="55">
                  <c:v>0.78147049149045733</c:v>
                </c:pt>
                <c:pt idx="56">
                  <c:v>0.78743038717708114</c:v>
                </c:pt>
                <c:pt idx="57">
                  <c:v>0.79322774025406984</c:v>
                </c:pt>
                <c:pt idx="58">
                  <c:v>0.79886698370168607</c:v>
                </c:pt>
                <c:pt idx="59">
                  <c:v>0.80435242960073094</c:v>
                </c:pt>
                <c:pt idx="60">
                  <c:v>0.80968827242980201</c:v>
                </c:pt>
                <c:pt idx="61">
                  <c:v>0.8148785922726256</c:v>
                </c:pt>
                <c:pt idx="62">
                  <c:v>0.81992735793791771</c:v>
                </c:pt>
                <c:pt idx="63">
                  <c:v>0.82483842999415624</c:v>
                </c:pt>
                <c:pt idx="64">
                  <c:v>0.8296155637215884</c:v>
                </c:pt>
                <c:pt idx="65">
                  <c:v>0.83426241198372675</c:v>
                </c:pt>
                <c:pt idx="66">
                  <c:v>0.83878252802053421</c:v>
                </c:pt>
                <c:pt idx="67">
                  <c:v>0.84317936816542871</c:v>
                </c:pt>
                <c:pt idx="68">
                  <c:v>0.84745629448818971</c:v>
                </c:pt>
                <c:pt idx="69">
                  <c:v>0.85161657736578467</c:v>
                </c:pt>
                <c:pt idx="70">
                  <c:v>0.85566339798308133</c:v>
                </c:pt>
                <c:pt idx="71">
                  <c:v>0.85959985076536083</c:v>
                </c:pt>
                <c:pt idx="72">
                  <c:v>0.86342894574448736</c:v>
                </c:pt>
                <c:pt idx="73">
                  <c:v>0.86715361086054665</c:v>
                </c:pt>
                <c:pt idx="74">
                  <c:v>0.87077669420071369</c:v>
                </c:pt>
                <c:pt idx="75">
                  <c:v>0.87430096617705788</c:v>
                </c:pt>
                <c:pt idx="76">
                  <c:v>0.8777291216449562</c:v>
                </c:pt>
                <c:pt idx="77">
                  <c:v>0.88106378196373014</c:v>
                </c:pt>
                <c:pt idx="78">
                  <c:v>0.88430749700108291</c:v>
                </c:pt>
                <c:pt idx="79">
                  <c:v>0.88746274708287143</c:v>
                </c:pt>
                <c:pt idx="80">
                  <c:v>0.89053194488970222</c:v>
                </c:pt>
                <c:pt idx="81">
                  <c:v>0.89351743730180133</c:v>
                </c:pt>
                <c:pt idx="82">
                  <c:v>0.89642150719357039</c:v>
                </c:pt>
                <c:pt idx="83">
                  <c:v>0.89924637517920014</c:v>
                </c:pt>
                <c:pt idx="84">
                  <c:v>0.90199420131067654</c:v>
                </c:pt>
                <c:pt idx="85">
                  <c:v>0.90466708672947638</c:v>
                </c:pt>
                <c:pt idx="86">
                  <c:v>0.90726707527321782</c:v>
                </c:pt>
                <c:pt idx="87">
                  <c:v>0.90979615503849365</c:v>
                </c:pt>
                <c:pt idx="88">
                  <c:v>0.91225625990108028</c:v>
                </c:pt>
                <c:pt idx="89">
                  <c:v>0.91464927099468707</c:v>
                </c:pt>
                <c:pt idx="90">
                  <c:v>0.91697701814937749</c:v>
                </c:pt>
                <c:pt idx="91">
                  <c:v>0.91924128129075811</c:v>
                </c:pt>
                <c:pt idx="92">
                  <c:v>0.92144379180101021</c:v>
                </c:pt>
                <c:pt idx="93">
                  <c:v>0.92358623384280081</c:v>
                </c:pt>
                <c:pt idx="94">
                  <c:v>0.925670245647088</c:v>
                </c:pt>
                <c:pt idx="95">
                  <c:v>0.92769742076580386</c:v>
                </c:pt>
                <c:pt idx="96">
                  <c:v>0.92966930929037273</c:v>
                </c:pt>
                <c:pt idx="97">
                  <c:v>0.93158741903699893</c:v>
                </c:pt>
                <c:pt idx="98">
                  <c:v>0.93345321669962611</c:v>
                </c:pt>
                <c:pt idx="99">
                  <c:v>0.9352681289714545</c:v>
                </c:pt>
                <c:pt idx="100">
                  <c:v>0.93703354363586944</c:v>
                </c:pt>
                <c:pt idx="101">
                  <c:v>0.93875081062761856</c:v>
                </c:pt>
                <c:pt idx="102">
                  <c:v>0.94042124306504704</c:v>
                </c:pt>
                <c:pt idx="103">
                  <c:v>0.94204611825418216</c:v>
                </c:pt>
                <c:pt idx="104">
                  <c:v>0.9436266786654316</c:v>
                </c:pt>
                <c:pt idx="105">
                  <c:v>0.9451641328836472</c:v>
                </c:pt>
                <c:pt idx="106">
                  <c:v>0.94665965653227491</c:v>
                </c:pt>
                <c:pt idx="107">
                  <c:v>0.94811439317230384</c:v>
                </c:pt>
                <c:pt idx="108">
                  <c:v>0.94952945517669551</c:v>
                </c:pt>
                <c:pt idx="109">
                  <c:v>0.95090592458096734</c:v>
                </c:pt>
                <c:pt idx="110">
                  <c:v>0.95224485391057723</c:v>
                </c:pt>
                <c:pt idx="111">
                  <c:v>0.95354726698574344</c:v>
                </c:pt>
                <c:pt idx="112">
                  <c:v>0.95481415970431405</c:v>
                </c:pt>
                <c:pt idx="113">
                  <c:v>0.95604650080328735</c:v>
                </c:pt>
                <c:pt idx="114">
                  <c:v>0.95724523259956129</c:v>
                </c:pt>
                <c:pt idx="115">
                  <c:v>0.95841127171048246</c:v>
                </c:pt>
                <c:pt idx="116">
                  <c:v>0.95954550975474195</c:v>
                </c:pt>
                <c:pt idx="117">
                  <c:v>0.96064881403415814</c:v>
                </c:pt>
                <c:pt idx="118">
                  <c:v>0.96172202819686281</c:v>
                </c:pt>
                <c:pt idx="119">
                  <c:v>0.96276597288240284</c:v>
                </c:pt>
                <c:pt idx="120">
                  <c:v>0.96378144634924634</c:v>
                </c:pt>
                <c:pt idx="121">
                  <c:v>0.96476922508517604</c:v>
                </c:pt>
                <c:pt idx="122">
                  <c:v>0.96573006440103482</c:v>
                </c:pt>
                <c:pt idx="123">
                  <c:v>0.96666469900827945</c:v>
                </c:pt>
                <c:pt idx="124">
                  <c:v>0.9675738435807808</c:v>
                </c:pt>
                <c:pt idx="125">
                  <c:v>0.968458193301305</c:v>
                </c:pt>
                <c:pt idx="126">
                  <c:v>0.96931842439308757</c:v>
                </c:pt>
                <c:pt idx="127">
                  <c:v>0.97015519463691235</c:v>
                </c:pt>
                <c:pt idx="128">
                  <c:v>0.9709691438740875</c:v>
                </c:pt>
                <c:pt idx="129">
                  <c:v>0.97176089449570346</c:v>
                </c:pt>
                <c:pt idx="130">
                  <c:v>0.97253105191854783</c:v>
                </c:pt>
                <c:pt idx="131">
                  <c:v>0.97328020504804202</c:v>
                </c:pt>
                <c:pt idx="132">
                  <c:v>0.97400892672854988</c:v>
                </c:pt>
                <c:pt idx="133">
                  <c:v>0.9747177741814077</c:v>
                </c:pt>
                <c:pt idx="134">
                  <c:v>0.97540728943100563</c:v>
                </c:pt>
                <c:pt idx="135">
                  <c:v>0.97607799971925102</c:v>
                </c:pt>
                <c:pt idx="136">
                  <c:v>0.97673041790872606</c:v>
                </c:pt>
                <c:pt idx="137">
                  <c:v>0.9773650428748516</c:v>
                </c:pt>
                <c:pt idx="138">
                  <c:v>0.97798235988735571</c:v>
                </c:pt>
                <c:pt idx="139">
                  <c:v>0.97858284098133697</c:v>
                </c:pt>
                <c:pt idx="140">
                  <c:v>0.97916694531820947</c:v>
                </c:pt>
                <c:pt idx="141">
                  <c:v>0.97973511953680381</c:v>
                </c:pt>
                <c:pt idx="142">
                  <c:v>0.98028779809489108</c:v>
                </c:pt>
                <c:pt idx="143">
                  <c:v>0.98082540360139403</c:v>
                </c:pt>
                <c:pt idx="144">
                  <c:v>0.98134834713953778</c:v>
                </c:pt>
                <c:pt idx="145">
                  <c:v>0.98185702858118673</c:v>
                </c:pt>
                <c:pt idx="146">
                  <c:v>0.98235183689260874</c:v>
                </c:pt>
                <c:pt idx="147">
                  <c:v>0.98283315043190134</c:v>
                </c:pt>
                <c:pt idx="148">
                  <c:v>0.98330133723830404</c:v>
                </c:pt>
                <c:pt idx="149">
                  <c:v>0.98375675531362305</c:v>
                </c:pt>
                <c:pt idx="150">
                  <c:v>0.98419975289597883</c:v>
                </c:pt>
                <c:pt idx="151">
                  <c:v>0.98463066872608851</c:v>
                </c:pt>
                <c:pt idx="152">
                  <c:v>0.98504983230628607</c:v>
                </c:pt>
                <c:pt idx="153">
                  <c:v>0.9854575641524782</c:v>
                </c:pt>
                <c:pt idx="154">
                  <c:v>0.98585417603922876</c:v>
                </c:pt>
                <c:pt idx="155">
                  <c:v>0.98623997123815887</c:v>
                </c:pt>
                <c:pt idx="156">
                  <c:v>0.98661524474984541</c:v>
                </c:pt>
                <c:pt idx="157">
                  <c:v>0.98698028352939515</c:v>
                </c:pt>
                <c:pt idx="158">
                  <c:v>0.98733536670586619</c:v>
                </c:pt>
                <c:pt idx="159">
                  <c:v>0.98768076579570607</c:v>
                </c:pt>
                <c:pt idx="160">
                  <c:v>0.98801674491036862</c:v>
                </c:pt>
                <c:pt idx="161">
                  <c:v>0.98834356095826759</c:v>
                </c:pt>
                <c:pt idx="162">
                  <c:v>0.988661463841224</c:v>
                </c:pt>
                <c:pt idx="163">
                  <c:v>0.98897069664555426</c:v>
                </c:pt>
                <c:pt idx="164">
                  <c:v>0.98927149582794827</c:v>
                </c:pt>
                <c:pt idx="165">
                  <c:v>0.98956409139627677</c:v>
                </c:pt>
                <c:pt idx="166">
                  <c:v>0.98984870708546935</c:v>
                </c:pt>
                <c:pt idx="167">
                  <c:v>0.9901255605285928</c:v>
                </c:pt>
                <c:pt idx="168">
                  <c:v>0.99039486342326755</c:v>
                </c:pt>
                <c:pt idx="169">
                  <c:v>0.99065682169354219</c:v>
                </c:pt>
                <c:pt idx="170">
                  <c:v>0.99091163564735452</c:v>
                </c:pt>
                <c:pt idx="171">
                  <c:v>0.99115950012969944</c:v>
                </c:pt>
                <c:pt idx="172">
                  <c:v>0.99140060467161661</c:v>
                </c:pt>
                <c:pt idx="173">
                  <c:v>0.99163513363511813</c:v>
                </c:pt>
                <c:pt idx="174">
                  <c:v>0.99186326635416022</c:v>
                </c:pt>
                <c:pt idx="175">
                  <c:v>0.99208517727177403</c:v>
                </c:pt>
                <c:pt idx="176">
                  <c:v>0.99230103607345299</c:v>
                </c:pt>
                <c:pt idx="177">
                  <c:v>0.99251100781690427</c:v>
                </c:pt>
                <c:pt idx="178">
                  <c:v>0.99271525305826147</c:v>
                </c:pt>
                <c:pt idx="179">
                  <c:v>0.99291392797485434</c:v>
                </c:pt>
                <c:pt idx="180">
                  <c:v>0.99310718448463109</c:v>
                </c:pt>
                <c:pt idx="181">
                  <c:v>0.99329517036232284</c:v>
                </c:pt>
                <c:pt idx="182">
                  <c:v>0.99347802935244123</c:v>
                </c:pt>
                <c:pt idx="183">
                  <c:v>0.9936559012791929</c:v>
                </c:pt>
                <c:pt idx="184">
                  <c:v>0.99382892215339669</c:v>
                </c:pt>
                <c:pt idx="185">
                  <c:v>0.99399722427648585</c:v>
                </c:pt>
                <c:pt idx="186">
                  <c:v>0.99416093634167257</c:v>
                </c:pt>
                <c:pt idx="187">
                  <c:v>0.99432018353235418</c:v>
                </c:pt>
                <c:pt idx="188">
                  <c:v>0.99447508761783543</c:v>
                </c:pt>
                <c:pt idx="189">
                  <c:v>0.9946257670464399</c:v>
                </c:pt>
                <c:pt idx="190">
                  <c:v>0.99477233703608248</c:v>
                </c:pt>
                <c:pt idx="191">
                  <c:v>0.99491490966237128</c:v>
                </c:pt>
                <c:pt idx="192">
                  <c:v>0.99505359394430659</c:v>
                </c:pt>
                <c:pt idx="193">
                  <c:v>0.99518849592764369</c:v>
                </c:pt>
                <c:pt idx="194">
                  <c:v>0.99531971876598069</c:v>
                </c:pt>
                <c:pt idx="195">
                  <c:v>0.99544736279963575</c:v>
                </c:pt>
                <c:pt idx="196">
                  <c:v>0.99557152563237283</c:v>
                </c:pt>
                <c:pt idx="197">
                  <c:v>0.99569230220603544</c:v>
                </c:pt>
                <c:pt idx="198">
                  <c:v>0.99580978487314353</c:v>
                </c:pt>
                <c:pt idx="199">
                  <c:v>0.99592406346751228</c:v>
                </c:pt>
                <c:pt idx="200">
                  <c:v>0.99603522537294387</c:v>
                </c:pt>
                <c:pt idx="201">
                  <c:v>0.9961433555900453</c:v>
                </c:pt>
                <c:pt idx="202">
                  <c:v>0.99624853680122583</c:v>
                </c:pt>
                <c:pt idx="203">
                  <c:v>0.99635084943391961</c:v>
                </c:pt>
                <c:pt idx="204">
                  <c:v>0.9964503717220855</c:v>
                </c:pt>
                <c:pt idx="205">
                  <c:v>0.99654717976602858</c:v>
                </c:pt>
                <c:pt idx="206">
                  <c:v>0.99664134759059142</c:v>
                </c:pt>
                <c:pt idx="207">
                  <c:v>0.99673294720175709</c:v>
                </c:pt>
                <c:pt idx="208">
                  <c:v>0.99682204864170909</c:v>
                </c:pt>
                <c:pt idx="209">
                  <c:v>0.99690872004238984</c:v>
                </c:pt>
                <c:pt idx="210">
                  <c:v>0.99699302767759734</c:v>
                </c:pt>
                <c:pt idx="211">
                  <c:v>0.99707503601366287</c:v>
                </c:pt>
                <c:pt idx="212">
                  <c:v>0.99715480775874465</c:v>
                </c:pt>
                <c:pt idx="213">
                  <c:v>0.99723240391077883</c:v>
                </c:pt>
                <c:pt idx="214">
                  <c:v>0.99730788380412116</c:v>
                </c:pt>
                <c:pt idx="215">
                  <c:v>0.99738130515491785</c:v>
                </c:pt>
                <c:pt idx="216">
                  <c:v>0.99745272410523844</c:v>
                </c:pt>
                <c:pt idx="217">
                  <c:v>0.99752219526600461</c:v>
                </c:pt>
                <c:pt idx="218">
                  <c:v>0.99758977175874985</c:v>
                </c:pt>
                <c:pt idx="219">
                  <c:v>0.99765550525623847</c:v>
                </c:pt>
                <c:pt idx="220">
                  <c:v>0.99771944602197749</c:v>
                </c:pt>
                <c:pt idx="221">
                  <c:v>0.99778164294865079</c:v>
                </c:pt>
                <c:pt idx="222">
                  <c:v>0.9978421435955056</c:v>
                </c:pt>
                <c:pt idx="223">
                  <c:v>0.99790099422471912</c:v>
                </c:pt>
                <c:pt idx="224">
                  <c:v>0.99795823983677223</c:v>
                </c:pt>
                <c:pt idx="225">
                  <c:v>0.99801392420486024</c:v>
                </c:pt>
                <c:pt idx="226">
                  <c:v>0.99806808990836404</c:v>
                </c:pt>
                <c:pt idx="227">
                  <c:v>0.99812077836540869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31F-434A-A5C2-614446C7B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2533168"/>
        <c:axId val="770474416"/>
      </c:scatterChart>
      <c:valAx>
        <c:axId val="77253316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ES"/>
                  <a:t>year</a:t>
                </a:r>
              </a:p>
            </c:rich>
          </c:tx>
          <c:layout>
            <c:manualLayout>
              <c:xMode val="edge"/>
              <c:yMode val="edge"/>
              <c:x val="0.49492074243407741"/>
              <c:y val="0.897306397306397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0474416"/>
        <c:crosses val="autoZero"/>
        <c:crossBetween val="midCat"/>
        <c:majorUnit val="20"/>
        <c:minorUnit val="2"/>
      </c:valAx>
      <c:valAx>
        <c:axId val="77047441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2533168"/>
        <c:crosses val="autoZero"/>
        <c:crossBetween val="midCat"/>
        <c:majorUnit val="0.2"/>
        <c:minorUnit val="2E-3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706902228619264"/>
          <c:y val="0.35858585858585856"/>
          <c:w val="0.2255746526307868"/>
          <c:h val="0.3232323232323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08433184982312"/>
          <c:y val="3.482587064676617E-2"/>
          <c:w val="0.84149284699096405"/>
          <c:h val="0.7363184079601989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'aFg6'!$B$3</c:f>
              <c:strCache>
                <c:ptCount val="1"/>
                <c:pt idx="0">
                  <c:v>ROE = 9%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'aFg6'!$A$4:$A$13</c:f>
              <c:numCache>
                <c:formatCode>0%</c:formatCode>
                <c:ptCount val="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</c:numCache>
            </c:numRef>
          </c:xVal>
          <c:yVal>
            <c:numRef>
              <c:f>'aFg6'!$B$4:$B$13</c:f>
              <c:numCache>
                <c:formatCode>0.0</c:formatCode>
                <c:ptCount val="10"/>
                <c:pt idx="0">
                  <c:v>0</c:v>
                </c:pt>
                <c:pt idx="1">
                  <c:v>-0.12345679012345689</c:v>
                </c:pt>
                <c:pt idx="2">
                  <c:v>-0.27777777777777807</c:v>
                </c:pt>
                <c:pt idx="3">
                  <c:v>-0.47619047619047655</c:v>
                </c:pt>
                <c:pt idx="4">
                  <c:v>-0.74074074074074137</c:v>
                </c:pt>
                <c:pt idx="5">
                  <c:v>-1.111111111111112</c:v>
                </c:pt>
                <c:pt idx="6">
                  <c:v>-1.6666666666666683</c:v>
                </c:pt>
                <c:pt idx="7">
                  <c:v>-2.5925925925925952</c:v>
                </c:pt>
                <c:pt idx="8">
                  <c:v>-4.4444444444444482</c:v>
                </c:pt>
                <c:pt idx="9">
                  <c:v>-10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FA9-4856-97E8-187A0930E06C}"/>
            </c:ext>
          </c:extLst>
        </c:ser>
        <c:ser>
          <c:idx val="1"/>
          <c:order val="1"/>
          <c:tx>
            <c:strRef>
              <c:f>'aFg6'!$C$3</c:f>
              <c:strCache>
                <c:ptCount val="1"/>
                <c:pt idx="0">
                  <c:v>ROE = 10%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'aFg6'!$A$4:$A$13</c:f>
              <c:numCache>
                <c:formatCode>0%</c:formatCode>
                <c:ptCount val="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</c:numCache>
            </c:numRef>
          </c:xVal>
          <c:yVal>
            <c:numRef>
              <c:f>'aFg6'!$C$4:$C$13</c:f>
              <c:numCache>
                <c:formatCode>0.0</c:formatCode>
                <c:ptCount val="10"/>
                <c:pt idx="0">
                  <c:v>0</c:v>
                </c:pt>
                <c:pt idx="1">
                  <c:v>-1.5419764230904949E-16</c:v>
                </c:pt>
                <c:pt idx="2">
                  <c:v>-3.4694469519536142E-16</c:v>
                </c:pt>
                <c:pt idx="3">
                  <c:v>-5.9476233462061953E-16</c:v>
                </c:pt>
                <c:pt idx="4">
                  <c:v>-9.2518585385429699E-16</c:v>
                </c:pt>
                <c:pt idx="5">
                  <c:v>-1.3877787807814457E-15</c:v>
                </c:pt>
                <c:pt idx="6">
                  <c:v>-2.0816681711721685E-15</c:v>
                </c:pt>
                <c:pt idx="7">
                  <c:v>-3.2381504884900404E-15</c:v>
                </c:pt>
                <c:pt idx="8">
                  <c:v>-5.5511151231257819E-15</c:v>
                </c:pt>
                <c:pt idx="9">
                  <c:v>-1.2490009027033E-14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FA9-4856-97E8-187A0930E06C}"/>
            </c:ext>
          </c:extLst>
        </c:ser>
        <c:ser>
          <c:idx val="2"/>
          <c:order val="2"/>
          <c:tx>
            <c:strRef>
              <c:f>'aFg6'!$D$3</c:f>
              <c:strCache>
                <c:ptCount val="1"/>
                <c:pt idx="0">
                  <c:v>ROE = 11%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'aFg6'!$A$4:$A$13</c:f>
              <c:numCache>
                <c:formatCode>0%</c:formatCode>
                <c:ptCount val="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</c:numCache>
            </c:numRef>
          </c:xVal>
          <c:yVal>
            <c:numRef>
              <c:f>'aFg6'!$D$4:$D$13</c:f>
              <c:numCache>
                <c:formatCode>0.0</c:formatCode>
                <c:ptCount val="10"/>
                <c:pt idx="0">
                  <c:v>0</c:v>
                </c:pt>
                <c:pt idx="1">
                  <c:v>0.10101010101010081</c:v>
                </c:pt>
                <c:pt idx="2">
                  <c:v>0.22727272727272688</c:v>
                </c:pt>
                <c:pt idx="3">
                  <c:v>0.38961038961038885</c:v>
                </c:pt>
                <c:pt idx="4">
                  <c:v>0.60606060606060497</c:v>
                </c:pt>
                <c:pt idx="5">
                  <c:v>0.9090909090909074</c:v>
                </c:pt>
                <c:pt idx="6">
                  <c:v>1.3636363636363611</c:v>
                </c:pt>
                <c:pt idx="7">
                  <c:v>2.1212121212121176</c:v>
                </c:pt>
                <c:pt idx="8">
                  <c:v>3.6363636363636291</c:v>
                </c:pt>
                <c:pt idx="9">
                  <c:v>8.1818181818181586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FA9-4856-97E8-187A0930E06C}"/>
            </c:ext>
          </c:extLst>
        </c:ser>
        <c:ser>
          <c:idx val="3"/>
          <c:order val="3"/>
          <c:tx>
            <c:strRef>
              <c:f>'aFg6'!$E$3</c:f>
              <c:strCache>
                <c:ptCount val="1"/>
                <c:pt idx="0">
                  <c:v>ROE = 12%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'aFg6'!$A$4:$A$13</c:f>
              <c:numCache>
                <c:formatCode>0%</c:formatCode>
                <c:ptCount val="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</c:numCache>
            </c:numRef>
          </c:xVal>
          <c:yVal>
            <c:numRef>
              <c:f>'aFg6'!$E$4:$E$13</c:f>
              <c:numCache>
                <c:formatCode>0.0</c:formatCode>
                <c:ptCount val="10"/>
                <c:pt idx="0">
                  <c:v>0</c:v>
                </c:pt>
                <c:pt idx="1">
                  <c:v>0.18518518518518498</c:v>
                </c:pt>
                <c:pt idx="2">
                  <c:v>0.41666666666666624</c:v>
                </c:pt>
                <c:pt idx="3">
                  <c:v>0.71428571428571341</c:v>
                </c:pt>
                <c:pt idx="4">
                  <c:v>1.1111111111111098</c:v>
                </c:pt>
                <c:pt idx="5">
                  <c:v>1.6666666666666652</c:v>
                </c:pt>
                <c:pt idx="6">
                  <c:v>2.4999999999999973</c:v>
                </c:pt>
                <c:pt idx="7">
                  <c:v>3.8888888888888853</c:v>
                </c:pt>
                <c:pt idx="8">
                  <c:v>6.6666666666666581</c:v>
                </c:pt>
                <c:pt idx="9">
                  <c:v>14.99999999999997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FA9-4856-97E8-187A0930E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0475592"/>
        <c:axId val="770475984"/>
      </c:scatterChart>
      <c:valAx>
        <c:axId val="770475592"/>
        <c:scaling>
          <c:orientation val="minMax"/>
          <c:max val="0.09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ES"/>
                  <a:t>g (growth)</a:t>
                </a:r>
              </a:p>
            </c:rich>
          </c:tx>
          <c:layout>
            <c:manualLayout>
              <c:xMode val="edge"/>
              <c:yMode val="edge"/>
              <c:x val="0.49700614583670866"/>
              <c:y val="0.8988391376451078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0475984"/>
        <c:crossesAt val="-10"/>
        <c:crossBetween val="midCat"/>
        <c:majorUnit val="0.01"/>
      </c:valAx>
      <c:valAx>
        <c:axId val="770475984"/>
        <c:scaling>
          <c:orientation val="minMax"/>
          <c:max val="15"/>
          <c:min val="-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ES"/>
                  <a:t>FF x G</a:t>
                </a:r>
              </a:p>
            </c:rich>
          </c:tx>
          <c:layout>
            <c:manualLayout>
              <c:xMode val="edge"/>
              <c:yMode val="edge"/>
              <c:x val="1.7562619487378894E-4"/>
              <c:y val="0.3582089552238805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047559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520937969173606"/>
          <c:y val="2.4875621890547265E-2"/>
          <c:w val="0.22898847520603136"/>
          <c:h val="0.33830845771144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502449533269319E-2"/>
          <c:y val="2.6058631921824105E-2"/>
          <c:w val="0.87797215324459654"/>
          <c:h val="0.76935810208189981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'[1]4.7'!$B$3</c:f>
              <c:strCache>
                <c:ptCount val="1"/>
                <c:pt idx="0">
                  <c:v>FF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'[1]4.7'!$A$4:$A$20</c:f>
              <c:numCache>
                <c:formatCode>General</c:formatCode>
                <c:ptCount val="17"/>
                <c:pt idx="0">
                  <c:v>0.04</c:v>
                </c:pt>
                <c:pt idx="1">
                  <c:v>0.05</c:v>
                </c:pt>
                <c:pt idx="2">
                  <c:v>6.0000000000000005E-2</c:v>
                </c:pt>
                <c:pt idx="3">
                  <c:v>7.0000000000000007E-2</c:v>
                </c:pt>
                <c:pt idx="4">
                  <c:v>0.08</c:v>
                </c:pt>
                <c:pt idx="5">
                  <c:v>0.09</c:v>
                </c:pt>
                <c:pt idx="6">
                  <c:v>9.9999999999999992E-2</c:v>
                </c:pt>
                <c:pt idx="7">
                  <c:v>0.10999999999999999</c:v>
                </c:pt>
                <c:pt idx="8">
                  <c:v>0.11999999999999998</c:v>
                </c:pt>
                <c:pt idx="9">
                  <c:v>0.12999999999999998</c:v>
                </c:pt>
                <c:pt idx="10">
                  <c:v>0.13999999999999999</c:v>
                </c:pt>
                <c:pt idx="11">
                  <c:v>0.15</c:v>
                </c:pt>
                <c:pt idx="12">
                  <c:v>0.16</c:v>
                </c:pt>
                <c:pt idx="13">
                  <c:v>0.17</c:v>
                </c:pt>
                <c:pt idx="14">
                  <c:v>0.18000000000000002</c:v>
                </c:pt>
                <c:pt idx="15">
                  <c:v>0.19000000000000003</c:v>
                </c:pt>
                <c:pt idx="16">
                  <c:v>0.20000000000000004</c:v>
                </c:pt>
              </c:numCache>
            </c:numRef>
          </c:xVal>
          <c:yVal>
            <c:numRef>
              <c:f>'[1]4.7'!$B$4:$B$20</c:f>
              <c:numCache>
                <c:formatCode>General</c:formatCode>
                <c:ptCount val="17"/>
                <c:pt idx="0">
                  <c:v>-15</c:v>
                </c:pt>
                <c:pt idx="1">
                  <c:v>-9.9999999999999982</c:v>
                </c:pt>
                <c:pt idx="2">
                  <c:v>-6.6666666666666661</c:v>
                </c:pt>
                <c:pt idx="3">
                  <c:v>-4.2857142857142847</c:v>
                </c:pt>
                <c:pt idx="4">
                  <c:v>-2.5000000000000004</c:v>
                </c:pt>
                <c:pt idx="5">
                  <c:v>-1.1111111111111123</c:v>
                </c:pt>
                <c:pt idx="6">
                  <c:v>-1.3877787807814457E-15</c:v>
                </c:pt>
                <c:pt idx="7">
                  <c:v>0.9090909090909074</c:v>
                </c:pt>
                <c:pt idx="8">
                  <c:v>1.666666666666665</c:v>
                </c:pt>
                <c:pt idx="9">
                  <c:v>2.3076923076923057</c:v>
                </c:pt>
                <c:pt idx="10">
                  <c:v>2.8571428571428559</c:v>
                </c:pt>
                <c:pt idx="11">
                  <c:v>3.3333333333333326</c:v>
                </c:pt>
                <c:pt idx="12">
                  <c:v>3.75</c:v>
                </c:pt>
                <c:pt idx="13">
                  <c:v>4.1176470588235299</c:v>
                </c:pt>
                <c:pt idx="14">
                  <c:v>4.4444444444444446</c:v>
                </c:pt>
                <c:pt idx="15">
                  <c:v>4.7368421052631584</c:v>
                </c:pt>
                <c:pt idx="16">
                  <c:v>5.0000000000000009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54F-4501-92BC-885DEAE48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0476768"/>
        <c:axId val="770477160"/>
      </c:scatterChart>
      <c:valAx>
        <c:axId val="770476768"/>
        <c:scaling>
          <c:orientation val="minMax"/>
          <c:max val="0.2"/>
          <c:min val="0.0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ES"/>
                  <a:t>ROE</a:t>
                </a:r>
              </a:p>
            </c:rich>
          </c:tx>
          <c:layout>
            <c:manualLayout>
              <c:xMode val="edge"/>
              <c:yMode val="edge"/>
              <c:x val="0.5087167142781186"/>
              <c:y val="0.9063104247891343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0477160"/>
        <c:crossesAt val="-10"/>
        <c:crossBetween val="midCat"/>
        <c:majorUnit val="0.01"/>
      </c:valAx>
      <c:valAx>
        <c:axId val="770477160"/>
        <c:scaling>
          <c:orientation val="minMax"/>
          <c:max val="6"/>
          <c:min val="-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ES"/>
                  <a:t>FF</a:t>
                </a:r>
              </a:p>
            </c:rich>
          </c:tx>
          <c:layout>
            <c:manualLayout>
              <c:xMode val="edge"/>
              <c:yMode val="edge"/>
              <c:x val="1.5846637954786038E-3"/>
              <c:y val="0.4301363300461228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0476768"/>
        <c:crosses val="autoZero"/>
        <c:crossBetween val="midCat"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39694656488549"/>
          <c:y val="3.4146341463414637E-2"/>
          <c:w val="0.86106870229007637"/>
          <c:h val="0.7268292682926829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'aFg8'!$B$4</c:f>
              <c:strCache>
                <c:ptCount val="1"/>
                <c:pt idx="0">
                  <c:v>g = 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'aFg8'!$A$5:$A$17</c:f>
              <c:numCache>
                <c:formatCode>0%</c:formatCode>
                <c:ptCount val="13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6.0000000000000005E-2</c:v>
                </c:pt>
                <c:pt idx="4">
                  <c:v>7.0000000000000007E-2</c:v>
                </c:pt>
                <c:pt idx="5">
                  <c:v>0.08</c:v>
                </c:pt>
                <c:pt idx="6">
                  <c:v>0.09</c:v>
                </c:pt>
                <c:pt idx="7">
                  <c:v>9.9999999999999992E-2</c:v>
                </c:pt>
                <c:pt idx="8">
                  <c:v>0.10999999999999999</c:v>
                </c:pt>
                <c:pt idx="9">
                  <c:v>0.11999999999999998</c:v>
                </c:pt>
                <c:pt idx="10">
                  <c:v>0.12999999999999998</c:v>
                </c:pt>
                <c:pt idx="11">
                  <c:v>0.13999999999999999</c:v>
                </c:pt>
                <c:pt idx="12">
                  <c:v>0.15</c:v>
                </c:pt>
              </c:numCache>
            </c:numRef>
          </c:xVal>
          <c:yVal>
            <c:numRef>
              <c:f>'aFg8'!$B$5:$B$17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CCB-4764-A294-70C426ED53C8}"/>
            </c:ext>
          </c:extLst>
        </c:ser>
        <c:ser>
          <c:idx val="1"/>
          <c:order val="1"/>
          <c:tx>
            <c:strRef>
              <c:f>'aFg8'!$C$4</c:f>
              <c:strCache>
                <c:ptCount val="1"/>
                <c:pt idx="0">
                  <c:v>g = 2%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'aFg8'!$A$5:$A$17</c:f>
              <c:numCache>
                <c:formatCode>0%</c:formatCode>
                <c:ptCount val="13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6.0000000000000005E-2</c:v>
                </c:pt>
                <c:pt idx="4">
                  <c:v>7.0000000000000007E-2</c:v>
                </c:pt>
                <c:pt idx="5">
                  <c:v>0.08</c:v>
                </c:pt>
                <c:pt idx="6">
                  <c:v>0.09</c:v>
                </c:pt>
                <c:pt idx="7">
                  <c:v>9.9999999999999992E-2</c:v>
                </c:pt>
                <c:pt idx="8">
                  <c:v>0.10999999999999999</c:v>
                </c:pt>
                <c:pt idx="9">
                  <c:v>0.11999999999999998</c:v>
                </c:pt>
                <c:pt idx="10">
                  <c:v>0.12999999999999998</c:v>
                </c:pt>
                <c:pt idx="11">
                  <c:v>0.13999999999999999</c:v>
                </c:pt>
                <c:pt idx="12">
                  <c:v>0.15</c:v>
                </c:pt>
              </c:numCache>
            </c:numRef>
          </c:xVal>
          <c:yVal>
            <c:numRef>
              <c:f>'aFg8'!$C$5:$C$17</c:f>
              <c:numCache>
                <c:formatCode>0.0</c:formatCode>
                <c:ptCount val="13"/>
                <c:pt idx="0">
                  <c:v>-5.8333333333333339</c:v>
                </c:pt>
                <c:pt idx="1">
                  <c:v>-3.7500000000000004</c:v>
                </c:pt>
                <c:pt idx="2">
                  <c:v>-2.4999999999999996</c:v>
                </c:pt>
                <c:pt idx="3">
                  <c:v>-1.6666666666666665</c:v>
                </c:pt>
                <c:pt idx="4">
                  <c:v>-1.0714285714285712</c:v>
                </c:pt>
                <c:pt idx="5">
                  <c:v>-0.62500000000000011</c:v>
                </c:pt>
                <c:pt idx="6">
                  <c:v>-0.27777777777777807</c:v>
                </c:pt>
                <c:pt idx="7">
                  <c:v>-3.4694469519536142E-16</c:v>
                </c:pt>
                <c:pt idx="8">
                  <c:v>0.22727272727272688</c:v>
                </c:pt>
                <c:pt idx="9">
                  <c:v>0.41666666666666624</c:v>
                </c:pt>
                <c:pt idx="10">
                  <c:v>0.57692307692307643</c:v>
                </c:pt>
                <c:pt idx="11">
                  <c:v>0.71428571428571397</c:v>
                </c:pt>
                <c:pt idx="12">
                  <c:v>0.83333333333333315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CCB-4764-A294-70C426ED53C8}"/>
            </c:ext>
          </c:extLst>
        </c:ser>
        <c:ser>
          <c:idx val="2"/>
          <c:order val="2"/>
          <c:tx>
            <c:strRef>
              <c:f>'aFg8'!$D$4</c:f>
              <c:strCache>
                <c:ptCount val="1"/>
                <c:pt idx="0">
                  <c:v>g = 5%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'aFg8'!$A$5:$A$17</c:f>
              <c:numCache>
                <c:formatCode>0%</c:formatCode>
                <c:ptCount val="13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6.0000000000000005E-2</c:v>
                </c:pt>
                <c:pt idx="4">
                  <c:v>7.0000000000000007E-2</c:v>
                </c:pt>
                <c:pt idx="5">
                  <c:v>0.08</c:v>
                </c:pt>
                <c:pt idx="6">
                  <c:v>0.09</c:v>
                </c:pt>
                <c:pt idx="7">
                  <c:v>9.9999999999999992E-2</c:v>
                </c:pt>
                <c:pt idx="8">
                  <c:v>0.10999999999999999</c:v>
                </c:pt>
                <c:pt idx="9">
                  <c:v>0.11999999999999998</c:v>
                </c:pt>
                <c:pt idx="10">
                  <c:v>0.12999999999999998</c:v>
                </c:pt>
                <c:pt idx="11">
                  <c:v>0.13999999999999999</c:v>
                </c:pt>
                <c:pt idx="12">
                  <c:v>0.15</c:v>
                </c:pt>
              </c:numCache>
            </c:numRef>
          </c:xVal>
          <c:yVal>
            <c:numRef>
              <c:f>'aFg8'!$D$5:$D$17</c:f>
              <c:numCache>
                <c:formatCode>0.0</c:formatCode>
                <c:ptCount val="13"/>
                <c:pt idx="0">
                  <c:v>-23.333333333333332</c:v>
                </c:pt>
                <c:pt idx="1">
                  <c:v>-15.000000000000002</c:v>
                </c:pt>
                <c:pt idx="2">
                  <c:v>-10</c:v>
                </c:pt>
                <c:pt idx="3">
                  <c:v>-6.6666666666666652</c:v>
                </c:pt>
                <c:pt idx="4">
                  <c:v>-4.2857142857142847</c:v>
                </c:pt>
                <c:pt idx="5">
                  <c:v>-2.5000000000000004</c:v>
                </c:pt>
                <c:pt idx="6">
                  <c:v>-1.111111111111112</c:v>
                </c:pt>
                <c:pt idx="7">
                  <c:v>-1.3877787807814457E-15</c:v>
                </c:pt>
                <c:pt idx="8">
                  <c:v>0.9090909090909074</c:v>
                </c:pt>
                <c:pt idx="9">
                  <c:v>1.6666666666666652</c:v>
                </c:pt>
                <c:pt idx="10">
                  <c:v>2.3076923076923062</c:v>
                </c:pt>
                <c:pt idx="11">
                  <c:v>2.8571428571428563</c:v>
                </c:pt>
                <c:pt idx="12">
                  <c:v>3.333333333333333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CCB-4764-A294-70C426ED53C8}"/>
            </c:ext>
          </c:extLst>
        </c:ser>
        <c:ser>
          <c:idx val="3"/>
          <c:order val="3"/>
          <c:tx>
            <c:strRef>
              <c:f>'aFg8'!$E$4</c:f>
              <c:strCache>
                <c:ptCount val="1"/>
                <c:pt idx="0">
                  <c:v>g = 8%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'aFg8'!$A$5:$A$17</c:f>
              <c:numCache>
                <c:formatCode>0%</c:formatCode>
                <c:ptCount val="13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6.0000000000000005E-2</c:v>
                </c:pt>
                <c:pt idx="4">
                  <c:v>7.0000000000000007E-2</c:v>
                </c:pt>
                <c:pt idx="5">
                  <c:v>0.08</c:v>
                </c:pt>
                <c:pt idx="6">
                  <c:v>0.09</c:v>
                </c:pt>
                <c:pt idx="7">
                  <c:v>9.9999999999999992E-2</c:v>
                </c:pt>
                <c:pt idx="8">
                  <c:v>0.10999999999999999</c:v>
                </c:pt>
                <c:pt idx="9">
                  <c:v>0.11999999999999998</c:v>
                </c:pt>
                <c:pt idx="10">
                  <c:v>0.12999999999999998</c:v>
                </c:pt>
                <c:pt idx="11">
                  <c:v>0.13999999999999999</c:v>
                </c:pt>
                <c:pt idx="12">
                  <c:v>0.15</c:v>
                </c:pt>
              </c:numCache>
            </c:numRef>
          </c:xVal>
          <c:yVal>
            <c:numRef>
              <c:f>'aFg8'!$E$5:$E$17</c:f>
              <c:numCache>
                <c:formatCode>0.0</c:formatCode>
                <c:ptCount val="13"/>
                <c:pt idx="0">
                  <c:v>-93.333333333333329</c:v>
                </c:pt>
                <c:pt idx="1">
                  <c:v>-60</c:v>
                </c:pt>
                <c:pt idx="2">
                  <c:v>-39.999999999999986</c:v>
                </c:pt>
                <c:pt idx="3">
                  <c:v>-26.666666666666661</c:v>
                </c:pt>
                <c:pt idx="4">
                  <c:v>-17.142857142857135</c:v>
                </c:pt>
                <c:pt idx="5">
                  <c:v>-10</c:v>
                </c:pt>
                <c:pt idx="6">
                  <c:v>-4.4444444444444482</c:v>
                </c:pt>
                <c:pt idx="7">
                  <c:v>-5.5511151231257819E-15</c:v>
                </c:pt>
                <c:pt idx="8">
                  <c:v>3.6363636363636291</c:v>
                </c:pt>
                <c:pt idx="9">
                  <c:v>6.6666666666666581</c:v>
                </c:pt>
                <c:pt idx="10">
                  <c:v>9.2307692307692211</c:v>
                </c:pt>
                <c:pt idx="11">
                  <c:v>11.428571428571422</c:v>
                </c:pt>
                <c:pt idx="12">
                  <c:v>13.333333333333329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CCB-4764-A294-70C426ED5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0477944"/>
        <c:axId val="770478336"/>
      </c:scatterChart>
      <c:valAx>
        <c:axId val="770477944"/>
        <c:scaling>
          <c:orientation val="minMax"/>
          <c:max val="0.15"/>
          <c:min val="0.0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ES"/>
                  <a:t>ROE</a:t>
                </a:r>
              </a:p>
            </c:rich>
          </c:tx>
          <c:layout>
            <c:manualLayout>
              <c:xMode val="edge"/>
              <c:yMode val="edge"/>
              <c:x val="0.51590754859346288"/>
              <c:y val="0.9008130081300812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0478336"/>
        <c:crossesAt val="-10"/>
        <c:crossBetween val="midCat"/>
        <c:majorUnit val="0.01"/>
      </c:valAx>
      <c:valAx>
        <c:axId val="770478336"/>
        <c:scaling>
          <c:orientation val="minMax"/>
          <c:max val="15"/>
          <c:min val="-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ES"/>
                  <a:t>FF x G</a:t>
                </a:r>
              </a:p>
            </c:rich>
          </c:tx>
          <c:layout>
            <c:manualLayout>
              <c:xMode val="edge"/>
              <c:yMode val="edge"/>
              <c:x val="1.9086503076004388E-3"/>
              <c:y val="0.3821138211382114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047794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877867118462044"/>
          <c:y val="8.7804878048780483E-2"/>
          <c:w val="0.14882935929305133"/>
          <c:h val="0.312195121951219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4844720496894"/>
          <c:y val="4.5751633986928102E-2"/>
          <c:w val="0.86024844720496896"/>
          <c:h val="0.6862745098039215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'aFg9'!$B$3</c:f>
              <c:strCache>
                <c:ptCount val="1"/>
                <c:pt idx="0">
                  <c:v>g = 0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'aFg9'!$A$4:$A$17</c:f>
              <c:numCache>
                <c:formatCode>0%</c:formatCode>
                <c:ptCount val="14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6.0000000000000005E-2</c:v>
                </c:pt>
                <c:pt idx="4">
                  <c:v>7.0000000000000007E-2</c:v>
                </c:pt>
                <c:pt idx="5">
                  <c:v>0.08</c:v>
                </c:pt>
                <c:pt idx="6" formatCode="0.0%">
                  <c:v>8.5000000000000006E-2</c:v>
                </c:pt>
                <c:pt idx="7">
                  <c:v>0.09</c:v>
                </c:pt>
                <c:pt idx="8">
                  <c:v>9.9999999999999992E-2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</c:numCache>
            </c:numRef>
          </c:xVal>
          <c:yVal>
            <c:numRef>
              <c:f>'aFg9'!$B$4:$B$17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E36-48AB-AC84-8AC16B5074A8}"/>
            </c:ext>
          </c:extLst>
        </c:ser>
        <c:ser>
          <c:idx val="1"/>
          <c:order val="1"/>
          <c:tx>
            <c:strRef>
              <c:f>'aFg9'!$C$3</c:f>
              <c:strCache>
                <c:ptCount val="1"/>
                <c:pt idx="0">
                  <c:v>g = 2%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'aFg9'!$A$4:$A$17</c:f>
              <c:numCache>
                <c:formatCode>0%</c:formatCode>
                <c:ptCount val="14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6.0000000000000005E-2</c:v>
                </c:pt>
                <c:pt idx="4">
                  <c:v>7.0000000000000007E-2</c:v>
                </c:pt>
                <c:pt idx="5">
                  <c:v>0.08</c:v>
                </c:pt>
                <c:pt idx="6" formatCode="0.0%">
                  <c:v>8.5000000000000006E-2</c:v>
                </c:pt>
                <c:pt idx="7">
                  <c:v>0.09</c:v>
                </c:pt>
                <c:pt idx="8">
                  <c:v>9.9999999999999992E-2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</c:numCache>
            </c:numRef>
          </c:xVal>
          <c:yVal>
            <c:numRef>
              <c:f>'aFg9'!$C$4:$C$17</c:f>
              <c:numCache>
                <c:formatCode>0.0</c:formatCode>
                <c:ptCount val="14"/>
                <c:pt idx="0">
                  <c:v>46.666666666666679</c:v>
                </c:pt>
                <c:pt idx="1">
                  <c:v>15.000000000000002</c:v>
                </c:pt>
                <c:pt idx="2">
                  <c:v>6.6666666666666643</c:v>
                </c:pt>
                <c:pt idx="3">
                  <c:v>3.3333333333333326</c:v>
                </c:pt>
                <c:pt idx="4">
                  <c:v>1.714285714285714</c:v>
                </c:pt>
                <c:pt idx="5">
                  <c:v>0.83333333333333348</c:v>
                </c:pt>
                <c:pt idx="6">
                  <c:v>0.54298642533936636</c:v>
                </c:pt>
                <c:pt idx="7">
                  <c:v>0.31746031746031778</c:v>
                </c:pt>
                <c:pt idx="8">
                  <c:v>3.4694469519536147E-16</c:v>
                </c:pt>
                <c:pt idx="9">
                  <c:v>-0.20202020202020171</c:v>
                </c:pt>
                <c:pt idx="10">
                  <c:v>-0.33333333333333304</c:v>
                </c:pt>
                <c:pt idx="11">
                  <c:v>-0.41958041958041931</c:v>
                </c:pt>
                <c:pt idx="12">
                  <c:v>-0.47619047619047605</c:v>
                </c:pt>
                <c:pt idx="13">
                  <c:v>-0.51282051282051266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E36-48AB-AC84-8AC16B5074A8}"/>
            </c:ext>
          </c:extLst>
        </c:ser>
        <c:ser>
          <c:idx val="2"/>
          <c:order val="2"/>
          <c:tx>
            <c:strRef>
              <c:f>'aFg9'!$D$3</c:f>
              <c:strCache>
                <c:ptCount val="1"/>
                <c:pt idx="0">
                  <c:v>g = 5%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'aFg9'!$A$4:$A$17</c:f>
              <c:numCache>
                <c:formatCode>0%</c:formatCode>
                <c:ptCount val="14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6.0000000000000005E-2</c:v>
                </c:pt>
                <c:pt idx="4">
                  <c:v>7.0000000000000007E-2</c:v>
                </c:pt>
                <c:pt idx="5">
                  <c:v>0.08</c:v>
                </c:pt>
                <c:pt idx="6" formatCode="0.0%">
                  <c:v>8.5000000000000006E-2</c:v>
                </c:pt>
                <c:pt idx="7">
                  <c:v>0.09</c:v>
                </c:pt>
                <c:pt idx="8">
                  <c:v>9.9999999999999992E-2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</c:numCache>
            </c:numRef>
          </c:xVal>
          <c:yVal>
            <c:numRef>
              <c:f>'aFg9'!$D$4:$D$17</c:f>
              <c:numCache>
                <c:formatCode>0.0</c:formatCode>
                <c:ptCount val="14"/>
                <c:pt idx="3">
                  <c:v>33.333333333333321</c:v>
                </c:pt>
                <c:pt idx="4">
                  <c:v>10.71428571428571</c:v>
                </c:pt>
                <c:pt idx="5">
                  <c:v>4.1666666666666679</c:v>
                </c:pt>
                <c:pt idx="6">
                  <c:v>2.521008403361344</c:v>
                </c:pt>
                <c:pt idx="7">
                  <c:v>1.3888888888888904</c:v>
                </c:pt>
                <c:pt idx="8">
                  <c:v>1.3877787807814461E-15</c:v>
                </c:pt>
                <c:pt idx="9">
                  <c:v>-0.75757575757575646</c:v>
                </c:pt>
                <c:pt idx="10">
                  <c:v>-1.1904761904761898</c:v>
                </c:pt>
                <c:pt idx="11">
                  <c:v>-1.4423076923076918</c:v>
                </c:pt>
                <c:pt idx="12">
                  <c:v>-1.5873015873015872</c:v>
                </c:pt>
                <c:pt idx="13">
                  <c:v>-1.6666666666666667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E36-48AB-AC84-8AC16B5074A8}"/>
            </c:ext>
          </c:extLst>
        </c:ser>
        <c:ser>
          <c:idx val="3"/>
          <c:order val="3"/>
          <c:tx>
            <c:strRef>
              <c:f>'aFg9'!$E$3</c:f>
              <c:strCache>
                <c:ptCount val="1"/>
                <c:pt idx="0">
                  <c:v>g = 8%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'aFg9'!$A$4:$A$17</c:f>
              <c:numCache>
                <c:formatCode>0%</c:formatCode>
                <c:ptCount val="14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6.0000000000000005E-2</c:v>
                </c:pt>
                <c:pt idx="4">
                  <c:v>7.0000000000000007E-2</c:v>
                </c:pt>
                <c:pt idx="5">
                  <c:v>0.08</c:v>
                </c:pt>
                <c:pt idx="6" formatCode="0.0%">
                  <c:v>8.5000000000000006E-2</c:v>
                </c:pt>
                <c:pt idx="7">
                  <c:v>0.09</c:v>
                </c:pt>
                <c:pt idx="8">
                  <c:v>9.9999999999999992E-2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</c:numCache>
            </c:numRef>
          </c:xVal>
          <c:yVal>
            <c:numRef>
              <c:f>'aFg9'!$E$4:$E$17</c:f>
              <c:numCache>
                <c:formatCode>0.0</c:formatCode>
                <c:ptCount val="14"/>
                <c:pt idx="6">
                  <c:v>28.23529411764703</c:v>
                </c:pt>
                <c:pt idx="7">
                  <c:v>8.8888888888889017</c:v>
                </c:pt>
                <c:pt idx="8">
                  <c:v>5.5511151231257859E-15</c:v>
                </c:pt>
                <c:pt idx="9">
                  <c:v>-2.4242424242424212</c:v>
                </c:pt>
                <c:pt idx="10">
                  <c:v>-3.3333333333333313</c:v>
                </c:pt>
                <c:pt idx="11">
                  <c:v>-3.6923076923076912</c:v>
                </c:pt>
                <c:pt idx="12">
                  <c:v>-3.8095238095238089</c:v>
                </c:pt>
                <c:pt idx="13">
                  <c:v>-3.8095238095238089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E36-48AB-AC84-8AC16B507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0479120"/>
        <c:axId val="770479512"/>
      </c:scatterChart>
      <c:valAx>
        <c:axId val="770479120"/>
        <c:scaling>
          <c:orientation val="minMax"/>
          <c:max val="0.15"/>
          <c:min val="0.0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ES"/>
                  <a:t>Ke</a:t>
                </a:r>
              </a:p>
            </c:rich>
          </c:tx>
          <c:layout>
            <c:manualLayout>
              <c:xMode val="edge"/>
              <c:yMode val="edge"/>
              <c:x val="0.48136646343331596"/>
              <c:y val="0.8671027201145311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0479512"/>
        <c:crossesAt val="-10"/>
        <c:crossBetween val="midCat"/>
        <c:majorUnit val="0.01"/>
      </c:valAx>
      <c:valAx>
        <c:axId val="770479512"/>
        <c:scaling>
          <c:orientation val="minMax"/>
          <c:max val="10"/>
          <c:min val="-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ES"/>
                  <a:t>FF x G</a:t>
                </a:r>
              </a:p>
            </c:rich>
          </c:tx>
          <c:layout>
            <c:manualLayout>
              <c:xMode val="edge"/>
              <c:yMode val="edge"/>
              <c:x val="6.883380822533371E-4"/>
              <c:y val="0.351158434741111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0479120"/>
        <c:crosses val="autoZero"/>
        <c:crossBetween val="midCat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043904531388828"/>
          <c:y val="3.2679551419708901E-2"/>
          <c:w val="0.17502680841937557"/>
          <c:h val="0.40522846575996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57120141004272"/>
          <c:y val="4.2168674698795178E-2"/>
          <c:w val="0.83986685058528265"/>
          <c:h val="0.7088353413654618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'aFg10'!$B$4</c:f>
              <c:strCache>
                <c:ptCount val="1"/>
                <c:pt idx="0">
                  <c:v>ROE = 9%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'aFg10'!$A$5:$A$16</c:f>
              <c:numCache>
                <c:formatCode>0%</c:formatCode>
                <c:ptCount val="12"/>
                <c:pt idx="0">
                  <c:v>0.05</c:v>
                </c:pt>
                <c:pt idx="1">
                  <c:v>6.0000000000000005E-2</c:v>
                </c:pt>
                <c:pt idx="2">
                  <c:v>7.0000000000000007E-2</c:v>
                </c:pt>
                <c:pt idx="3">
                  <c:v>0.08</c:v>
                </c:pt>
                <c:pt idx="4" formatCode="0.0%">
                  <c:v>8.5000000000000006E-2</c:v>
                </c:pt>
                <c:pt idx="5">
                  <c:v>0.09</c:v>
                </c:pt>
                <c:pt idx="6">
                  <c:v>9.9999999999999992E-2</c:v>
                </c:pt>
                <c:pt idx="7">
                  <c:v>0.10999999999999999</c:v>
                </c:pt>
                <c:pt idx="8">
                  <c:v>0.11999999999999998</c:v>
                </c:pt>
                <c:pt idx="9">
                  <c:v>0.12999999999999998</c:v>
                </c:pt>
                <c:pt idx="10">
                  <c:v>0.13999999999999999</c:v>
                </c:pt>
                <c:pt idx="11">
                  <c:v>0.15</c:v>
                </c:pt>
              </c:numCache>
            </c:numRef>
          </c:xVal>
          <c:yVal>
            <c:numRef>
              <c:f>'aFg10'!$B$5:$B$16</c:f>
              <c:numCache>
                <c:formatCode>0.0</c:formatCode>
                <c:ptCount val="12"/>
                <c:pt idx="0">
                  <c:v>35.55555555555555</c:v>
                </c:pt>
                <c:pt idx="1">
                  <c:v>11.111111111111105</c:v>
                </c:pt>
                <c:pt idx="2">
                  <c:v>4.2328042328042299</c:v>
                </c:pt>
                <c:pt idx="3">
                  <c:v>1.3888888888888882</c:v>
                </c:pt>
                <c:pt idx="4">
                  <c:v>0.58097312999273665</c:v>
                </c:pt>
                <c:pt idx="5">
                  <c:v>0</c:v>
                </c:pt>
                <c:pt idx="6">
                  <c:v>-0.74074074074074059</c:v>
                </c:pt>
                <c:pt idx="7">
                  <c:v>-1.1544011544011543</c:v>
                </c:pt>
                <c:pt idx="8">
                  <c:v>-1.3888888888888888</c:v>
                </c:pt>
                <c:pt idx="9">
                  <c:v>-1.5194681861348529</c:v>
                </c:pt>
                <c:pt idx="10">
                  <c:v>-1.5873015873015877</c:v>
                </c:pt>
                <c:pt idx="11">
                  <c:v>-1.6161616161616161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DFC-47D8-8D8E-1F95011D1D7D}"/>
            </c:ext>
          </c:extLst>
        </c:ser>
        <c:ser>
          <c:idx val="1"/>
          <c:order val="1"/>
          <c:tx>
            <c:strRef>
              <c:f>'aFg10'!$C$4</c:f>
              <c:strCache>
                <c:ptCount val="1"/>
                <c:pt idx="0">
                  <c:v>ROE = 10%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'aFg10'!$A$5:$A$16</c:f>
              <c:numCache>
                <c:formatCode>0%</c:formatCode>
                <c:ptCount val="12"/>
                <c:pt idx="0">
                  <c:v>0.05</c:v>
                </c:pt>
                <c:pt idx="1">
                  <c:v>6.0000000000000005E-2</c:v>
                </c:pt>
                <c:pt idx="2">
                  <c:v>7.0000000000000007E-2</c:v>
                </c:pt>
                <c:pt idx="3">
                  <c:v>0.08</c:v>
                </c:pt>
                <c:pt idx="4" formatCode="0.0%">
                  <c:v>8.5000000000000006E-2</c:v>
                </c:pt>
                <c:pt idx="5">
                  <c:v>0.09</c:v>
                </c:pt>
                <c:pt idx="6">
                  <c:v>9.9999999999999992E-2</c:v>
                </c:pt>
                <c:pt idx="7">
                  <c:v>0.10999999999999999</c:v>
                </c:pt>
                <c:pt idx="8">
                  <c:v>0.11999999999999998</c:v>
                </c:pt>
                <c:pt idx="9">
                  <c:v>0.12999999999999998</c:v>
                </c:pt>
                <c:pt idx="10">
                  <c:v>0.13999999999999999</c:v>
                </c:pt>
                <c:pt idx="11">
                  <c:v>0.15</c:v>
                </c:pt>
              </c:numCache>
            </c:numRef>
          </c:xVal>
          <c:yVal>
            <c:numRef>
              <c:f>'aFg10'!$C$5:$C$16</c:f>
              <c:numCache>
                <c:formatCode>0.0</c:formatCode>
                <c:ptCount val="12"/>
                <c:pt idx="0">
                  <c:v>39.999999999999986</c:v>
                </c:pt>
                <c:pt idx="1">
                  <c:v>13.333333333333325</c:v>
                </c:pt>
                <c:pt idx="2">
                  <c:v>5.7142857142857109</c:v>
                </c:pt>
                <c:pt idx="3">
                  <c:v>2.4999999999999987</c:v>
                </c:pt>
                <c:pt idx="4">
                  <c:v>1.5686274509803904</c:v>
                </c:pt>
                <c:pt idx="5">
                  <c:v>0.88888888888888862</c:v>
                </c:pt>
                <c:pt idx="6">
                  <c:v>0</c:v>
                </c:pt>
                <c:pt idx="7">
                  <c:v>-0.51948051948051954</c:v>
                </c:pt>
                <c:pt idx="8">
                  <c:v>-0.83333333333333326</c:v>
                </c:pt>
                <c:pt idx="9">
                  <c:v>-1.025641025641026</c:v>
                </c:pt>
                <c:pt idx="10">
                  <c:v>-1.1428571428571432</c:v>
                </c:pt>
                <c:pt idx="11">
                  <c:v>-1.2121212121212126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DFC-47D8-8D8E-1F95011D1D7D}"/>
            </c:ext>
          </c:extLst>
        </c:ser>
        <c:ser>
          <c:idx val="2"/>
          <c:order val="2"/>
          <c:tx>
            <c:strRef>
              <c:f>'aFg10'!$D$4</c:f>
              <c:strCache>
                <c:ptCount val="1"/>
                <c:pt idx="0">
                  <c:v>ROE = 11%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'aFg10'!$A$5:$A$16</c:f>
              <c:numCache>
                <c:formatCode>0%</c:formatCode>
                <c:ptCount val="12"/>
                <c:pt idx="0">
                  <c:v>0.05</c:v>
                </c:pt>
                <c:pt idx="1">
                  <c:v>6.0000000000000005E-2</c:v>
                </c:pt>
                <c:pt idx="2">
                  <c:v>7.0000000000000007E-2</c:v>
                </c:pt>
                <c:pt idx="3">
                  <c:v>0.08</c:v>
                </c:pt>
                <c:pt idx="4" formatCode="0.0%">
                  <c:v>8.5000000000000006E-2</c:v>
                </c:pt>
                <c:pt idx="5">
                  <c:v>0.09</c:v>
                </c:pt>
                <c:pt idx="6">
                  <c:v>9.9999999999999992E-2</c:v>
                </c:pt>
                <c:pt idx="7">
                  <c:v>0.10999999999999999</c:v>
                </c:pt>
                <c:pt idx="8">
                  <c:v>0.11999999999999998</c:v>
                </c:pt>
                <c:pt idx="9">
                  <c:v>0.12999999999999998</c:v>
                </c:pt>
                <c:pt idx="10">
                  <c:v>0.13999999999999999</c:v>
                </c:pt>
                <c:pt idx="11">
                  <c:v>0.15</c:v>
                </c:pt>
              </c:numCache>
            </c:numRef>
          </c:xVal>
          <c:yVal>
            <c:numRef>
              <c:f>'aFg10'!$D$5:$D$16</c:f>
              <c:numCache>
                <c:formatCode>0.0</c:formatCode>
                <c:ptCount val="12"/>
                <c:pt idx="0">
                  <c:v>43.636363636363619</c:v>
                </c:pt>
                <c:pt idx="1">
                  <c:v>15.151515151515143</c:v>
                </c:pt>
                <c:pt idx="2">
                  <c:v>6.9264069264069219</c:v>
                </c:pt>
                <c:pt idx="3">
                  <c:v>3.4090909090909083</c:v>
                </c:pt>
                <c:pt idx="4">
                  <c:v>2.3767082590611985</c:v>
                </c:pt>
                <c:pt idx="5">
                  <c:v>1.6161616161616157</c:v>
                </c:pt>
                <c:pt idx="6">
                  <c:v>0.60606060606060597</c:v>
                </c:pt>
                <c:pt idx="7">
                  <c:v>0</c:v>
                </c:pt>
                <c:pt idx="8">
                  <c:v>-0.37878787878787878</c:v>
                </c:pt>
                <c:pt idx="9">
                  <c:v>-0.62160062160062168</c:v>
                </c:pt>
                <c:pt idx="10">
                  <c:v>-0.77922077922077948</c:v>
                </c:pt>
                <c:pt idx="11">
                  <c:v>-0.88154269972451826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DFC-47D8-8D8E-1F95011D1D7D}"/>
            </c:ext>
          </c:extLst>
        </c:ser>
        <c:ser>
          <c:idx val="3"/>
          <c:order val="3"/>
          <c:tx>
            <c:strRef>
              <c:f>'aFg10'!$E$4</c:f>
              <c:strCache>
                <c:ptCount val="1"/>
                <c:pt idx="0">
                  <c:v>ROE = 12%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'aFg10'!$A$5:$A$16</c:f>
              <c:numCache>
                <c:formatCode>0%</c:formatCode>
                <c:ptCount val="12"/>
                <c:pt idx="0">
                  <c:v>0.05</c:v>
                </c:pt>
                <c:pt idx="1">
                  <c:v>6.0000000000000005E-2</c:v>
                </c:pt>
                <c:pt idx="2">
                  <c:v>7.0000000000000007E-2</c:v>
                </c:pt>
                <c:pt idx="3">
                  <c:v>0.08</c:v>
                </c:pt>
                <c:pt idx="4" formatCode="0.0%">
                  <c:v>8.5000000000000006E-2</c:v>
                </c:pt>
                <c:pt idx="5">
                  <c:v>0.09</c:v>
                </c:pt>
                <c:pt idx="6">
                  <c:v>9.9999999999999992E-2</c:v>
                </c:pt>
                <c:pt idx="7">
                  <c:v>0.10999999999999999</c:v>
                </c:pt>
                <c:pt idx="8">
                  <c:v>0.11999999999999998</c:v>
                </c:pt>
                <c:pt idx="9">
                  <c:v>0.12999999999999998</c:v>
                </c:pt>
                <c:pt idx="10">
                  <c:v>0.13999999999999999</c:v>
                </c:pt>
                <c:pt idx="11">
                  <c:v>0.15</c:v>
                </c:pt>
              </c:numCache>
            </c:numRef>
          </c:xVal>
          <c:yVal>
            <c:numRef>
              <c:f>'aFg10'!$E$5:$E$16</c:f>
              <c:numCache>
                <c:formatCode>0.0</c:formatCode>
                <c:ptCount val="12"/>
                <c:pt idx="0">
                  <c:v>46.66666666666665</c:v>
                </c:pt>
                <c:pt idx="1">
                  <c:v>16.666666666666657</c:v>
                </c:pt>
                <c:pt idx="2">
                  <c:v>7.9365079365079314</c:v>
                </c:pt>
                <c:pt idx="3">
                  <c:v>4.1666666666666652</c:v>
                </c:pt>
                <c:pt idx="4">
                  <c:v>3.0501089324618715</c:v>
                </c:pt>
                <c:pt idx="5">
                  <c:v>2.2222222222222219</c:v>
                </c:pt>
                <c:pt idx="6">
                  <c:v>1.1111111111111109</c:v>
                </c:pt>
                <c:pt idx="7">
                  <c:v>0.43290043290043295</c:v>
                </c:pt>
                <c:pt idx="8">
                  <c:v>0</c:v>
                </c:pt>
                <c:pt idx="9">
                  <c:v>-0.28490028490028496</c:v>
                </c:pt>
                <c:pt idx="10">
                  <c:v>-0.4761904761904765</c:v>
                </c:pt>
                <c:pt idx="11">
                  <c:v>-0.60606060606060663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DFC-47D8-8D8E-1F95011D1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0480296"/>
        <c:axId val="770480688"/>
      </c:scatterChart>
      <c:valAx>
        <c:axId val="770480296"/>
        <c:scaling>
          <c:orientation val="minMax"/>
          <c:max val="0.15"/>
          <c:min val="0.06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ES"/>
                  <a:t>Ke</a:t>
                </a:r>
              </a:p>
            </c:rich>
          </c:tx>
          <c:layout>
            <c:manualLayout>
              <c:xMode val="edge"/>
              <c:yMode val="edge"/>
              <c:x val="0.5215507436570429"/>
              <c:y val="0.8721850828249116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0480688"/>
        <c:crossesAt val="-10"/>
        <c:crossBetween val="midCat"/>
        <c:majorUnit val="0.01"/>
      </c:valAx>
      <c:valAx>
        <c:axId val="770480688"/>
        <c:scaling>
          <c:orientation val="minMax"/>
          <c:max val="8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ES"/>
                  <a:t>FF x G</a:t>
                </a:r>
              </a:p>
            </c:rich>
          </c:tx>
          <c:layout>
            <c:manualLayout>
              <c:xMode val="edge"/>
              <c:yMode val="edge"/>
              <c:x val="3.2096556112304144E-3"/>
              <c:y val="0.383534442300672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0480296"/>
        <c:crosses val="autoZero"/>
        <c:crossBetween val="midCat"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573868607333174"/>
          <c:y val="3.8152648137525856E-2"/>
          <c:w val="0.2810258092738408"/>
          <c:h val="0.471887504128209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37171378167894E-2"/>
          <c:y val="4.5454545454545456E-2"/>
          <c:w val="0.8640514607805172"/>
          <c:h val="0.7256819403598646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'aFg11'!$B$4</c:f>
              <c:strCache>
                <c:ptCount val="1"/>
                <c:pt idx="0">
                  <c:v>ROE = 9%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'aFg11'!$A$5:$A$18</c:f>
              <c:numCache>
                <c:formatCode>0%</c:formatCode>
                <c:ptCount val="14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6.0000000000000005E-2</c:v>
                </c:pt>
                <c:pt idx="4">
                  <c:v>7.0000000000000007E-2</c:v>
                </c:pt>
                <c:pt idx="5">
                  <c:v>0.08</c:v>
                </c:pt>
                <c:pt idx="6" formatCode="0.0%">
                  <c:v>8.5000000000000006E-2</c:v>
                </c:pt>
                <c:pt idx="7">
                  <c:v>0.09</c:v>
                </c:pt>
                <c:pt idx="8">
                  <c:v>9.9999999999999992E-2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</c:numCache>
            </c:numRef>
          </c:xVal>
          <c:yVal>
            <c:numRef>
              <c:f>'aFg11'!$B$5:$B$18</c:f>
              <c:numCache>
                <c:formatCode>0.0</c:formatCode>
                <c:ptCount val="14"/>
                <c:pt idx="0">
                  <c:v>22.222222222222225</c:v>
                </c:pt>
                <c:pt idx="1">
                  <c:v>13.888888888888888</c:v>
                </c:pt>
                <c:pt idx="2">
                  <c:v>8.8888888888888875</c:v>
                </c:pt>
                <c:pt idx="3">
                  <c:v>5.5555555555555536</c:v>
                </c:pt>
                <c:pt idx="4">
                  <c:v>3.1746031746031731</c:v>
                </c:pt>
                <c:pt idx="5">
                  <c:v>1.3888888888888882</c:v>
                </c:pt>
                <c:pt idx="6">
                  <c:v>0.65359477124182874</c:v>
                </c:pt>
                <c:pt idx="7">
                  <c:v>0</c:v>
                </c:pt>
                <c:pt idx="8">
                  <c:v>-1.1111111111111107</c:v>
                </c:pt>
                <c:pt idx="9">
                  <c:v>-2.0202020202020194</c:v>
                </c:pt>
                <c:pt idx="10">
                  <c:v>-2.7777777777777772</c:v>
                </c:pt>
                <c:pt idx="11">
                  <c:v>-3.4188034188034182</c:v>
                </c:pt>
                <c:pt idx="12">
                  <c:v>-3.9682539682539679</c:v>
                </c:pt>
                <c:pt idx="13">
                  <c:v>-4.4444444444444446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D1-4EEF-B8F7-5C66F996B9E4}"/>
            </c:ext>
          </c:extLst>
        </c:ser>
        <c:ser>
          <c:idx val="1"/>
          <c:order val="1"/>
          <c:tx>
            <c:strRef>
              <c:f>'aFg11'!$C$4</c:f>
              <c:strCache>
                <c:ptCount val="1"/>
                <c:pt idx="0">
                  <c:v>ROE = 10%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'aFg11'!$A$5:$A$18</c:f>
              <c:numCache>
                <c:formatCode>0%</c:formatCode>
                <c:ptCount val="14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6.0000000000000005E-2</c:v>
                </c:pt>
                <c:pt idx="4">
                  <c:v>7.0000000000000007E-2</c:v>
                </c:pt>
                <c:pt idx="5">
                  <c:v>0.08</c:v>
                </c:pt>
                <c:pt idx="6" formatCode="0.0%">
                  <c:v>8.5000000000000006E-2</c:v>
                </c:pt>
                <c:pt idx="7">
                  <c:v>0.09</c:v>
                </c:pt>
                <c:pt idx="8">
                  <c:v>9.9999999999999992E-2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</c:numCache>
            </c:numRef>
          </c:xVal>
          <c:yVal>
            <c:numRef>
              <c:f>'aFg11'!$C$5:$C$18</c:f>
              <c:numCache>
                <c:formatCode>0.0</c:formatCode>
                <c:ptCount val="14"/>
                <c:pt idx="0">
                  <c:v>23.333333333333332</c:v>
                </c:pt>
                <c:pt idx="1">
                  <c:v>14.999999999999998</c:v>
                </c:pt>
                <c:pt idx="2">
                  <c:v>9.9999999999999982</c:v>
                </c:pt>
                <c:pt idx="3">
                  <c:v>6.6666666666666643</c:v>
                </c:pt>
                <c:pt idx="4">
                  <c:v>4.2857142857142838</c:v>
                </c:pt>
                <c:pt idx="5">
                  <c:v>2.4999999999999987</c:v>
                </c:pt>
                <c:pt idx="6">
                  <c:v>1.7647058823529393</c:v>
                </c:pt>
                <c:pt idx="7">
                  <c:v>1.1111111111111107</c:v>
                </c:pt>
                <c:pt idx="8">
                  <c:v>0</c:v>
                </c:pt>
                <c:pt idx="9">
                  <c:v>-0.90909090909090884</c:v>
                </c:pt>
                <c:pt idx="10">
                  <c:v>-1.6666666666666663</c:v>
                </c:pt>
                <c:pt idx="11">
                  <c:v>-2.307692307692307</c:v>
                </c:pt>
                <c:pt idx="12">
                  <c:v>-2.8571428571428572</c:v>
                </c:pt>
                <c:pt idx="13">
                  <c:v>-3.3333333333333339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D1-4EEF-B8F7-5C66F996B9E4}"/>
            </c:ext>
          </c:extLst>
        </c:ser>
        <c:ser>
          <c:idx val="2"/>
          <c:order val="2"/>
          <c:tx>
            <c:strRef>
              <c:f>'aFg11'!$D$4</c:f>
              <c:strCache>
                <c:ptCount val="1"/>
                <c:pt idx="0">
                  <c:v>ROE = 11%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'aFg11'!$A$5:$A$18</c:f>
              <c:numCache>
                <c:formatCode>0%</c:formatCode>
                <c:ptCount val="14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6.0000000000000005E-2</c:v>
                </c:pt>
                <c:pt idx="4">
                  <c:v>7.0000000000000007E-2</c:v>
                </c:pt>
                <c:pt idx="5">
                  <c:v>0.08</c:v>
                </c:pt>
                <c:pt idx="6" formatCode="0.0%">
                  <c:v>8.5000000000000006E-2</c:v>
                </c:pt>
                <c:pt idx="7">
                  <c:v>0.09</c:v>
                </c:pt>
                <c:pt idx="8">
                  <c:v>9.9999999999999992E-2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</c:numCache>
            </c:numRef>
          </c:xVal>
          <c:yVal>
            <c:numRef>
              <c:f>'aFg11'!$D$5:$D$18</c:f>
              <c:numCache>
                <c:formatCode>0.0</c:formatCode>
                <c:ptCount val="14"/>
                <c:pt idx="0">
                  <c:v>24.242424242424242</c:v>
                </c:pt>
                <c:pt idx="1">
                  <c:v>15.909090909090907</c:v>
                </c:pt>
                <c:pt idx="2">
                  <c:v>10.909090909090907</c:v>
                </c:pt>
                <c:pt idx="3">
                  <c:v>7.5757575757575735</c:v>
                </c:pt>
                <c:pt idx="4">
                  <c:v>5.194805194805193</c:v>
                </c:pt>
                <c:pt idx="5">
                  <c:v>3.4090909090909078</c:v>
                </c:pt>
                <c:pt idx="6">
                  <c:v>2.6737967914438485</c:v>
                </c:pt>
                <c:pt idx="7">
                  <c:v>2.0202020202020194</c:v>
                </c:pt>
                <c:pt idx="8">
                  <c:v>0.90909090909090884</c:v>
                </c:pt>
                <c:pt idx="9">
                  <c:v>0</c:v>
                </c:pt>
                <c:pt idx="10">
                  <c:v>-0.75757575757575735</c:v>
                </c:pt>
                <c:pt idx="11">
                  <c:v>-1.3986013986013983</c:v>
                </c:pt>
                <c:pt idx="12">
                  <c:v>-1.9480519480519483</c:v>
                </c:pt>
                <c:pt idx="13">
                  <c:v>-2.4242424242424252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D1-4EEF-B8F7-5C66F996B9E4}"/>
            </c:ext>
          </c:extLst>
        </c:ser>
        <c:ser>
          <c:idx val="3"/>
          <c:order val="3"/>
          <c:tx>
            <c:strRef>
              <c:f>'aFg11'!$E$4</c:f>
              <c:strCache>
                <c:ptCount val="1"/>
                <c:pt idx="0">
                  <c:v>ROE = 12%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'aFg11'!$A$5:$A$18</c:f>
              <c:numCache>
                <c:formatCode>0%</c:formatCode>
                <c:ptCount val="14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6.0000000000000005E-2</c:v>
                </c:pt>
                <c:pt idx="4">
                  <c:v>7.0000000000000007E-2</c:v>
                </c:pt>
                <c:pt idx="5">
                  <c:v>0.08</c:v>
                </c:pt>
                <c:pt idx="6" formatCode="0.0%">
                  <c:v>8.5000000000000006E-2</c:v>
                </c:pt>
                <c:pt idx="7">
                  <c:v>0.09</c:v>
                </c:pt>
                <c:pt idx="8">
                  <c:v>9.9999999999999992E-2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</c:numCache>
            </c:numRef>
          </c:xVal>
          <c:yVal>
            <c:numRef>
              <c:f>'aFg11'!$E$5:$E$18</c:f>
              <c:numCache>
                <c:formatCode>0.0</c:formatCode>
                <c:ptCount val="14"/>
                <c:pt idx="0">
                  <c:v>25</c:v>
                </c:pt>
                <c:pt idx="1">
                  <c:v>16.666666666666664</c:v>
                </c:pt>
                <c:pt idx="2">
                  <c:v>11.666666666666664</c:v>
                </c:pt>
                <c:pt idx="3">
                  <c:v>8.3333333333333304</c:v>
                </c:pt>
                <c:pt idx="4">
                  <c:v>5.9523809523809499</c:v>
                </c:pt>
                <c:pt idx="5">
                  <c:v>4.1666666666666652</c:v>
                </c:pt>
                <c:pt idx="6">
                  <c:v>3.4313725490196059</c:v>
                </c:pt>
                <c:pt idx="7">
                  <c:v>2.7777777777777772</c:v>
                </c:pt>
                <c:pt idx="8">
                  <c:v>1.6666666666666663</c:v>
                </c:pt>
                <c:pt idx="9">
                  <c:v>0.75757575757575735</c:v>
                </c:pt>
                <c:pt idx="10">
                  <c:v>0</c:v>
                </c:pt>
                <c:pt idx="11">
                  <c:v>-0.64102564102564097</c:v>
                </c:pt>
                <c:pt idx="12">
                  <c:v>-1.1904761904761911</c:v>
                </c:pt>
                <c:pt idx="13">
                  <c:v>-1.6666666666666679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7D1-4EEF-B8F7-5C66F996B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0481472"/>
        <c:axId val="770481864"/>
      </c:scatterChart>
      <c:valAx>
        <c:axId val="770481472"/>
        <c:scaling>
          <c:orientation val="minMax"/>
          <c:max val="0.15"/>
          <c:min val="0.06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ES"/>
                  <a:t>Ke</a:t>
                </a:r>
              </a:p>
            </c:rich>
          </c:tx>
          <c:layout>
            <c:manualLayout>
              <c:xMode val="edge"/>
              <c:yMode val="edge"/>
              <c:x val="0.51635756107409647"/>
              <c:y val="0.8759971245632511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0481864"/>
        <c:crossesAt val="-10"/>
        <c:crossBetween val="midCat"/>
        <c:majorUnit val="0.01"/>
      </c:valAx>
      <c:valAx>
        <c:axId val="770481864"/>
        <c:scaling>
          <c:orientation val="minMax"/>
          <c:max val="8"/>
          <c:min val="-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ES"/>
                  <a:t>FF</a:t>
                </a:r>
              </a:p>
            </c:rich>
          </c:tx>
          <c:layout>
            <c:manualLayout>
              <c:xMode val="edge"/>
              <c:yMode val="edge"/>
              <c:x val="7.9870785382596416E-3"/>
              <c:y val="0.4285718106892689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0481472"/>
        <c:crosses val="autoZero"/>
        <c:crossBetween val="midCat"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037229961639405"/>
          <c:y val="7.1428523663841378E-2"/>
          <c:w val="0.21371673733091057"/>
          <c:h val="0.396104117558553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269550748752081E-2"/>
          <c:y val="3.6458333333333336E-2"/>
          <c:w val="0.89184692179700498"/>
          <c:h val="0.828125"/>
        </c:manualLayout>
      </c:layout>
      <c:lineChart>
        <c:grouping val="standard"/>
        <c:varyColors val="0"/>
        <c:ser>
          <c:idx val="1"/>
          <c:order val="0"/>
          <c:tx>
            <c:strRef>
              <c:f>'aFg12'!$A$4</c:f>
              <c:strCache>
                <c:ptCount val="1"/>
                <c:pt idx="0">
                  <c:v>FF U.S.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'aFg12'!$B$2:$EP$2</c:f>
              <c:numCache>
                <c:formatCode>mm\-yy</c:formatCode>
                <c:ptCount val="145"/>
                <c:pt idx="0">
                  <c:v>33208</c:v>
                </c:pt>
                <c:pt idx="1">
                  <c:v>33239</c:v>
                </c:pt>
                <c:pt idx="2">
                  <c:v>33270</c:v>
                </c:pt>
                <c:pt idx="3">
                  <c:v>33298</c:v>
                </c:pt>
                <c:pt idx="4">
                  <c:v>33329</c:v>
                </c:pt>
                <c:pt idx="5">
                  <c:v>33359</c:v>
                </c:pt>
                <c:pt idx="6">
                  <c:v>33390</c:v>
                </c:pt>
                <c:pt idx="7">
                  <c:v>33420</c:v>
                </c:pt>
                <c:pt idx="8">
                  <c:v>33451</c:v>
                </c:pt>
                <c:pt idx="9">
                  <c:v>33482</c:v>
                </c:pt>
                <c:pt idx="10">
                  <c:v>33512</c:v>
                </c:pt>
                <c:pt idx="11">
                  <c:v>33543</c:v>
                </c:pt>
                <c:pt idx="12">
                  <c:v>33573</c:v>
                </c:pt>
                <c:pt idx="13">
                  <c:v>33604</c:v>
                </c:pt>
                <c:pt idx="14">
                  <c:v>33635</c:v>
                </c:pt>
                <c:pt idx="15">
                  <c:v>33664</c:v>
                </c:pt>
                <c:pt idx="16">
                  <c:v>33695</c:v>
                </c:pt>
                <c:pt idx="17">
                  <c:v>33725</c:v>
                </c:pt>
                <c:pt idx="18">
                  <c:v>33756</c:v>
                </c:pt>
                <c:pt idx="19">
                  <c:v>33786</c:v>
                </c:pt>
                <c:pt idx="20">
                  <c:v>33817</c:v>
                </c:pt>
                <c:pt idx="21">
                  <c:v>33848</c:v>
                </c:pt>
                <c:pt idx="22">
                  <c:v>33878</c:v>
                </c:pt>
                <c:pt idx="23">
                  <c:v>33909</c:v>
                </c:pt>
                <c:pt idx="24">
                  <c:v>33939</c:v>
                </c:pt>
                <c:pt idx="25">
                  <c:v>33970</c:v>
                </c:pt>
                <c:pt idx="26">
                  <c:v>34001</c:v>
                </c:pt>
                <c:pt idx="27">
                  <c:v>34029</c:v>
                </c:pt>
                <c:pt idx="28">
                  <c:v>34060</c:v>
                </c:pt>
                <c:pt idx="29">
                  <c:v>34090</c:v>
                </c:pt>
                <c:pt idx="30">
                  <c:v>34121</c:v>
                </c:pt>
                <c:pt idx="31">
                  <c:v>34151</c:v>
                </c:pt>
                <c:pt idx="32">
                  <c:v>34182</c:v>
                </c:pt>
                <c:pt idx="33">
                  <c:v>34213</c:v>
                </c:pt>
                <c:pt idx="34">
                  <c:v>34243</c:v>
                </c:pt>
                <c:pt idx="35">
                  <c:v>34274</c:v>
                </c:pt>
                <c:pt idx="36">
                  <c:v>34304</c:v>
                </c:pt>
                <c:pt idx="37">
                  <c:v>34335</c:v>
                </c:pt>
                <c:pt idx="38">
                  <c:v>34366</c:v>
                </c:pt>
                <c:pt idx="39">
                  <c:v>34394</c:v>
                </c:pt>
                <c:pt idx="40">
                  <c:v>34425</c:v>
                </c:pt>
                <c:pt idx="41">
                  <c:v>34455</c:v>
                </c:pt>
                <c:pt idx="42">
                  <c:v>34486</c:v>
                </c:pt>
                <c:pt idx="43">
                  <c:v>34516</c:v>
                </c:pt>
                <c:pt idx="44">
                  <c:v>34547</c:v>
                </c:pt>
                <c:pt idx="45">
                  <c:v>34578</c:v>
                </c:pt>
                <c:pt idx="46">
                  <c:v>34608</c:v>
                </c:pt>
                <c:pt idx="47">
                  <c:v>34639</c:v>
                </c:pt>
                <c:pt idx="48">
                  <c:v>34669</c:v>
                </c:pt>
                <c:pt idx="49">
                  <c:v>34700</c:v>
                </c:pt>
                <c:pt idx="50">
                  <c:v>34731</c:v>
                </c:pt>
                <c:pt idx="51">
                  <c:v>34759</c:v>
                </c:pt>
                <c:pt idx="52">
                  <c:v>34790</c:v>
                </c:pt>
                <c:pt idx="53">
                  <c:v>34820</c:v>
                </c:pt>
                <c:pt idx="54">
                  <c:v>34851</c:v>
                </c:pt>
                <c:pt idx="55">
                  <c:v>34881</c:v>
                </c:pt>
                <c:pt idx="56">
                  <c:v>34912</c:v>
                </c:pt>
                <c:pt idx="57">
                  <c:v>34943</c:v>
                </c:pt>
                <c:pt idx="58">
                  <c:v>34973</c:v>
                </c:pt>
                <c:pt idx="59">
                  <c:v>35004</c:v>
                </c:pt>
                <c:pt idx="60">
                  <c:v>35034</c:v>
                </c:pt>
                <c:pt idx="61">
                  <c:v>35065</c:v>
                </c:pt>
                <c:pt idx="62">
                  <c:v>35096</c:v>
                </c:pt>
                <c:pt idx="63">
                  <c:v>35125</c:v>
                </c:pt>
                <c:pt idx="64">
                  <c:v>35156</c:v>
                </c:pt>
                <c:pt idx="65">
                  <c:v>35186</c:v>
                </c:pt>
                <c:pt idx="66">
                  <c:v>35217</c:v>
                </c:pt>
                <c:pt idx="67">
                  <c:v>35247</c:v>
                </c:pt>
                <c:pt idx="68">
                  <c:v>35278</c:v>
                </c:pt>
                <c:pt idx="69">
                  <c:v>35309</c:v>
                </c:pt>
                <c:pt idx="70">
                  <c:v>35339</c:v>
                </c:pt>
                <c:pt idx="71">
                  <c:v>35370</c:v>
                </c:pt>
                <c:pt idx="72">
                  <c:v>35400</c:v>
                </c:pt>
                <c:pt idx="73">
                  <c:v>35431</c:v>
                </c:pt>
                <c:pt idx="74">
                  <c:v>35462</c:v>
                </c:pt>
                <c:pt idx="75">
                  <c:v>35490</c:v>
                </c:pt>
                <c:pt idx="76">
                  <c:v>35521</c:v>
                </c:pt>
                <c:pt idx="77">
                  <c:v>35551</c:v>
                </c:pt>
                <c:pt idx="78">
                  <c:v>35582</c:v>
                </c:pt>
                <c:pt idx="79">
                  <c:v>35612</c:v>
                </c:pt>
                <c:pt idx="80">
                  <c:v>35643</c:v>
                </c:pt>
                <c:pt idx="81">
                  <c:v>35674</c:v>
                </c:pt>
                <c:pt idx="82">
                  <c:v>35704</c:v>
                </c:pt>
                <c:pt idx="83">
                  <c:v>35735</c:v>
                </c:pt>
                <c:pt idx="84">
                  <c:v>35765</c:v>
                </c:pt>
                <c:pt idx="85">
                  <c:v>35796</c:v>
                </c:pt>
                <c:pt idx="86">
                  <c:v>35827</c:v>
                </c:pt>
                <c:pt idx="87">
                  <c:v>35855</c:v>
                </c:pt>
                <c:pt idx="88">
                  <c:v>35886</c:v>
                </c:pt>
                <c:pt idx="89">
                  <c:v>35916</c:v>
                </c:pt>
                <c:pt idx="90">
                  <c:v>35947</c:v>
                </c:pt>
                <c:pt idx="91">
                  <c:v>35977</c:v>
                </c:pt>
                <c:pt idx="92">
                  <c:v>36008</c:v>
                </c:pt>
                <c:pt idx="93">
                  <c:v>36039</c:v>
                </c:pt>
                <c:pt idx="94">
                  <c:v>36069</c:v>
                </c:pt>
                <c:pt idx="95">
                  <c:v>36100</c:v>
                </c:pt>
                <c:pt idx="96">
                  <c:v>36130</c:v>
                </c:pt>
                <c:pt idx="97">
                  <c:v>36161</c:v>
                </c:pt>
                <c:pt idx="98">
                  <c:v>36192</c:v>
                </c:pt>
                <c:pt idx="99">
                  <c:v>36220</c:v>
                </c:pt>
                <c:pt idx="100">
                  <c:v>36251</c:v>
                </c:pt>
                <c:pt idx="101">
                  <c:v>36281</c:v>
                </c:pt>
                <c:pt idx="102">
                  <c:v>36312</c:v>
                </c:pt>
                <c:pt idx="103">
                  <c:v>36342</c:v>
                </c:pt>
                <c:pt idx="104">
                  <c:v>36373</c:v>
                </c:pt>
                <c:pt idx="105">
                  <c:v>36404</c:v>
                </c:pt>
                <c:pt idx="106">
                  <c:v>36434</c:v>
                </c:pt>
                <c:pt idx="107">
                  <c:v>36465</c:v>
                </c:pt>
                <c:pt idx="108">
                  <c:v>36495</c:v>
                </c:pt>
                <c:pt idx="109">
                  <c:v>36526</c:v>
                </c:pt>
                <c:pt idx="110">
                  <c:v>36557</c:v>
                </c:pt>
                <c:pt idx="111">
                  <c:v>36586</c:v>
                </c:pt>
                <c:pt idx="112">
                  <c:v>36617</c:v>
                </c:pt>
                <c:pt idx="113">
                  <c:v>36647</c:v>
                </c:pt>
                <c:pt idx="114">
                  <c:v>36678</c:v>
                </c:pt>
                <c:pt idx="115">
                  <c:v>36708</c:v>
                </c:pt>
                <c:pt idx="116">
                  <c:v>36739</c:v>
                </c:pt>
                <c:pt idx="117">
                  <c:v>36770</c:v>
                </c:pt>
                <c:pt idx="118">
                  <c:v>36800</c:v>
                </c:pt>
                <c:pt idx="119">
                  <c:v>36831</c:v>
                </c:pt>
                <c:pt idx="120">
                  <c:v>36861</c:v>
                </c:pt>
                <c:pt idx="121">
                  <c:v>36892</c:v>
                </c:pt>
                <c:pt idx="122">
                  <c:v>36923</c:v>
                </c:pt>
                <c:pt idx="123">
                  <c:v>36951</c:v>
                </c:pt>
                <c:pt idx="124">
                  <c:v>36982</c:v>
                </c:pt>
                <c:pt idx="125">
                  <c:v>37012</c:v>
                </c:pt>
                <c:pt idx="126">
                  <c:v>37043</c:v>
                </c:pt>
                <c:pt idx="127">
                  <c:v>37073</c:v>
                </c:pt>
                <c:pt idx="128">
                  <c:v>37104</c:v>
                </c:pt>
                <c:pt idx="129">
                  <c:v>37135</c:v>
                </c:pt>
                <c:pt idx="130">
                  <c:v>37165</c:v>
                </c:pt>
                <c:pt idx="131">
                  <c:v>37196</c:v>
                </c:pt>
                <c:pt idx="132">
                  <c:v>37226</c:v>
                </c:pt>
                <c:pt idx="133">
                  <c:v>37257</c:v>
                </c:pt>
                <c:pt idx="134">
                  <c:v>37288</c:v>
                </c:pt>
                <c:pt idx="135">
                  <c:v>37316</c:v>
                </c:pt>
                <c:pt idx="136">
                  <c:v>37347</c:v>
                </c:pt>
                <c:pt idx="137">
                  <c:v>37377</c:v>
                </c:pt>
                <c:pt idx="138">
                  <c:v>37408</c:v>
                </c:pt>
                <c:pt idx="139">
                  <c:v>37438</c:v>
                </c:pt>
                <c:pt idx="140">
                  <c:v>37469</c:v>
                </c:pt>
                <c:pt idx="141">
                  <c:v>37500</c:v>
                </c:pt>
                <c:pt idx="142">
                  <c:v>37530</c:v>
                </c:pt>
                <c:pt idx="143">
                  <c:v>37561</c:v>
                </c:pt>
                <c:pt idx="144">
                  <c:v>37591</c:v>
                </c:pt>
              </c:numCache>
            </c:numRef>
          </c:cat>
          <c:val>
            <c:numRef>
              <c:f>'aFg12'!$B$4:$EP$4</c:f>
              <c:numCache>
                <c:formatCode>0.00</c:formatCode>
                <c:ptCount val="145"/>
                <c:pt idx="0">
                  <c:v>0.95730003699999999</c:v>
                </c:pt>
                <c:pt idx="1">
                  <c:v>1.0384046600000001</c:v>
                </c:pt>
                <c:pt idx="2">
                  <c:v>0.72116793099999998</c:v>
                </c:pt>
                <c:pt idx="3">
                  <c:v>0.46476815100000002</c:v>
                </c:pt>
                <c:pt idx="4">
                  <c:v>6.7021446999999998E-2</c:v>
                </c:pt>
                <c:pt idx="5">
                  <c:v>-0.171033817</c:v>
                </c:pt>
                <c:pt idx="6">
                  <c:v>-0.29704748800000003</c:v>
                </c:pt>
                <c:pt idx="7">
                  <c:v>-0.53229045699999999</c:v>
                </c:pt>
                <c:pt idx="8">
                  <c:v>-0.32269464199999998</c:v>
                </c:pt>
                <c:pt idx="9">
                  <c:v>-2.9886666999999999E-2</c:v>
                </c:pt>
                <c:pt idx="10">
                  <c:v>-0.68866466299999995</c:v>
                </c:pt>
                <c:pt idx="11">
                  <c:v>-0.77925812400000005</c:v>
                </c:pt>
                <c:pt idx="12">
                  <c:v>-0.222666274</c:v>
                </c:pt>
                <c:pt idx="13">
                  <c:v>-1.460253515</c:v>
                </c:pt>
                <c:pt idx="14">
                  <c:v>-1.9754894620000001</c:v>
                </c:pt>
                <c:pt idx="15">
                  <c:v>-2.328900703</c:v>
                </c:pt>
                <c:pt idx="16">
                  <c:v>-1.957105699</c:v>
                </c:pt>
                <c:pt idx="17">
                  <c:v>-1.9260770149999999</c:v>
                </c:pt>
                <c:pt idx="18">
                  <c:v>-1.8915551100000001</c:v>
                </c:pt>
                <c:pt idx="19">
                  <c:v>-1.4366999140000001</c:v>
                </c:pt>
                <c:pt idx="20">
                  <c:v>-1.2491933669999999</c:v>
                </c:pt>
                <c:pt idx="21">
                  <c:v>-1.1414682279999999</c:v>
                </c:pt>
                <c:pt idx="22">
                  <c:v>-0.751265144</c:v>
                </c:pt>
                <c:pt idx="23">
                  <c:v>-0.75205140800000003</c:v>
                </c:pt>
                <c:pt idx="24">
                  <c:v>-0.47357053399999999</c:v>
                </c:pt>
                <c:pt idx="25">
                  <c:v>-0.30956818699999999</c:v>
                </c:pt>
                <c:pt idx="26">
                  <c:v>-0.34344534300000001</c:v>
                </c:pt>
                <c:pt idx="27">
                  <c:v>-1.7741198999999999E-2</c:v>
                </c:pt>
                <c:pt idx="28">
                  <c:v>0.67251944399999997</c:v>
                </c:pt>
                <c:pt idx="29">
                  <c:v>0.88174722100000003</c:v>
                </c:pt>
                <c:pt idx="30">
                  <c:v>1.2330977299999999</c:v>
                </c:pt>
                <c:pt idx="31">
                  <c:v>1.788855509</c:v>
                </c:pt>
                <c:pt idx="32">
                  <c:v>2.320023409</c:v>
                </c:pt>
                <c:pt idx="33">
                  <c:v>2.6374331369999999</c:v>
                </c:pt>
                <c:pt idx="34">
                  <c:v>2.9686951289999999</c:v>
                </c:pt>
                <c:pt idx="35">
                  <c:v>2.1128730060000001</c:v>
                </c:pt>
                <c:pt idx="36">
                  <c:v>2.118542739</c:v>
                </c:pt>
                <c:pt idx="37">
                  <c:v>2.2120624160000002</c:v>
                </c:pt>
                <c:pt idx="38">
                  <c:v>2.294425843</c:v>
                </c:pt>
                <c:pt idx="39">
                  <c:v>1.6861481380000001</c:v>
                </c:pt>
                <c:pt idx="40">
                  <c:v>1.7322978019999999</c:v>
                </c:pt>
                <c:pt idx="41">
                  <c:v>1.5431197249999999</c:v>
                </c:pt>
                <c:pt idx="42">
                  <c:v>1.1349688339999999</c:v>
                </c:pt>
                <c:pt idx="43">
                  <c:v>1.5476439150000001</c:v>
                </c:pt>
                <c:pt idx="44">
                  <c:v>1.89292719</c:v>
                </c:pt>
                <c:pt idx="45">
                  <c:v>1.3328697389999999</c:v>
                </c:pt>
                <c:pt idx="46">
                  <c:v>2.0343084519999999</c:v>
                </c:pt>
                <c:pt idx="47">
                  <c:v>2.0685644139999999</c:v>
                </c:pt>
                <c:pt idx="48">
                  <c:v>2.168726554</c:v>
                </c:pt>
                <c:pt idx="49">
                  <c:v>2.6366207039999998</c:v>
                </c:pt>
                <c:pt idx="50">
                  <c:v>3.1902367059999999</c:v>
                </c:pt>
                <c:pt idx="51">
                  <c:v>3.1828611580000001</c:v>
                </c:pt>
                <c:pt idx="52">
                  <c:v>3.7766794099999998</c:v>
                </c:pt>
                <c:pt idx="53">
                  <c:v>4.6699831270000001</c:v>
                </c:pt>
                <c:pt idx="54">
                  <c:v>4.2867882709999998</c:v>
                </c:pt>
                <c:pt idx="55">
                  <c:v>4.1464586639999998</c:v>
                </c:pt>
                <c:pt idx="56">
                  <c:v>4.4842247640000004</c:v>
                </c:pt>
                <c:pt idx="57">
                  <c:v>4.7697968680000002</c:v>
                </c:pt>
                <c:pt idx="58">
                  <c:v>5.2057904949999996</c:v>
                </c:pt>
                <c:pt idx="59">
                  <c:v>5.4733160630000004</c:v>
                </c:pt>
                <c:pt idx="60">
                  <c:v>5.7577754219999999</c:v>
                </c:pt>
                <c:pt idx="61">
                  <c:v>5.810048439</c:v>
                </c:pt>
                <c:pt idx="62">
                  <c:v>5.094377143</c:v>
                </c:pt>
                <c:pt idx="63">
                  <c:v>4.6150263779999996</c:v>
                </c:pt>
                <c:pt idx="64">
                  <c:v>4.1965821539999997</c:v>
                </c:pt>
                <c:pt idx="65">
                  <c:v>4.0332974479999999</c:v>
                </c:pt>
                <c:pt idx="66">
                  <c:v>4.2184734410000004</c:v>
                </c:pt>
                <c:pt idx="67">
                  <c:v>4.1833902859999998</c:v>
                </c:pt>
                <c:pt idx="68">
                  <c:v>3.9500672410000002</c:v>
                </c:pt>
                <c:pt idx="69">
                  <c:v>4.1813929999999999</c:v>
                </c:pt>
                <c:pt idx="70">
                  <c:v>4.5621694140000004</c:v>
                </c:pt>
                <c:pt idx="71">
                  <c:v>4.9873639880000002</c:v>
                </c:pt>
                <c:pt idx="72">
                  <c:v>4.5540514610000002</c:v>
                </c:pt>
                <c:pt idx="73">
                  <c:v>4.3576102590000003</c:v>
                </c:pt>
                <c:pt idx="74">
                  <c:v>4.3777955620000002</c:v>
                </c:pt>
                <c:pt idx="75">
                  <c:v>3.9714255239999998</c:v>
                </c:pt>
                <c:pt idx="76">
                  <c:v>4.0043896810000001</c:v>
                </c:pt>
                <c:pt idx="77">
                  <c:v>4.0769533170000001</c:v>
                </c:pt>
                <c:pt idx="78">
                  <c:v>4.2044512479999998</c:v>
                </c:pt>
                <c:pt idx="79">
                  <c:v>4.9491179509999998</c:v>
                </c:pt>
                <c:pt idx="80">
                  <c:v>4.5038235459999996</c:v>
                </c:pt>
                <c:pt idx="81">
                  <c:v>4.79407841</c:v>
                </c:pt>
                <c:pt idx="82">
                  <c:v>5.3372538340000002</c:v>
                </c:pt>
                <c:pt idx="83">
                  <c:v>5.8066393969999996</c:v>
                </c:pt>
                <c:pt idx="84">
                  <c:v>5.7131546289999999</c:v>
                </c:pt>
                <c:pt idx="85">
                  <c:v>5.8874332100000002</c:v>
                </c:pt>
                <c:pt idx="86">
                  <c:v>5.5091718219999999</c:v>
                </c:pt>
                <c:pt idx="87">
                  <c:v>5.3964360180000002</c:v>
                </c:pt>
                <c:pt idx="88">
                  <c:v>5.3561685519999997</c:v>
                </c:pt>
                <c:pt idx="89">
                  <c:v>5.5568999479999999</c:v>
                </c:pt>
                <c:pt idx="90">
                  <c:v>5.8946215799999999</c:v>
                </c:pt>
                <c:pt idx="91">
                  <c:v>5.7906338709999998</c:v>
                </c:pt>
                <c:pt idx="92">
                  <c:v>6.4669635970000003</c:v>
                </c:pt>
                <c:pt idx="93">
                  <c:v>7.4420697870000003</c:v>
                </c:pt>
                <c:pt idx="94">
                  <c:v>6.9402295269999996</c:v>
                </c:pt>
                <c:pt idx="95">
                  <c:v>7.0079022760000003</c:v>
                </c:pt>
                <c:pt idx="96">
                  <c:v>6.9713108369999999</c:v>
                </c:pt>
                <c:pt idx="97">
                  <c:v>7.0033841920000004</c:v>
                </c:pt>
                <c:pt idx="98">
                  <c:v>6.0311970029999999</c:v>
                </c:pt>
                <c:pt idx="99">
                  <c:v>5.8208714610000003</c:v>
                </c:pt>
                <c:pt idx="100">
                  <c:v>5.7221058290000002</c:v>
                </c:pt>
                <c:pt idx="101">
                  <c:v>5.4114138430000001</c:v>
                </c:pt>
                <c:pt idx="102">
                  <c:v>5.156367103</c:v>
                </c:pt>
                <c:pt idx="103">
                  <c:v>5.0777269040000004</c:v>
                </c:pt>
                <c:pt idx="104">
                  <c:v>5.3521660090000003</c:v>
                </c:pt>
                <c:pt idx="105">
                  <c:v>5.4683640149999997</c:v>
                </c:pt>
                <c:pt idx="106">
                  <c:v>5.4458041970000002</c:v>
                </c:pt>
                <c:pt idx="107">
                  <c:v>5.2593056320000002</c:v>
                </c:pt>
                <c:pt idx="108">
                  <c:v>5.023164779</c:v>
                </c:pt>
                <c:pt idx="109">
                  <c:v>4.9900864309999999</c:v>
                </c:pt>
                <c:pt idx="110">
                  <c:v>5.5472119400000004</c:v>
                </c:pt>
                <c:pt idx="111">
                  <c:v>5.73293988</c:v>
                </c:pt>
                <c:pt idx="112">
                  <c:v>5.6875162509999999</c:v>
                </c:pt>
                <c:pt idx="113">
                  <c:v>5.808685058</c:v>
                </c:pt>
                <c:pt idx="114">
                  <c:v>5.7440957099999999</c:v>
                </c:pt>
                <c:pt idx="115">
                  <c:v>6.1380879930000001</c:v>
                </c:pt>
                <c:pt idx="116">
                  <c:v>6.0655465550000001</c:v>
                </c:pt>
                <c:pt idx="117">
                  <c:v>5.5147991889999997</c:v>
                </c:pt>
                <c:pt idx="118">
                  <c:v>5.6872979160000003</c:v>
                </c:pt>
                <c:pt idx="119">
                  <c:v>6.0283785139999999</c:v>
                </c:pt>
                <c:pt idx="120">
                  <c:v>6.2952473810000003</c:v>
                </c:pt>
                <c:pt idx="121">
                  <c:v>5.7111974190000003</c:v>
                </c:pt>
                <c:pt idx="122">
                  <c:v>6.0234792749999997</c:v>
                </c:pt>
                <c:pt idx="123">
                  <c:v>5.1985132969999999</c:v>
                </c:pt>
                <c:pt idx="124">
                  <c:v>3.676821957</c:v>
                </c:pt>
                <c:pt idx="125">
                  <c:v>3.6932708989999998</c:v>
                </c:pt>
                <c:pt idx="126">
                  <c:v>3.1234188600000001</c:v>
                </c:pt>
                <c:pt idx="127">
                  <c:v>3.5473110700000001</c:v>
                </c:pt>
                <c:pt idx="128">
                  <c:v>2.9058602822539923</c:v>
                </c:pt>
                <c:pt idx="129">
                  <c:v>2.4774110136270679</c:v>
                </c:pt>
                <c:pt idx="130">
                  <c:v>3.8005677282043537</c:v>
                </c:pt>
                <c:pt idx="131">
                  <c:v>1.9543228066751328</c:v>
                </c:pt>
                <c:pt idx="132">
                  <c:v>2.2098030498854975</c:v>
                </c:pt>
                <c:pt idx="133">
                  <c:v>2.056038729684766</c:v>
                </c:pt>
                <c:pt idx="134">
                  <c:v>1.6819927376369042</c:v>
                </c:pt>
                <c:pt idx="135">
                  <c:v>1.2116315479643009</c:v>
                </c:pt>
                <c:pt idx="136">
                  <c:v>1.5698149741824459</c:v>
                </c:pt>
                <c:pt idx="137">
                  <c:v>1.8564445275535197</c:v>
                </c:pt>
                <c:pt idx="138">
                  <c:v>1.8493952786809191</c:v>
                </c:pt>
                <c:pt idx="139">
                  <c:v>2.1705357248077832</c:v>
                </c:pt>
                <c:pt idx="140">
                  <c:v>3.2424353382408819</c:v>
                </c:pt>
                <c:pt idx="141">
                  <c:v>3.7664678097831645</c:v>
                </c:pt>
                <c:pt idx="142">
                  <c:v>2.8854375472993352</c:v>
                </c:pt>
                <c:pt idx="143">
                  <c:v>4.3364242659432453</c:v>
                </c:pt>
                <c:pt idx="144">
                  <c:v>4.9537927055892101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AD-4B4F-AD3D-7EAFF4F82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512464"/>
        <c:axId val="774512856"/>
      </c:lineChart>
      <c:lineChart>
        <c:grouping val="standard"/>
        <c:varyColors val="0"/>
        <c:ser>
          <c:idx val="0"/>
          <c:order val="1"/>
          <c:tx>
            <c:strRef>
              <c:f>'aFg12'!$A$3</c:f>
              <c:strCache>
                <c:ptCount val="1"/>
                <c:pt idx="0">
                  <c:v>PER U.S.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multiLvlStrRef>
              <c:f>'aFg12'!$B$2:$EQ$3</c:f>
              <c:multiLvlStrCache>
                <c:ptCount val="146"/>
                <c:lvl>
                  <c:pt idx="0">
                    <c:v>14,1</c:v>
                  </c:pt>
                  <c:pt idx="1">
                    <c:v>14,6</c:v>
                  </c:pt>
                  <c:pt idx="2">
                    <c:v>16,2</c:v>
                  </c:pt>
                  <c:pt idx="3">
                    <c:v>16,8</c:v>
                  </c:pt>
                  <c:pt idx="4">
                    <c:v>17,4</c:v>
                  </c:pt>
                  <c:pt idx="5">
                    <c:v>18,4</c:v>
                  </c:pt>
                  <c:pt idx="6">
                    <c:v>17,5</c:v>
                  </c:pt>
                  <c:pt idx="7">
                    <c:v>18,8</c:v>
                  </c:pt>
                  <c:pt idx="8">
                    <c:v>19,3</c:v>
                  </c:pt>
                  <c:pt idx="9">
                    <c:v>18,8</c:v>
                  </c:pt>
                  <c:pt idx="10">
                    <c:v>20,4</c:v>
                  </c:pt>
                  <c:pt idx="11">
                    <c:v>19,5</c:v>
                  </c:pt>
                  <c:pt idx="12">
                    <c:v>21,7</c:v>
                  </c:pt>
                  <c:pt idx="13">
                    <c:v>23,2</c:v>
                  </c:pt>
                  <c:pt idx="14">
                    <c:v>24,5</c:v>
                  </c:pt>
                  <c:pt idx="15">
                    <c:v>24,3</c:v>
                  </c:pt>
                  <c:pt idx="16">
                    <c:v>23,8</c:v>
                  </c:pt>
                  <c:pt idx="17">
                    <c:v>24,1</c:v>
                  </c:pt>
                  <c:pt idx="18">
                    <c:v>23,6</c:v>
                  </c:pt>
                  <c:pt idx="19">
                    <c:v>24,3</c:v>
                  </c:pt>
                  <c:pt idx="20">
                    <c:v>23,1</c:v>
                  </c:pt>
                  <c:pt idx="21">
                    <c:v>23,3</c:v>
                  </c:pt>
                  <c:pt idx="22">
                    <c:v>21,9</c:v>
                  </c:pt>
                  <c:pt idx="23">
                    <c:v>22,5</c:v>
                  </c:pt>
                  <c:pt idx="24">
                    <c:v>22,7</c:v>
                  </c:pt>
                  <c:pt idx="25">
                    <c:v>22,9</c:v>
                  </c:pt>
                  <c:pt idx="26">
                    <c:v>23,8</c:v>
                  </c:pt>
                  <c:pt idx="27">
                    <c:v>23,8</c:v>
                  </c:pt>
                  <c:pt idx="28">
                    <c:v>22,6</c:v>
                  </c:pt>
                  <c:pt idx="29">
                    <c:v>22,4</c:v>
                  </c:pt>
                  <c:pt idx="30">
                    <c:v>22,5</c:v>
                  </c:pt>
                  <c:pt idx="31">
                    <c:v>21,3</c:v>
                  </c:pt>
                  <c:pt idx="32">
                    <c:v>22</c:v>
                  </c:pt>
                  <c:pt idx="33">
                    <c:v>21,7</c:v>
                  </c:pt>
                  <c:pt idx="34">
                    <c:v>21,5</c:v>
                  </c:pt>
                  <c:pt idx="35">
                    <c:v>22,1</c:v>
                  </c:pt>
                  <c:pt idx="36">
                    <c:v>22,1</c:v>
                  </c:pt>
                  <c:pt idx="37">
                    <c:v>23</c:v>
                  </c:pt>
                  <c:pt idx="38">
                    <c:v>20,5</c:v>
                  </c:pt>
                  <c:pt idx="39">
                    <c:v>19,7</c:v>
                  </c:pt>
                  <c:pt idx="40">
                    <c:v>19,3</c:v>
                  </c:pt>
                  <c:pt idx="41">
                    <c:v>19,5</c:v>
                  </c:pt>
                  <c:pt idx="42">
                    <c:v>18,8</c:v>
                  </c:pt>
                  <c:pt idx="43">
                    <c:v>19,1</c:v>
                  </c:pt>
                  <c:pt idx="44">
                    <c:v>18,5</c:v>
                  </c:pt>
                  <c:pt idx="45">
                    <c:v>18,8</c:v>
                  </c:pt>
                  <c:pt idx="46">
                    <c:v>17,5</c:v>
                  </c:pt>
                  <c:pt idx="47">
                    <c:v>16,7</c:v>
                  </c:pt>
                  <c:pt idx="48">
                    <c:v>16,9</c:v>
                  </c:pt>
                  <c:pt idx="49">
                    <c:v>16,5</c:v>
                  </c:pt>
                  <c:pt idx="50">
                    <c:v>16,1</c:v>
                  </c:pt>
                  <c:pt idx="51">
                    <c:v>16,4</c:v>
                  </c:pt>
                  <c:pt idx="52">
                    <c:v>15,1</c:v>
                  </c:pt>
                  <c:pt idx="53">
                    <c:v>15,3</c:v>
                  </c:pt>
                  <c:pt idx="54">
                    <c:v>16,9</c:v>
                  </c:pt>
                  <c:pt idx="55">
                    <c:v>16,8</c:v>
                  </c:pt>
                  <c:pt idx="56">
                    <c:v>16,3</c:v>
                  </c:pt>
                  <c:pt idx="57">
                    <c:v>17</c:v>
                  </c:pt>
                  <c:pt idx="58">
                    <c:v>16,3</c:v>
                  </c:pt>
                  <c:pt idx="59">
                    <c:v>17</c:v>
                  </c:pt>
                  <c:pt idx="60">
                    <c:v>17,2</c:v>
                  </c:pt>
                  <c:pt idx="61">
                    <c:v>17,1</c:v>
                  </c:pt>
                  <c:pt idx="62">
                    <c:v>17,2</c:v>
                  </c:pt>
                  <c:pt idx="63">
                    <c:v>17,5</c:v>
                  </c:pt>
                  <c:pt idx="64">
                    <c:v>17,5</c:v>
                  </c:pt>
                  <c:pt idx="65">
                    <c:v>17,8</c:v>
                  </c:pt>
                  <c:pt idx="66">
                    <c:v>17,8</c:v>
                  </c:pt>
                  <c:pt idx="67">
                    <c:v>16,8</c:v>
                  </c:pt>
                  <c:pt idx="68">
                    <c:v>17,3</c:v>
                  </c:pt>
                  <c:pt idx="69">
                    <c:v>18,2</c:v>
                  </c:pt>
                  <c:pt idx="70">
                    <c:v>18,4</c:v>
                  </c:pt>
                  <c:pt idx="71">
                    <c:v>19,7</c:v>
                  </c:pt>
                  <c:pt idx="72">
                    <c:v>19,3</c:v>
                  </c:pt>
                  <c:pt idx="73">
                    <c:v>20,3</c:v>
                  </c:pt>
                  <c:pt idx="74">
                    <c:v>20,1</c:v>
                  </c:pt>
                  <c:pt idx="75">
                    <c:v>19</c:v>
                  </c:pt>
                  <c:pt idx="76">
                    <c:v>19,9</c:v>
                  </c:pt>
                  <c:pt idx="77">
                    <c:v>20,9</c:v>
                  </c:pt>
                  <c:pt idx="78">
                    <c:v>21,8</c:v>
                  </c:pt>
                  <c:pt idx="79">
                    <c:v>23,3</c:v>
                  </c:pt>
                  <c:pt idx="80">
                    <c:v>21,8</c:v>
                  </c:pt>
                  <c:pt idx="81">
                    <c:v>23</c:v>
                  </c:pt>
                  <c:pt idx="82">
                    <c:v>21,7</c:v>
                  </c:pt>
                  <c:pt idx="83">
                    <c:v>22,6</c:v>
                  </c:pt>
                  <c:pt idx="84">
                    <c:v>22,9</c:v>
                  </c:pt>
                  <c:pt idx="85">
                    <c:v>23,2</c:v>
                  </c:pt>
                  <c:pt idx="86">
                    <c:v>25,5</c:v>
                  </c:pt>
                  <c:pt idx="87">
                    <c:v>26,6</c:v>
                  </c:pt>
                  <c:pt idx="88">
                    <c:v>26,6</c:v>
                  </c:pt>
                  <c:pt idx="89">
                    <c:v>26,1</c:v>
                  </c:pt>
                  <c:pt idx="90">
                    <c:v>27,2</c:v>
                  </c:pt>
                  <c:pt idx="91">
                    <c:v>26,5</c:v>
                  </c:pt>
                  <c:pt idx="92">
                    <c:v>22,7</c:v>
                  </c:pt>
                  <c:pt idx="93">
                    <c:v>23,8</c:v>
                  </c:pt>
                  <c:pt idx="94">
                    <c:v>26,1</c:v>
                  </c:pt>
                  <c:pt idx="95">
                    <c:v>28,5</c:v>
                  </c:pt>
                  <c:pt idx="96">
                    <c:v>30,2</c:v>
                  </c:pt>
                  <c:pt idx="97">
                    <c:v>31,2</c:v>
                  </c:pt>
                  <c:pt idx="98">
                    <c:v>29,7</c:v>
                  </c:pt>
                  <c:pt idx="99">
                    <c:v>31,3</c:v>
                  </c:pt>
                  <c:pt idx="100">
                    <c:v>31,3</c:v>
                  </c:pt>
                  <c:pt idx="101">
                    <c:v>31,5</c:v>
                  </c:pt>
                  <c:pt idx="102">
                    <c:v>31,5</c:v>
                  </c:pt>
                  <c:pt idx="103">
                    <c:v>29,6</c:v>
                  </c:pt>
                  <c:pt idx="104">
                    <c:v>28,6</c:v>
                  </c:pt>
                  <c:pt idx="105">
                    <c:v>27,5</c:v>
                  </c:pt>
                  <c:pt idx="106">
                    <c:v>28,5</c:v>
                  </c:pt>
                  <c:pt idx="107">
                    <c:v>29</c:v>
                  </c:pt>
                  <c:pt idx="108">
                    <c:v>30,7</c:v>
                  </c:pt>
                  <c:pt idx="109">
                    <c:v>28,7</c:v>
                  </c:pt>
                  <c:pt idx="110">
                    <c:v>27,8</c:v>
                  </c:pt>
                  <c:pt idx="111">
                    <c:v>31,1</c:v>
                  </c:pt>
                  <c:pt idx="112">
                    <c:v>29,3</c:v>
                  </c:pt>
                  <c:pt idx="113">
                    <c:v>27,2</c:v>
                  </c:pt>
                  <c:pt idx="114">
                    <c:v>28,4</c:v>
                  </c:pt>
                  <c:pt idx="115">
                    <c:v>27,5</c:v>
                  </c:pt>
                  <c:pt idx="116">
                    <c:v>29,4</c:v>
                  </c:pt>
                  <c:pt idx="117">
                    <c:v>29,1</c:v>
                  </c:pt>
                  <c:pt idx="118">
                    <c:v>28,8</c:v>
                  </c:pt>
                  <c:pt idx="119">
                    <c:v>26,5</c:v>
                  </c:pt>
                  <c:pt idx="120">
                    <c:v>26,1</c:v>
                  </c:pt>
                  <c:pt idx="121">
                    <c:v>27,1</c:v>
                  </c:pt>
                  <c:pt idx="122">
                    <c:v>25</c:v>
                  </c:pt>
                  <c:pt idx="123">
                    <c:v>23,9</c:v>
                  </c:pt>
                  <c:pt idx="124">
                    <c:v>27,9</c:v>
                  </c:pt>
                  <c:pt idx="125">
                    <c:v>27,9</c:v>
                  </c:pt>
                  <c:pt idx="126">
                    <c:v>30,1</c:v>
                  </c:pt>
                  <c:pt idx="127">
                    <c:v>30,2</c:v>
                  </c:pt>
                  <c:pt idx="128">
                    <c:v>32,6</c:v>
                  </c:pt>
                  <c:pt idx="129">
                    <c:v>29,9</c:v>
                  </c:pt>
                  <c:pt idx="130">
                    <c:v>29,5</c:v>
                  </c:pt>
                  <c:pt idx="131">
                    <c:v>34,6</c:v>
                  </c:pt>
                  <c:pt idx="132">
                    <c:v>33,3</c:v>
                  </c:pt>
                  <c:pt idx="133">
                    <c:v>33,1</c:v>
                  </c:pt>
                  <c:pt idx="134">
                    <c:v>33,4</c:v>
                  </c:pt>
                  <c:pt idx="135">
                    <c:v>34,5</c:v>
                  </c:pt>
                  <c:pt idx="136">
                    <c:v>32,6</c:v>
                  </c:pt>
                  <c:pt idx="137">
                    <c:v>31,6</c:v>
                  </c:pt>
                  <c:pt idx="138">
                    <c:v>29,2</c:v>
                  </c:pt>
                  <c:pt idx="139">
                    <c:v>27,5</c:v>
                  </c:pt>
                  <c:pt idx="140">
                    <c:v>26,9</c:v>
                  </c:pt>
                  <c:pt idx="141">
                    <c:v>26,4</c:v>
                  </c:pt>
                  <c:pt idx="142">
                    <c:v>26,4</c:v>
                  </c:pt>
                  <c:pt idx="143">
                    <c:v>24,1</c:v>
                  </c:pt>
                  <c:pt idx="144">
                    <c:v>22,6</c:v>
                  </c:pt>
                </c:lvl>
                <c:lvl>
                  <c:pt idx="0">
                    <c:v>12-90</c:v>
                  </c:pt>
                  <c:pt idx="1">
                    <c:v>01-91</c:v>
                  </c:pt>
                  <c:pt idx="2">
                    <c:v>02-91</c:v>
                  </c:pt>
                  <c:pt idx="3">
                    <c:v>03-91</c:v>
                  </c:pt>
                  <c:pt idx="4">
                    <c:v>04-91</c:v>
                  </c:pt>
                  <c:pt idx="5">
                    <c:v>05-91</c:v>
                  </c:pt>
                  <c:pt idx="6">
                    <c:v>06-91</c:v>
                  </c:pt>
                  <c:pt idx="7">
                    <c:v>07-91</c:v>
                  </c:pt>
                  <c:pt idx="8">
                    <c:v>08-91</c:v>
                  </c:pt>
                  <c:pt idx="9">
                    <c:v>09-91</c:v>
                  </c:pt>
                  <c:pt idx="10">
                    <c:v>10-91</c:v>
                  </c:pt>
                  <c:pt idx="11">
                    <c:v>11-91</c:v>
                  </c:pt>
                  <c:pt idx="12">
                    <c:v>12-91</c:v>
                  </c:pt>
                  <c:pt idx="13">
                    <c:v>01-92</c:v>
                  </c:pt>
                  <c:pt idx="14">
                    <c:v>02-92</c:v>
                  </c:pt>
                  <c:pt idx="15">
                    <c:v>03-92</c:v>
                  </c:pt>
                  <c:pt idx="16">
                    <c:v>04-92</c:v>
                  </c:pt>
                  <c:pt idx="17">
                    <c:v>05-92</c:v>
                  </c:pt>
                  <c:pt idx="18">
                    <c:v>06-92</c:v>
                  </c:pt>
                  <c:pt idx="19">
                    <c:v>07-92</c:v>
                  </c:pt>
                  <c:pt idx="20">
                    <c:v>08-92</c:v>
                  </c:pt>
                  <c:pt idx="21">
                    <c:v>09-92</c:v>
                  </c:pt>
                  <c:pt idx="22">
                    <c:v>10-92</c:v>
                  </c:pt>
                  <c:pt idx="23">
                    <c:v>11-92</c:v>
                  </c:pt>
                  <c:pt idx="24">
                    <c:v>12-92</c:v>
                  </c:pt>
                  <c:pt idx="25">
                    <c:v>01-93</c:v>
                  </c:pt>
                  <c:pt idx="26">
                    <c:v>02-93</c:v>
                  </c:pt>
                  <c:pt idx="27">
                    <c:v>03-93</c:v>
                  </c:pt>
                  <c:pt idx="28">
                    <c:v>04-93</c:v>
                  </c:pt>
                  <c:pt idx="29">
                    <c:v>05-93</c:v>
                  </c:pt>
                  <c:pt idx="30">
                    <c:v>06-93</c:v>
                  </c:pt>
                  <c:pt idx="31">
                    <c:v>07-93</c:v>
                  </c:pt>
                  <c:pt idx="32">
                    <c:v>08-93</c:v>
                  </c:pt>
                  <c:pt idx="33">
                    <c:v>09-93</c:v>
                  </c:pt>
                  <c:pt idx="34">
                    <c:v>10-93</c:v>
                  </c:pt>
                  <c:pt idx="35">
                    <c:v>11-93</c:v>
                  </c:pt>
                  <c:pt idx="36">
                    <c:v>12-93</c:v>
                  </c:pt>
                  <c:pt idx="37">
                    <c:v>01-94</c:v>
                  </c:pt>
                  <c:pt idx="38">
                    <c:v>02-94</c:v>
                  </c:pt>
                  <c:pt idx="39">
                    <c:v>03-94</c:v>
                  </c:pt>
                  <c:pt idx="40">
                    <c:v>04-94</c:v>
                  </c:pt>
                  <c:pt idx="41">
                    <c:v>05-94</c:v>
                  </c:pt>
                  <c:pt idx="42">
                    <c:v>06-94</c:v>
                  </c:pt>
                  <c:pt idx="43">
                    <c:v>07-94</c:v>
                  </c:pt>
                  <c:pt idx="44">
                    <c:v>08-94</c:v>
                  </c:pt>
                  <c:pt idx="45">
                    <c:v>09-94</c:v>
                  </c:pt>
                  <c:pt idx="46">
                    <c:v>10-94</c:v>
                  </c:pt>
                  <c:pt idx="47">
                    <c:v>11-94</c:v>
                  </c:pt>
                  <c:pt idx="48">
                    <c:v>12-94</c:v>
                  </c:pt>
                  <c:pt idx="49">
                    <c:v>01-95</c:v>
                  </c:pt>
                  <c:pt idx="50">
                    <c:v>02-95</c:v>
                  </c:pt>
                  <c:pt idx="51">
                    <c:v>03-95</c:v>
                  </c:pt>
                  <c:pt idx="52">
                    <c:v>04-95</c:v>
                  </c:pt>
                  <c:pt idx="53">
                    <c:v>05-95</c:v>
                  </c:pt>
                  <c:pt idx="54">
                    <c:v>06-95</c:v>
                  </c:pt>
                  <c:pt idx="55">
                    <c:v>07-95</c:v>
                  </c:pt>
                  <c:pt idx="56">
                    <c:v>08-95</c:v>
                  </c:pt>
                  <c:pt idx="57">
                    <c:v>09-95</c:v>
                  </c:pt>
                  <c:pt idx="58">
                    <c:v>10-95</c:v>
                  </c:pt>
                  <c:pt idx="59">
                    <c:v>11-95</c:v>
                  </c:pt>
                  <c:pt idx="60">
                    <c:v>12-95</c:v>
                  </c:pt>
                  <c:pt idx="61">
                    <c:v>01-96</c:v>
                  </c:pt>
                  <c:pt idx="62">
                    <c:v>02-96</c:v>
                  </c:pt>
                  <c:pt idx="63">
                    <c:v>03-96</c:v>
                  </c:pt>
                  <c:pt idx="64">
                    <c:v>04-96</c:v>
                  </c:pt>
                  <c:pt idx="65">
                    <c:v>05-96</c:v>
                  </c:pt>
                  <c:pt idx="66">
                    <c:v>06-96</c:v>
                  </c:pt>
                  <c:pt idx="67">
                    <c:v>07-96</c:v>
                  </c:pt>
                  <c:pt idx="68">
                    <c:v>08-96</c:v>
                  </c:pt>
                  <c:pt idx="69">
                    <c:v>09-96</c:v>
                  </c:pt>
                  <c:pt idx="70">
                    <c:v>10-96</c:v>
                  </c:pt>
                  <c:pt idx="71">
                    <c:v>11-96</c:v>
                  </c:pt>
                  <c:pt idx="72">
                    <c:v>12-96</c:v>
                  </c:pt>
                  <c:pt idx="73">
                    <c:v>01-97</c:v>
                  </c:pt>
                  <c:pt idx="74">
                    <c:v>02-97</c:v>
                  </c:pt>
                  <c:pt idx="75">
                    <c:v>03-97</c:v>
                  </c:pt>
                  <c:pt idx="76">
                    <c:v>04-97</c:v>
                  </c:pt>
                  <c:pt idx="77">
                    <c:v>05-97</c:v>
                  </c:pt>
                  <c:pt idx="78">
                    <c:v>06-97</c:v>
                  </c:pt>
                  <c:pt idx="79">
                    <c:v>07-97</c:v>
                  </c:pt>
                  <c:pt idx="80">
                    <c:v>08-97</c:v>
                  </c:pt>
                  <c:pt idx="81">
                    <c:v>09-97</c:v>
                  </c:pt>
                  <c:pt idx="82">
                    <c:v>10-97</c:v>
                  </c:pt>
                  <c:pt idx="83">
                    <c:v>11-97</c:v>
                  </c:pt>
                  <c:pt idx="84">
                    <c:v>12-97</c:v>
                  </c:pt>
                  <c:pt idx="85">
                    <c:v>01-98</c:v>
                  </c:pt>
                  <c:pt idx="86">
                    <c:v>02-98</c:v>
                  </c:pt>
                  <c:pt idx="87">
                    <c:v>03-98</c:v>
                  </c:pt>
                  <c:pt idx="88">
                    <c:v>04-98</c:v>
                  </c:pt>
                  <c:pt idx="89">
                    <c:v>05-98</c:v>
                  </c:pt>
                  <c:pt idx="90">
                    <c:v>06-98</c:v>
                  </c:pt>
                  <c:pt idx="91">
                    <c:v>07-98</c:v>
                  </c:pt>
                  <c:pt idx="92">
                    <c:v>08-98</c:v>
                  </c:pt>
                  <c:pt idx="93">
                    <c:v>09-98</c:v>
                  </c:pt>
                  <c:pt idx="94">
                    <c:v>10-98</c:v>
                  </c:pt>
                  <c:pt idx="95">
                    <c:v>11-98</c:v>
                  </c:pt>
                  <c:pt idx="96">
                    <c:v>12-98</c:v>
                  </c:pt>
                  <c:pt idx="97">
                    <c:v>01-99</c:v>
                  </c:pt>
                  <c:pt idx="98">
                    <c:v>02-99</c:v>
                  </c:pt>
                  <c:pt idx="99">
                    <c:v>03-99</c:v>
                  </c:pt>
                  <c:pt idx="100">
                    <c:v>04-99</c:v>
                  </c:pt>
                  <c:pt idx="101">
                    <c:v>05-99</c:v>
                  </c:pt>
                  <c:pt idx="102">
                    <c:v>06-99</c:v>
                  </c:pt>
                  <c:pt idx="103">
                    <c:v>07-99</c:v>
                  </c:pt>
                  <c:pt idx="104">
                    <c:v>08-99</c:v>
                  </c:pt>
                  <c:pt idx="105">
                    <c:v>09-99</c:v>
                  </c:pt>
                  <c:pt idx="106">
                    <c:v>10-99</c:v>
                  </c:pt>
                  <c:pt idx="107">
                    <c:v>11-99</c:v>
                  </c:pt>
                  <c:pt idx="108">
                    <c:v>12-99</c:v>
                  </c:pt>
                  <c:pt idx="109">
                    <c:v>01-00</c:v>
                  </c:pt>
                  <c:pt idx="110">
                    <c:v>02-00</c:v>
                  </c:pt>
                  <c:pt idx="111">
                    <c:v>03-00</c:v>
                  </c:pt>
                  <c:pt idx="112">
                    <c:v>04-00</c:v>
                  </c:pt>
                  <c:pt idx="113">
                    <c:v>05-00</c:v>
                  </c:pt>
                  <c:pt idx="114">
                    <c:v>06-00</c:v>
                  </c:pt>
                  <c:pt idx="115">
                    <c:v>07-00</c:v>
                  </c:pt>
                  <c:pt idx="116">
                    <c:v>08-00</c:v>
                  </c:pt>
                  <c:pt idx="117">
                    <c:v>09-00</c:v>
                  </c:pt>
                  <c:pt idx="118">
                    <c:v>10-00</c:v>
                  </c:pt>
                  <c:pt idx="119">
                    <c:v>11-00</c:v>
                  </c:pt>
                  <c:pt idx="120">
                    <c:v>12-00</c:v>
                  </c:pt>
                  <c:pt idx="121">
                    <c:v>01-01</c:v>
                  </c:pt>
                  <c:pt idx="122">
                    <c:v>02-01</c:v>
                  </c:pt>
                  <c:pt idx="123">
                    <c:v>03-01</c:v>
                  </c:pt>
                  <c:pt idx="124">
                    <c:v>04-01</c:v>
                  </c:pt>
                  <c:pt idx="125">
                    <c:v>05-01</c:v>
                  </c:pt>
                  <c:pt idx="126">
                    <c:v>06-01</c:v>
                  </c:pt>
                  <c:pt idx="127">
                    <c:v>07-01</c:v>
                  </c:pt>
                  <c:pt idx="128">
                    <c:v>08-01</c:v>
                  </c:pt>
                  <c:pt idx="129">
                    <c:v>09-01</c:v>
                  </c:pt>
                  <c:pt idx="130">
                    <c:v>10-01</c:v>
                  </c:pt>
                  <c:pt idx="131">
                    <c:v>11-01</c:v>
                  </c:pt>
                  <c:pt idx="132">
                    <c:v>12-01</c:v>
                  </c:pt>
                  <c:pt idx="133">
                    <c:v>01-02</c:v>
                  </c:pt>
                  <c:pt idx="134">
                    <c:v>02-02</c:v>
                  </c:pt>
                  <c:pt idx="135">
                    <c:v>03-02</c:v>
                  </c:pt>
                  <c:pt idx="136">
                    <c:v>04-02</c:v>
                  </c:pt>
                  <c:pt idx="137">
                    <c:v>05-02</c:v>
                  </c:pt>
                  <c:pt idx="138">
                    <c:v>06-02</c:v>
                  </c:pt>
                  <c:pt idx="139">
                    <c:v>07-02</c:v>
                  </c:pt>
                  <c:pt idx="140">
                    <c:v>08-02</c:v>
                  </c:pt>
                  <c:pt idx="141">
                    <c:v>09-02</c:v>
                  </c:pt>
                  <c:pt idx="142">
                    <c:v>10-02</c:v>
                  </c:pt>
                  <c:pt idx="143">
                    <c:v>11-02</c:v>
                  </c:pt>
                  <c:pt idx="144">
                    <c:v>12-02</c:v>
                  </c:pt>
                  <c:pt idx="145">
                    <c:v>01-03</c:v>
                  </c:pt>
                </c:lvl>
              </c:multiLvlStrCache>
            </c:multiLvlStrRef>
          </c:cat>
          <c:val>
            <c:numRef>
              <c:f>'aFg12'!$B$3:$EQ$3</c:f>
              <c:numCache>
                <c:formatCode>General</c:formatCode>
                <c:ptCount val="146"/>
                <c:pt idx="0">
                  <c:v>14.1</c:v>
                </c:pt>
                <c:pt idx="1">
                  <c:v>14.6</c:v>
                </c:pt>
                <c:pt idx="2">
                  <c:v>16.2</c:v>
                </c:pt>
                <c:pt idx="3">
                  <c:v>16.8</c:v>
                </c:pt>
                <c:pt idx="4">
                  <c:v>17.399999999999999</c:v>
                </c:pt>
                <c:pt idx="5">
                  <c:v>18.399999999999999</c:v>
                </c:pt>
                <c:pt idx="6">
                  <c:v>17.5</c:v>
                </c:pt>
                <c:pt idx="7">
                  <c:v>18.8</c:v>
                </c:pt>
                <c:pt idx="8">
                  <c:v>19.3</c:v>
                </c:pt>
                <c:pt idx="9">
                  <c:v>18.8</c:v>
                </c:pt>
                <c:pt idx="10">
                  <c:v>20.399999999999999</c:v>
                </c:pt>
                <c:pt idx="11">
                  <c:v>19.5</c:v>
                </c:pt>
                <c:pt idx="12">
                  <c:v>21.7</c:v>
                </c:pt>
                <c:pt idx="13">
                  <c:v>23.2</c:v>
                </c:pt>
                <c:pt idx="14">
                  <c:v>24.5</c:v>
                </c:pt>
                <c:pt idx="15">
                  <c:v>24.3</c:v>
                </c:pt>
                <c:pt idx="16">
                  <c:v>23.8</c:v>
                </c:pt>
                <c:pt idx="17">
                  <c:v>24.1</c:v>
                </c:pt>
                <c:pt idx="18">
                  <c:v>23.6</c:v>
                </c:pt>
                <c:pt idx="19">
                  <c:v>24.3</c:v>
                </c:pt>
                <c:pt idx="20">
                  <c:v>23.1</c:v>
                </c:pt>
                <c:pt idx="21">
                  <c:v>23.3</c:v>
                </c:pt>
                <c:pt idx="22">
                  <c:v>21.9</c:v>
                </c:pt>
                <c:pt idx="23">
                  <c:v>22.5</c:v>
                </c:pt>
                <c:pt idx="24">
                  <c:v>22.7</c:v>
                </c:pt>
                <c:pt idx="25">
                  <c:v>22.9</c:v>
                </c:pt>
                <c:pt idx="26">
                  <c:v>23.8</c:v>
                </c:pt>
                <c:pt idx="27">
                  <c:v>23.8</c:v>
                </c:pt>
                <c:pt idx="28">
                  <c:v>22.6</c:v>
                </c:pt>
                <c:pt idx="29">
                  <c:v>22.4</c:v>
                </c:pt>
                <c:pt idx="30">
                  <c:v>22.5</c:v>
                </c:pt>
                <c:pt idx="31">
                  <c:v>21.3</c:v>
                </c:pt>
                <c:pt idx="32">
                  <c:v>22</c:v>
                </c:pt>
                <c:pt idx="33">
                  <c:v>21.7</c:v>
                </c:pt>
                <c:pt idx="34">
                  <c:v>21.5</c:v>
                </c:pt>
                <c:pt idx="35">
                  <c:v>22.1</c:v>
                </c:pt>
                <c:pt idx="36">
                  <c:v>22.1</c:v>
                </c:pt>
                <c:pt idx="37">
                  <c:v>23</c:v>
                </c:pt>
                <c:pt idx="38">
                  <c:v>20.5</c:v>
                </c:pt>
                <c:pt idx="39">
                  <c:v>19.7</c:v>
                </c:pt>
                <c:pt idx="40">
                  <c:v>19.3</c:v>
                </c:pt>
                <c:pt idx="41">
                  <c:v>19.5</c:v>
                </c:pt>
                <c:pt idx="42">
                  <c:v>18.8</c:v>
                </c:pt>
                <c:pt idx="43">
                  <c:v>19.100000000000001</c:v>
                </c:pt>
                <c:pt idx="44">
                  <c:v>18.5</c:v>
                </c:pt>
                <c:pt idx="45">
                  <c:v>18.8</c:v>
                </c:pt>
                <c:pt idx="46">
                  <c:v>17.5</c:v>
                </c:pt>
                <c:pt idx="47">
                  <c:v>16.7</c:v>
                </c:pt>
                <c:pt idx="48">
                  <c:v>16.899999999999999</c:v>
                </c:pt>
                <c:pt idx="49">
                  <c:v>16.5</c:v>
                </c:pt>
                <c:pt idx="50">
                  <c:v>16.100000000000001</c:v>
                </c:pt>
                <c:pt idx="51">
                  <c:v>16.399999999999999</c:v>
                </c:pt>
                <c:pt idx="52">
                  <c:v>15.1</c:v>
                </c:pt>
                <c:pt idx="53">
                  <c:v>15.3</c:v>
                </c:pt>
                <c:pt idx="54">
                  <c:v>16.899999999999999</c:v>
                </c:pt>
                <c:pt idx="55">
                  <c:v>16.8</c:v>
                </c:pt>
                <c:pt idx="56">
                  <c:v>16.3</c:v>
                </c:pt>
                <c:pt idx="57">
                  <c:v>17</c:v>
                </c:pt>
                <c:pt idx="58">
                  <c:v>16.3</c:v>
                </c:pt>
                <c:pt idx="59">
                  <c:v>17</c:v>
                </c:pt>
                <c:pt idx="60">
                  <c:v>17.2</c:v>
                </c:pt>
                <c:pt idx="61">
                  <c:v>17.100000000000001</c:v>
                </c:pt>
                <c:pt idx="62">
                  <c:v>17.2</c:v>
                </c:pt>
                <c:pt idx="63">
                  <c:v>17.5</c:v>
                </c:pt>
                <c:pt idx="64">
                  <c:v>17.5</c:v>
                </c:pt>
                <c:pt idx="65">
                  <c:v>17.8</c:v>
                </c:pt>
                <c:pt idx="66">
                  <c:v>17.8</c:v>
                </c:pt>
                <c:pt idx="67">
                  <c:v>16.8</c:v>
                </c:pt>
                <c:pt idx="68">
                  <c:v>17.3</c:v>
                </c:pt>
                <c:pt idx="69">
                  <c:v>18.2</c:v>
                </c:pt>
                <c:pt idx="70">
                  <c:v>18.399999999999999</c:v>
                </c:pt>
                <c:pt idx="71">
                  <c:v>19.7</c:v>
                </c:pt>
                <c:pt idx="72">
                  <c:v>19.3</c:v>
                </c:pt>
                <c:pt idx="73">
                  <c:v>20.3</c:v>
                </c:pt>
                <c:pt idx="74">
                  <c:v>20.100000000000001</c:v>
                </c:pt>
                <c:pt idx="75">
                  <c:v>19</c:v>
                </c:pt>
                <c:pt idx="76">
                  <c:v>19.899999999999999</c:v>
                </c:pt>
                <c:pt idx="77">
                  <c:v>20.9</c:v>
                </c:pt>
                <c:pt idx="78">
                  <c:v>21.8</c:v>
                </c:pt>
                <c:pt idx="79">
                  <c:v>23.3</c:v>
                </c:pt>
                <c:pt idx="80">
                  <c:v>21.8</c:v>
                </c:pt>
                <c:pt idx="81">
                  <c:v>23</c:v>
                </c:pt>
                <c:pt idx="82">
                  <c:v>21.7</c:v>
                </c:pt>
                <c:pt idx="83">
                  <c:v>22.6</c:v>
                </c:pt>
                <c:pt idx="84">
                  <c:v>22.9</c:v>
                </c:pt>
                <c:pt idx="85">
                  <c:v>23.2</c:v>
                </c:pt>
                <c:pt idx="86">
                  <c:v>25.5</c:v>
                </c:pt>
                <c:pt idx="87">
                  <c:v>26.6</c:v>
                </c:pt>
                <c:pt idx="88">
                  <c:v>26.6</c:v>
                </c:pt>
                <c:pt idx="89">
                  <c:v>26.1</c:v>
                </c:pt>
                <c:pt idx="90">
                  <c:v>27.2</c:v>
                </c:pt>
                <c:pt idx="91">
                  <c:v>26.5</c:v>
                </c:pt>
                <c:pt idx="92">
                  <c:v>22.7</c:v>
                </c:pt>
                <c:pt idx="93">
                  <c:v>23.8</c:v>
                </c:pt>
                <c:pt idx="94">
                  <c:v>26.1</c:v>
                </c:pt>
                <c:pt idx="95">
                  <c:v>28.5</c:v>
                </c:pt>
                <c:pt idx="96">
                  <c:v>30.2</c:v>
                </c:pt>
                <c:pt idx="97">
                  <c:v>31.2</c:v>
                </c:pt>
                <c:pt idx="98">
                  <c:v>29.7</c:v>
                </c:pt>
                <c:pt idx="99">
                  <c:v>31.3</c:v>
                </c:pt>
                <c:pt idx="100">
                  <c:v>31.3</c:v>
                </c:pt>
                <c:pt idx="101">
                  <c:v>31.5</c:v>
                </c:pt>
                <c:pt idx="102">
                  <c:v>31.5</c:v>
                </c:pt>
                <c:pt idx="103">
                  <c:v>29.6</c:v>
                </c:pt>
                <c:pt idx="104">
                  <c:v>28.6</c:v>
                </c:pt>
                <c:pt idx="105">
                  <c:v>27.5</c:v>
                </c:pt>
                <c:pt idx="106">
                  <c:v>28.5</c:v>
                </c:pt>
                <c:pt idx="107">
                  <c:v>29</c:v>
                </c:pt>
                <c:pt idx="108">
                  <c:v>30.7</c:v>
                </c:pt>
                <c:pt idx="109">
                  <c:v>28.7</c:v>
                </c:pt>
                <c:pt idx="110">
                  <c:v>27.8</c:v>
                </c:pt>
                <c:pt idx="111">
                  <c:v>31.1</c:v>
                </c:pt>
                <c:pt idx="112">
                  <c:v>29.3</c:v>
                </c:pt>
                <c:pt idx="113">
                  <c:v>27.2</c:v>
                </c:pt>
                <c:pt idx="114">
                  <c:v>28.4</c:v>
                </c:pt>
                <c:pt idx="115">
                  <c:v>27.5</c:v>
                </c:pt>
                <c:pt idx="116">
                  <c:v>29.4</c:v>
                </c:pt>
                <c:pt idx="117">
                  <c:v>29.1</c:v>
                </c:pt>
                <c:pt idx="118">
                  <c:v>28.8</c:v>
                </c:pt>
                <c:pt idx="119">
                  <c:v>26.5</c:v>
                </c:pt>
                <c:pt idx="120">
                  <c:v>26.1</c:v>
                </c:pt>
                <c:pt idx="121">
                  <c:v>27.1</c:v>
                </c:pt>
                <c:pt idx="122">
                  <c:v>25</c:v>
                </c:pt>
                <c:pt idx="123">
                  <c:v>23.9</c:v>
                </c:pt>
                <c:pt idx="124">
                  <c:v>27.9</c:v>
                </c:pt>
                <c:pt idx="125">
                  <c:v>27.9</c:v>
                </c:pt>
                <c:pt idx="126">
                  <c:v>30.1</c:v>
                </c:pt>
                <c:pt idx="127">
                  <c:v>30.2</c:v>
                </c:pt>
                <c:pt idx="128">
                  <c:v>32.6</c:v>
                </c:pt>
                <c:pt idx="129">
                  <c:v>29.9</c:v>
                </c:pt>
                <c:pt idx="130">
                  <c:v>29.5</c:v>
                </c:pt>
                <c:pt idx="131">
                  <c:v>34.6</c:v>
                </c:pt>
                <c:pt idx="132">
                  <c:v>33.299999999999997</c:v>
                </c:pt>
                <c:pt idx="133">
                  <c:v>33.1</c:v>
                </c:pt>
                <c:pt idx="134">
                  <c:v>33.4</c:v>
                </c:pt>
                <c:pt idx="135">
                  <c:v>34.5</c:v>
                </c:pt>
                <c:pt idx="136">
                  <c:v>32.6</c:v>
                </c:pt>
                <c:pt idx="137">
                  <c:v>31.6</c:v>
                </c:pt>
                <c:pt idx="138">
                  <c:v>29.2</c:v>
                </c:pt>
                <c:pt idx="139">
                  <c:v>27.5</c:v>
                </c:pt>
                <c:pt idx="140">
                  <c:v>26.9</c:v>
                </c:pt>
                <c:pt idx="141">
                  <c:v>26.4</c:v>
                </c:pt>
                <c:pt idx="142">
                  <c:v>26.4</c:v>
                </c:pt>
                <c:pt idx="143">
                  <c:v>24.1</c:v>
                </c:pt>
                <c:pt idx="144">
                  <c:v>22.6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AD-4B4F-AD3D-7EAFF4F82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513248"/>
        <c:axId val="774513640"/>
      </c:lineChart>
      <c:catAx>
        <c:axId val="774512464"/>
        <c:scaling>
          <c:orientation val="minMax"/>
        </c:scaling>
        <c:delete val="0"/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mm/yy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4512856"/>
        <c:crossesAt val="-6"/>
        <c:auto val="0"/>
        <c:lblAlgn val="ctr"/>
        <c:lblOffset val="100"/>
        <c:tickLblSkip val="12"/>
        <c:tickMarkSkip val="12"/>
        <c:noMultiLvlLbl val="0"/>
      </c:catAx>
      <c:valAx>
        <c:axId val="774512856"/>
        <c:scaling>
          <c:orientation val="minMax"/>
          <c:max val="8"/>
          <c:min val="-4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4512464"/>
        <c:crosses val="autoZero"/>
        <c:crossBetween val="midCat"/>
        <c:majorUnit val="2"/>
      </c:valAx>
      <c:catAx>
        <c:axId val="774513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4513640"/>
        <c:crosses val="autoZero"/>
        <c:auto val="0"/>
        <c:lblAlgn val="ctr"/>
        <c:lblOffset val="100"/>
        <c:noMultiLvlLbl val="0"/>
      </c:catAx>
      <c:valAx>
        <c:axId val="774513640"/>
        <c:scaling>
          <c:orientation val="minMax"/>
          <c:max val="38"/>
          <c:min val="14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4513248"/>
        <c:crosses val="max"/>
        <c:crossBetween val="midCat"/>
        <c:maj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85199984330314"/>
          <c:y val="0.6197918363652819"/>
          <c:w val="0.17970051318212088"/>
          <c:h val="0.208333785862974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9487618395527E-2"/>
          <c:y val="5.1400554097404488E-2"/>
          <c:w val="0.84198621938426854"/>
          <c:h val="0.8326195683872849"/>
        </c:manualLayout>
      </c:layout>
      <c:scatterChart>
        <c:scatterStyle val="lineMarker"/>
        <c:varyColors val="0"/>
        <c:ser>
          <c:idx val="0"/>
          <c:order val="0"/>
          <c:tx>
            <c:strRef>
              <c:f>SealedBolsa!$E$7</c:f>
              <c:strCache>
                <c:ptCount val="1"/>
                <c:pt idx="0">
                  <c:v>TRI (Total Return Index)</c:v>
                </c:pt>
              </c:strCache>
            </c:strRef>
          </c:tx>
          <c:marker>
            <c:symbol val="none"/>
          </c:marker>
          <c:xVal>
            <c:numRef>
              <c:f>SealedBolsa!$A$8:$A$511</c:f>
              <c:numCache>
                <c:formatCode>m/d/yyyy</c:formatCode>
                <c:ptCount val="504"/>
                <c:pt idx="0">
                  <c:v>26666</c:v>
                </c:pt>
                <c:pt idx="1">
                  <c:v>26697</c:v>
                </c:pt>
                <c:pt idx="2">
                  <c:v>26725</c:v>
                </c:pt>
                <c:pt idx="3">
                  <c:v>26756</c:v>
                </c:pt>
                <c:pt idx="4">
                  <c:v>26786</c:v>
                </c:pt>
                <c:pt idx="5">
                  <c:v>26817</c:v>
                </c:pt>
                <c:pt idx="6">
                  <c:v>26847</c:v>
                </c:pt>
                <c:pt idx="7">
                  <c:v>26878</c:v>
                </c:pt>
                <c:pt idx="8">
                  <c:v>26909</c:v>
                </c:pt>
                <c:pt idx="9">
                  <c:v>26939</c:v>
                </c:pt>
                <c:pt idx="10">
                  <c:v>26970</c:v>
                </c:pt>
                <c:pt idx="11">
                  <c:v>27000</c:v>
                </c:pt>
                <c:pt idx="12">
                  <c:v>27031</c:v>
                </c:pt>
                <c:pt idx="13">
                  <c:v>27062</c:v>
                </c:pt>
                <c:pt idx="14">
                  <c:v>27090</c:v>
                </c:pt>
                <c:pt idx="15">
                  <c:v>27121</c:v>
                </c:pt>
                <c:pt idx="16">
                  <c:v>27151</c:v>
                </c:pt>
                <c:pt idx="17">
                  <c:v>27182</c:v>
                </c:pt>
                <c:pt idx="18">
                  <c:v>27212</c:v>
                </c:pt>
                <c:pt idx="19">
                  <c:v>27243</c:v>
                </c:pt>
                <c:pt idx="20">
                  <c:v>27274</c:v>
                </c:pt>
                <c:pt idx="21">
                  <c:v>27304</c:v>
                </c:pt>
                <c:pt idx="22">
                  <c:v>27335</c:v>
                </c:pt>
                <c:pt idx="23">
                  <c:v>27365</c:v>
                </c:pt>
                <c:pt idx="24">
                  <c:v>27396</c:v>
                </c:pt>
                <c:pt idx="25">
                  <c:v>27427</c:v>
                </c:pt>
                <c:pt idx="26">
                  <c:v>27455</c:v>
                </c:pt>
                <c:pt idx="27">
                  <c:v>27486</c:v>
                </c:pt>
                <c:pt idx="28">
                  <c:v>27516</c:v>
                </c:pt>
                <c:pt idx="29">
                  <c:v>27547</c:v>
                </c:pt>
                <c:pt idx="30">
                  <c:v>27577</c:v>
                </c:pt>
                <c:pt idx="31">
                  <c:v>27608</c:v>
                </c:pt>
                <c:pt idx="32">
                  <c:v>27639</c:v>
                </c:pt>
                <c:pt idx="33">
                  <c:v>27669</c:v>
                </c:pt>
                <c:pt idx="34">
                  <c:v>27700</c:v>
                </c:pt>
                <c:pt idx="35">
                  <c:v>27730</c:v>
                </c:pt>
                <c:pt idx="36">
                  <c:v>27761</c:v>
                </c:pt>
                <c:pt idx="37">
                  <c:v>27792</c:v>
                </c:pt>
                <c:pt idx="38">
                  <c:v>27821</c:v>
                </c:pt>
                <c:pt idx="39">
                  <c:v>27852</c:v>
                </c:pt>
                <c:pt idx="40">
                  <c:v>27882</c:v>
                </c:pt>
                <c:pt idx="41">
                  <c:v>27913</c:v>
                </c:pt>
                <c:pt idx="42">
                  <c:v>27943</c:v>
                </c:pt>
                <c:pt idx="43">
                  <c:v>27974</c:v>
                </c:pt>
                <c:pt idx="44">
                  <c:v>28005</c:v>
                </c:pt>
                <c:pt idx="45">
                  <c:v>28035</c:v>
                </c:pt>
                <c:pt idx="46">
                  <c:v>28066</c:v>
                </c:pt>
                <c:pt idx="47">
                  <c:v>28096</c:v>
                </c:pt>
                <c:pt idx="48">
                  <c:v>28127</c:v>
                </c:pt>
                <c:pt idx="49">
                  <c:v>28158</c:v>
                </c:pt>
                <c:pt idx="50">
                  <c:v>28186</c:v>
                </c:pt>
                <c:pt idx="51">
                  <c:v>28217</c:v>
                </c:pt>
                <c:pt idx="52">
                  <c:v>28247</c:v>
                </c:pt>
                <c:pt idx="53">
                  <c:v>28278</c:v>
                </c:pt>
                <c:pt idx="54">
                  <c:v>28308</c:v>
                </c:pt>
                <c:pt idx="55">
                  <c:v>28339</c:v>
                </c:pt>
                <c:pt idx="56">
                  <c:v>28370</c:v>
                </c:pt>
                <c:pt idx="57">
                  <c:v>28400</c:v>
                </c:pt>
                <c:pt idx="58">
                  <c:v>28431</c:v>
                </c:pt>
                <c:pt idx="59">
                  <c:v>28461</c:v>
                </c:pt>
                <c:pt idx="60">
                  <c:v>28492</c:v>
                </c:pt>
                <c:pt idx="61">
                  <c:v>28523</c:v>
                </c:pt>
                <c:pt idx="62">
                  <c:v>28551</c:v>
                </c:pt>
                <c:pt idx="63">
                  <c:v>28582</c:v>
                </c:pt>
                <c:pt idx="64">
                  <c:v>28612</c:v>
                </c:pt>
                <c:pt idx="65">
                  <c:v>28643</c:v>
                </c:pt>
                <c:pt idx="66">
                  <c:v>28673</c:v>
                </c:pt>
                <c:pt idx="67">
                  <c:v>28704</c:v>
                </c:pt>
                <c:pt idx="68">
                  <c:v>28735</c:v>
                </c:pt>
                <c:pt idx="69">
                  <c:v>28765</c:v>
                </c:pt>
                <c:pt idx="70">
                  <c:v>28796</c:v>
                </c:pt>
                <c:pt idx="71">
                  <c:v>28826</c:v>
                </c:pt>
                <c:pt idx="72">
                  <c:v>28857</c:v>
                </c:pt>
                <c:pt idx="73">
                  <c:v>28888</c:v>
                </c:pt>
                <c:pt idx="74">
                  <c:v>28916</c:v>
                </c:pt>
                <c:pt idx="75">
                  <c:v>28947</c:v>
                </c:pt>
                <c:pt idx="76">
                  <c:v>28977</c:v>
                </c:pt>
                <c:pt idx="77">
                  <c:v>29008</c:v>
                </c:pt>
                <c:pt idx="78">
                  <c:v>29038</c:v>
                </c:pt>
                <c:pt idx="79">
                  <c:v>29069</c:v>
                </c:pt>
                <c:pt idx="80">
                  <c:v>29100</c:v>
                </c:pt>
                <c:pt idx="81">
                  <c:v>29130</c:v>
                </c:pt>
                <c:pt idx="82">
                  <c:v>29161</c:v>
                </c:pt>
                <c:pt idx="83">
                  <c:v>29191</c:v>
                </c:pt>
                <c:pt idx="84">
                  <c:v>29222</c:v>
                </c:pt>
                <c:pt idx="85">
                  <c:v>29253</c:v>
                </c:pt>
                <c:pt idx="86">
                  <c:v>29282</c:v>
                </c:pt>
                <c:pt idx="87">
                  <c:v>29313</c:v>
                </c:pt>
                <c:pt idx="88">
                  <c:v>29343</c:v>
                </c:pt>
                <c:pt idx="89">
                  <c:v>29374</c:v>
                </c:pt>
                <c:pt idx="90">
                  <c:v>29404</c:v>
                </c:pt>
                <c:pt idx="91">
                  <c:v>29435</c:v>
                </c:pt>
                <c:pt idx="92">
                  <c:v>29466</c:v>
                </c:pt>
                <c:pt idx="93">
                  <c:v>29496</c:v>
                </c:pt>
                <c:pt idx="94">
                  <c:v>29527</c:v>
                </c:pt>
                <c:pt idx="95">
                  <c:v>29557</c:v>
                </c:pt>
                <c:pt idx="96">
                  <c:v>29588</c:v>
                </c:pt>
                <c:pt idx="97">
                  <c:v>29619</c:v>
                </c:pt>
                <c:pt idx="98">
                  <c:v>29647</c:v>
                </c:pt>
                <c:pt idx="99">
                  <c:v>29678</c:v>
                </c:pt>
                <c:pt idx="100">
                  <c:v>29708</c:v>
                </c:pt>
                <c:pt idx="101">
                  <c:v>29739</c:v>
                </c:pt>
                <c:pt idx="102">
                  <c:v>29769</c:v>
                </c:pt>
                <c:pt idx="103">
                  <c:v>29800</c:v>
                </c:pt>
                <c:pt idx="104">
                  <c:v>29831</c:v>
                </c:pt>
                <c:pt idx="105">
                  <c:v>29861</c:v>
                </c:pt>
                <c:pt idx="106">
                  <c:v>29892</c:v>
                </c:pt>
                <c:pt idx="107">
                  <c:v>29922</c:v>
                </c:pt>
                <c:pt idx="108">
                  <c:v>29953</c:v>
                </c:pt>
                <c:pt idx="109">
                  <c:v>29984</c:v>
                </c:pt>
                <c:pt idx="110">
                  <c:v>30012</c:v>
                </c:pt>
                <c:pt idx="111">
                  <c:v>30043</c:v>
                </c:pt>
                <c:pt idx="112">
                  <c:v>30073</c:v>
                </c:pt>
                <c:pt idx="113">
                  <c:v>30104</c:v>
                </c:pt>
                <c:pt idx="114">
                  <c:v>30134</c:v>
                </c:pt>
                <c:pt idx="115">
                  <c:v>30165</c:v>
                </c:pt>
                <c:pt idx="116">
                  <c:v>30196</c:v>
                </c:pt>
                <c:pt idx="117">
                  <c:v>30226</c:v>
                </c:pt>
                <c:pt idx="118">
                  <c:v>30257</c:v>
                </c:pt>
                <c:pt idx="119">
                  <c:v>30287</c:v>
                </c:pt>
                <c:pt idx="120">
                  <c:v>30318</c:v>
                </c:pt>
                <c:pt idx="121">
                  <c:v>30349</c:v>
                </c:pt>
                <c:pt idx="122">
                  <c:v>30377</c:v>
                </c:pt>
                <c:pt idx="123">
                  <c:v>30408</c:v>
                </c:pt>
                <c:pt idx="124">
                  <c:v>30438</c:v>
                </c:pt>
                <c:pt idx="125">
                  <c:v>30469</c:v>
                </c:pt>
                <c:pt idx="126">
                  <c:v>30499</c:v>
                </c:pt>
                <c:pt idx="127">
                  <c:v>30530</c:v>
                </c:pt>
                <c:pt idx="128">
                  <c:v>30561</c:v>
                </c:pt>
                <c:pt idx="129">
                  <c:v>30591</c:v>
                </c:pt>
                <c:pt idx="130">
                  <c:v>30622</c:v>
                </c:pt>
                <c:pt idx="131">
                  <c:v>30652</c:v>
                </c:pt>
                <c:pt idx="132">
                  <c:v>30683</c:v>
                </c:pt>
                <c:pt idx="133">
                  <c:v>30714</c:v>
                </c:pt>
                <c:pt idx="134">
                  <c:v>30743</c:v>
                </c:pt>
                <c:pt idx="135">
                  <c:v>30774</c:v>
                </c:pt>
                <c:pt idx="136">
                  <c:v>30804</c:v>
                </c:pt>
                <c:pt idx="137">
                  <c:v>30835</c:v>
                </c:pt>
                <c:pt idx="138">
                  <c:v>30865</c:v>
                </c:pt>
                <c:pt idx="139">
                  <c:v>30896</c:v>
                </c:pt>
                <c:pt idx="140">
                  <c:v>30927</c:v>
                </c:pt>
                <c:pt idx="141">
                  <c:v>30957</c:v>
                </c:pt>
                <c:pt idx="142">
                  <c:v>30988</c:v>
                </c:pt>
                <c:pt idx="143">
                  <c:v>31018</c:v>
                </c:pt>
                <c:pt idx="144">
                  <c:v>31049</c:v>
                </c:pt>
                <c:pt idx="145">
                  <c:v>31080</c:v>
                </c:pt>
                <c:pt idx="146">
                  <c:v>31108</c:v>
                </c:pt>
                <c:pt idx="147">
                  <c:v>31139</c:v>
                </c:pt>
                <c:pt idx="148">
                  <c:v>31169</c:v>
                </c:pt>
                <c:pt idx="149">
                  <c:v>31200</c:v>
                </c:pt>
                <c:pt idx="150">
                  <c:v>31230</c:v>
                </c:pt>
                <c:pt idx="151">
                  <c:v>31261</c:v>
                </c:pt>
                <c:pt idx="152">
                  <c:v>31292</c:v>
                </c:pt>
                <c:pt idx="153">
                  <c:v>31322</c:v>
                </c:pt>
                <c:pt idx="154">
                  <c:v>31353</c:v>
                </c:pt>
                <c:pt idx="155">
                  <c:v>31383</c:v>
                </c:pt>
                <c:pt idx="156">
                  <c:v>31414</c:v>
                </c:pt>
                <c:pt idx="157">
                  <c:v>31445</c:v>
                </c:pt>
                <c:pt idx="158">
                  <c:v>31473</c:v>
                </c:pt>
                <c:pt idx="159">
                  <c:v>31504</c:v>
                </c:pt>
                <c:pt idx="160">
                  <c:v>31534</c:v>
                </c:pt>
                <c:pt idx="161">
                  <c:v>31565</c:v>
                </c:pt>
                <c:pt idx="162">
                  <c:v>31595</c:v>
                </c:pt>
                <c:pt idx="163">
                  <c:v>31626</c:v>
                </c:pt>
                <c:pt idx="164">
                  <c:v>31657</c:v>
                </c:pt>
                <c:pt idx="165">
                  <c:v>31687</c:v>
                </c:pt>
                <c:pt idx="166">
                  <c:v>31718</c:v>
                </c:pt>
                <c:pt idx="167">
                  <c:v>31748</c:v>
                </c:pt>
                <c:pt idx="168">
                  <c:v>31779</c:v>
                </c:pt>
                <c:pt idx="169">
                  <c:v>31810</c:v>
                </c:pt>
                <c:pt idx="170">
                  <c:v>31838</c:v>
                </c:pt>
                <c:pt idx="171">
                  <c:v>31869</c:v>
                </c:pt>
                <c:pt idx="172">
                  <c:v>31899</c:v>
                </c:pt>
                <c:pt idx="173">
                  <c:v>31930</c:v>
                </c:pt>
                <c:pt idx="174">
                  <c:v>31960</c:v>
                </c:pt>
                <c:pt idx="175">
                  <c:v>31991</c:v>
                </c:pt>
                <c:pt idx="176">
                  <c:v>32022</c:v>
                </c:pt>
                <c:pt idx="177">
                  <c:v>32052</c:v>
                </c:pt>
                <c:pt idx="178">
                  <c:v>32083</c:v>
                </c:pt>
                <c:pt idx="179">
                  <c:v>32113</c:v>
                </c:pt>
                <c:pt idx="180">
                  <c:v>32144</c:v>
                </c:pt>
                <c:pt idx="181">
                  <c:v>32175</c:v>
                </c:pt>
                <c:pt idx="182">
                  <c:v>32204</c:v>
                </c:pt>
                <c:pt idx="183">
                  <c:v>32235</c:v>
                </c:pt>
                <c:pt idx="184">
                  <c:v>32265</c:v>
                </c:pt>
                <c:pt idx="185">
                  <c:v>32296</c:v>
                </c:pt>
                <c:pt idx="186">
                  <c:v>32326</c:v>
                </c:pt>
                <c:pt idx="187">
                  <c:v>32357</c:v>
                </c:pt>
                <c:pt idx="188">
                  <c:v>32388</c:v>
                </c:pt>
                <c:pt idx="189">
                  <c:v>32418</c:v>
                </c:pt>
                <c:pt idx="190">
                  <c:v>32449</c:v>
                </c:pt>
                <c:pt idx="191">
                  <c:v>32479</c:v>
                </c:pt>
                <c:pt idx="192">
                  <c:v>32510</c:v>
                </c:pt>
                <c:pt idx="193">
                  <c:v>32541</c:v>
                </c:pt>
                <c:pt idx="194">
                  <c:v>32569</c:v>
                </c:pt>
                <c:pt idx="195">
                  <c:v>32600</c:v>
                </c:pt>
                <c:pt idx="196">
                  <c:v>32630</c:v>
                </c:pt>
                <c:pt idx="197">
                  <c:v>32661</c:v>
                </c:pt>
                <c:pt idx="198">
                  <c:v>32691</c:v>
                </c:pt>
                <c:pt idx="199">
                  <c:v>32722</c:v>
                </c:pt>
                <c:pt idx="200">
                  <c:v>32753</c:v>
                </c:pt>
                <c:pt idx="201">
                  <c:v>32783</c:v>
                </c:pt>
                <c:pt idx="202">
                  <c:v>32814</c:v>
                </c:pt>
                <c:pt idx="203">
                  <c:v>32844</c:v>
                </c:pt>
                <c:pt idx="204">
                  <c:v>32875</c:v>
                </c:pt>
                <c:pt idx="205">
                  <c:v>32906</c:v>
                </c:pt>
                <c:pt idx="206">
                  <c:v>32934</c:v>
                </c:pt>
                <c:pt idx="207">
                  <c:v>32965</c:v>
                </c:pt>
                <c:pt idx="208">
                  <c:v>32995</c:v>
                </c:pt>
                <c:pt idx="209">
                  <c:v>33026</c:v>
                </c:pt>
                <c:pt idx="210">
                  <c:v>33056</c:v>
                </c:pt>
                <c:pt idx="211">
                  <c:v>33087</c:v>
                </c:pt>
                <c:pt idx="212">
                  <c:v>33118</c:v>
                </c:pt>
                <c:pt idx="213">
                  <c:v>33148</c:v>
                </c:pt>
                <c:pt idx="214">
                  <c:v>33179</c:v>
                </c:pt>
                <c:pt idx="215">
                  <c:v>33209</c:v>
                </c:pt>
                <c:pt idx="216">
                  <c:v>33240</c:v>
                </c:pt>
                <c:pt idx="217">
                  <c:v>33271</c:v>
                </c:pt>
                <c:pt idx="218">
                  <c:v>33299</c:v>
                </c:pt>
                <c:pt idx="219">
                  <c:v>33330</c:v>
                </c:pt>
                <c:pt idx="220">
                  <c:v>33360</c:v>
                </c:pt>
                <c:pt idx="221">
                  <c:v>33391</c:v>
                </c:pt>
                <c:pt idx="222">
                  <c:v>33421</c:v>
                </c:pt>
                <c:pt idx="223">
                  <c:v>33452</c:v>
                </c:pt>
                <c:pt idx="224">
                  <c:v>33483</c:v>
                </c:pt>
                <c:pt idx="225">
                  <c:v>33513</c:v>
                </c:pt>
                <c:pt idx="226">
                  <c:v>33544</c:v>
                </c:pt>
                <c:pt idx="227">
                  <c:v>33574</c:v>
                </c:pt>
                <c:pt idx="228">
                  <c:v>33605</c:v>
                </c:pt>
                <c:pt idx="229">
                  <c:v>33636</c:v>
                </c:pt>
                <c:pt idx="230">
                  <c:v>33665</c:v>
                </c:pt>
                <c:pt idx="231">
                  <c:v>33696</c:v>
                </c:pt>
                <c:pt idx="232">
                  <c:v>33726</c:v>
                </c:pt>
                <c:pt idx="233">
                  <c:v>33757</c:v>
                </c:pt>
                <c:pt idx="234">
                  <c:v>33787</c:v>
                </c:pt>
                <c:pt idx="235">
                  <c:v>33818</c:v>
                </c:pt>
                <c:pt idx="236">
                  <c:v>33849</c:v>
                </c:pt>
                <c:pt idx="237">
                  <c:v>33879</c:v>
                </c:pt>
                <c:pt idx="238">
                  <c:v>33910</c:v>
                </c:pt>
                <c:pt idx="239">
                  <c:v>33940</c:v>
                </c:pt>
                <c:pt idx="240">
                  <c:v>33971</c:v>
                </c:pt>
                <c:pt idx="241">
                  <c:v>34002</c:v>
                </c:pt>
                <c:pt idx="242">
                  <c:v>34030</c:v>
                </c:pt>
                <c:pt idx="243">
                  <c:v>34061</c:v>
                </c:pt>
                <c:pt idx="244">
                  <c:v>34091</c:v>
                </c:pt>
                <c:pt idx="245">
                  <c:v>34122</c:v>
                </c:pt>
                <c:pt idx="246">
                  <c:v>34152</c:v>
                </c:pt>
                <c:pt idx="247">
                  <c:v>34183</c:v>
                </c:pt>
                <c:pt idx="248">
                  <c:v>34214</c:v>
                </c:pt>
                <c:pt idx="249">
                  <c:v>34244</c:v>
                </c:pt>
                <c:pt idx="250">
                  <c:v>34275</c:v>
                </c:pt>
                <c:pt idx="251">
                  <c:v>34305</c:v>
                </c:pt>
                <c:pt idx="252">
                  <c:v>34336</c:v>
                </c:pt>
                <c:pt idx="253">
                  <c:v>34367</c:v>
                </c:pt>
                <c:pt idx="254">
                  <c:v>34395</c:v>
                </c:pt>
                <c:pt idx="255">
                  <c:v>34426</c:v>
                </c:pt>
                <c:pt idx="256">
                  <c:v>34456</c:v>
                </c:pt>
                <c:pt idx="257">
                  <c:v>34487</c:v>
                </c:pt>
                <c:pt idx="258">
                  <c:v>34517</c:v>
                </c:pt>
                <c:pt idx="259">
                  <c:v>34548</c:v>
                </c:pt>
                <c:pt idx="260">
                  <c:v>34579</c:v>
                </c:pt>
                <c:pt idx="261">
                  <c:v>34609</c:v>
                </c:pt>
                <c:pt idx="262">
                  <c:v>34640</c:v>
                </c:pt>
                <c:pt idx="263">
                  <c:v>34670</c:v>
                </c:pt>
                <c:pt idx="264">
                  <c:v>34701</c:v>
                </c:pt>
                <c:pt idx="265">
                  <c:v>34732</c:v>
                </c:pt>
                <c:pt idx="266">
                  <c:v>34760</c:v>
                </c:pt>
                <c:pt idx="267">
                  <c:v>34791</c:v>
                </c:pt>
                <c:pt idx="268">
                  <c:v>34821</c:v>
                </c:pt>
                <c:pt idx="269">
                  <c:v>34852</c:v>
                </c:pt>
                <c:pt idx="270">
                  <c:v>34882</c:v>
                </c:pt>
                <c:pt idx="271">
                  <c:v>34913</c:v>
                </c:pt>
                <c:pt idx="272">
                  <c:v>34944</c:v>
                </c:pt>
                <c:pt idx="273">
                  <c:v>34974</c:v>
                </c:pt>
                <c:pt idx="274">
                  <c:v>35005</c:v>
                </c:pt>
                <c:pt idx="275">
                  <c:v>35035</c:v>
                </c:pt>
                <c:pt idx="276">
                  <c:v>35066</c:v>
                </c:pt>
                <c:pt idx="277">
                  <c:v>35097</c:v>
                </c:pt>
                <c:pt idx="278">
                  <c:v>35126</c:v>
                </c:pt>
                <c:pt idx="279">
                  <c:v>35157</c:v>
                </c:pt>
                <c:pt idx="280">
                  <c:v>35187</c:v>
                </c:pt>
                <c:pt idx="281">
                  <c:v>35218</c:v>
                </c:pt>
                <c:pt idx="282">
                  <c:v>35248</c:v>
                </c:pt>
                <c:pt idx="283">
                  <c:v>35279</c:v>
                </c:pt>
                <c:pt idx="284">
                  <c:v>35310</c:v>
                </c:pt>
                <c:pt idx="285">
                  <c:v>35340</c:v>
                </c:pt>
                <c:pt idx="286">
                  <c:v>35371</c:v>
                </c:pt>
                <c:pt idx="287">
                  <c:v>35401</c:v>
                </c:pt>
                <c:pt idx="288">
                  <c:v>35432</c:v>
                </c:pt>
                <c:pt idx="289">
                  <c:v>35463</c:v>
                </c:pt>
                <c:pt idx="290">
                  <c:v>35491</c:v>
                </c:pt>
                <c:pt idx="291">
                  <c:v>35522</c:v>
                </c:pt>
                <c:pt idx="292">
                  <c:v>35552</c:v>
                </c:pt>
                <c:pt idx="293">
                  <c:v>35583</c:v>
                </c:pt>
                <c:pt idx="294">
                  <c:v>35613</c:v>
                </c:pt>
                <c:pt idx="295">
                  <c:v>35644</c:v>
                </c:pt>
                <c:pt idx="296">
                  <c:v>35675</c:v>
                </c:pt>
                <c:pt idx="297">
                  <c:v>35705</c:v>
                </c:pt>
                <c:pt idx="298">
                  <c:v>35736</c:v>
                </c:pt>
                <c:pt idx="299">
                  <c:v>35766</c:v>
                </c:pt>
                <c:pt idx="300">
                  <c:v>35797</c:v>
                </c:pt>
                <c:pt idx="301">
                  <c:v>35828</c:v>
                </c:pt>
                <c:pt idx="302">
                  <c:v>35856</c:v>
                </c:pt>
                <c:pt idx="303">
                  <c:v>35887</c:v>
                </c:pt>
                <c:pt idx="304">
                  <c:v>35917</c:v>
                </c:pt>
                <c:pt idx="305">
                  <c:v>35948</c:v>
                </c:pt>
                <c:pt idx="306">
                  <c:v>35978</c:v>
                </c:pt>
                <c:pt idx="307">
                  <c:v>36009</c:v>
                </c:pt>
                <c:pt idx="308">
                  <c:v>36040</c:v>
                </c:pt>
                <c:pt idx="309">
                  <c:v>36070</c:v>
                </c:pt>
                <c:pt idx="310">
                  <c:v>36101</c:v>
                </c:pt>
                <c:pt idx="311">
                  <c:v>36131</c:v>
                </c:pt>
                <c:pt idx="312">
                  <c:v>36162</c:v>
                </c:pt>
                <c:pt idx="313">
                  <c:v>36193</c:v>
                </c:pt>
                <c:pt idx="314">
                  <c:v>36221</c:v>
                </c:pt>
                <c:pt idx="315">
                  <c:v>36252</c:v>
                </c:pt>
                <c:pt idx="316">
                  <c:v>36282</c:v>
                </c:pt>
                <c:pt idx="317">
                  <c:v>36313</c:v>
                </c:pt>
                <c:pt idx="318">
                  <c:v>36343</c:v>
                </c:pt>
                <c:pt idx="319">
                  <c:v>36374</c:v>
                </c:pt>
                <c:pt idx="320">
                  <c:v>36405</c:v>
                </c:pt>
                <c:pt idx="321">
                  <c:v>36435</c:v>
                </c:pt>
                <c:pt idx="322">
                  <c:v>36466</c:v>
                </c:pt>
                <c:pt idx="323">
                  <c:v>36496</c:v>
                </c:pt>
                <c:pt idx="324">
                  <c:v>36527</c:v>
                </c:pt>
                <c:pt idx="325">
                  <c:v>36558</c:v>
                </c:pt>
                <c:pt idx="326">
                  <c:v>36587</c:v>
                </c:pt>
                <c:pt idx="327">
                  <c:v>36618</c:v>
                </c:pt>
                <c:pt idx="328">
                  <c:v>36648</c:v>
                </c:pt>
                <c:pt idx="329">
                  <c:v>36679</c:v>
                </c:pt>
                <c:pt idx="330">
                  <c:v>36709</c:v>
                </c:pt>
                <c:pt idx="331">
                  <c:v>36740</c:v>
                </c:pt>
                <c:pt idx="332">
                  <c:v>36771</c:v>
                </c:pt>
                <c:pt idx="333">
                  <c:v>36801</c:v>
                </c:pt>
                <c:pt idx="334">
                  <c:v>36832</c:v>
                </c:pt>
                <c:pt idx="335">
                  <c:v>36862</c:v>
                </c:pt>
                <c:pt idx="336">
                  <c:v>36893</c:v>
                </c:pt>
                <c:pt idx="337">
                  <c:v>36924</c:v>
                </c:pt>
                <c:pt idx="338">
                  <c:v>36952</c:v>
                </c:pt>
                <c:pt idx="339">
                  <c:v>36983</c:v>
                </c:pt>
                <c:pt idx="340">
                  <c:v>37013</c:v>
                </c:pt>
                <c:pt idx="341">
                  <c:v>37044</c:v>
                </c:pt>
                <c:pt idx="342">
                  <c:v>37074</c:v>
                </c:pt>
                <c:pt idx="343">
                  <c:v>37105</c:v>
                </c:pt>
                <c:pt idx="344">
                  <c:v>37136</c:v>
                </c:pt>
                <c:pt idx="345">
                  <c:v>37166</c:v>
                </c:pt>
                <c:pt idx="346">
                  <c:v>37197</c:v>
                </c:pt>
                <c:pt idx="347">
                  <c:v>37227</c:v>
                </c:pt>
                <c:pt idx="348">
                  <c:v>37258</c:v>
                </c:pt>
                <c:pt idx="349">
                  <c:v>37289</c:v>
                </c:pt>
                <c:pt idx="350">
                  <c:v>37317</c:v>
                </c:pt>
                <c:pt idx="351">
                  <c:v>37348</c:v>
                </c:pt>
                <c:pt idx="352">
                  <c:v>37378</c:v>
                </c:pt>
                <c:pt idx="353">
                  <c:v>37409</c:v>
                </c:pt>
                <c:pt idx="354">
                  <c:v>37439</c:v>
                </c:pt>
                <c:pt idx="355">
                  <c:v>37470</c:v>
                </c:pt>
                <c:pt idx="356">
                  <c:v>37501</c:v>
                </c:pt>
                <c:pt idx="357">
                  <c:v>37531</c:v>
                </c:pt>
                <c:pt idx="358">
                  <c:v>37562</c:v>
                </c:pt>
                <c:pt idx="359">
                  <c:v>37592</c:v>
                </c:pt>
                <c:pt idx="360">
                  <c:v>37623</c:v>
                </c:pt>
                <c:pt idx="361">
                  <c:v>37654</c:v>
                </c:pt>
                <c:pt idx="362">
                  <c:v>37682</c:v>
                </c:pt>
                <c:pt idx="363">
                  <c:v>37713</c:v>
                </c:pt>
                <c:pt idx="364">
                  <c:v>37743</c:v>
                </c:pt>
                <c:pt idx="365">
                  <c:v>37774</c:v>
                </c:pt>
                <c:pt idx="366">
                  <c:v>37804</c:v>
                </c:pt>
                <c:pt idx="367">
                  <c:v>37835</c:v>
                </c:pt>
                <c:pt idx="368">
                  <c:v>37866</c:v>
                </c:pt>
                <c:pt idx="369">
                  <c:v>37896</c:v>
                </c:pt>
                <c:pt idx="370">
                  <c:v>37927</c:v>
                </c:pt>
                <c:pt idx="371">
                  <c:v>37957</c:v>
                </c:pt>
                <c:pt idx="372">
                  <c:v>37988</c:v>
                </c:pt>
                <c:pt idx="373">
                  <c:v>38019</c:v>
                </c:pt>
                <c:pt idx="374">
                  <c:v>38048</c:v>
                </c:pt>
                <c:pt idx="375">
                  <c:v>38079</c:v>
                </c:pt>
                <c:pt idx="376">
                  <c:v>38109</c:v>
                </c:pt>
                <c:pt idx="377">
                  <c:v>38140</c:v>
                </c:pt>
                <c:pt idx="378">
                  <c:v>38170</c:v>
                </c:pt>
                <c:pt idx="379">
                  <c:v>38201</c:v>
                </c:pt>
                <c:pt idx="380">
                  <c:v>38232</c:v>
                </c:pt>
                <c:pt idx="381">
                  <c:v>38262</c:v>
                </c:pt>
                <c:pt idx="382">
                  <c:v>38293</c:v>
                </c:pt>
                <c:pt idx="383">
                  <c:v>38323</c:v>
                </c:pt>
                <c:pt idx="384">
                  <c:v>38354</c:v>
                </c:pt>
                <c:pt idx="385">
                  <c:v>38385</c:v>
                </c:pt>
                <c:pt idx="386">
                  <c:v>38413</c:v>
                </c:pt>
                <c:pt idx="387">
                  <c:v>38444</c:v>
                </c:pt>
                <c:pt idx="388">
                  <c:v>38474</c:v>
                </c:pt>
                <c:pt idx="389">
                  <c:v>38505</c:v>
                </c:pt>
                <c:pt idx="390">
                  <c:v>38535</c:v>
                </c:pt>
                <c:pt idx="391">
                  <c:v>38566</c:v>
                </c:pt>
                <c:pt idx="392">
                  <c:v>38597</c:v>
                </c:pt>
                <c:pt idx="393">
                  <c:v>38627</c:v>
                </c:pt>
                <c:pt idx="394">
                  <c:v>38658</c:v>
                </c:pt>
                <c:pt idx="395">
                  <c:v>38688</c:v>
                </c:pt>
                <c:pt idx="396">
                  <c:v>38719</c:v>
                </c:pt>
                <c:pt idx="397">
                  <c:v>38750</c:v>
                </c:pt>
                <c:pt idx="398">
                  <c:v>38778</c:v>
                </c:pt>
                <c:pt idx="399">
                  <c:v>38809</c:v>
                </c:pt>
                <c:pt idx="400">
                  <c:v>38839</c:v>
                </c:pt>
                <c:pt idx="401">
                  <c:v>38870</c:v>
                </c:pt>
                <c:pt idx="402">
                  <c:v>38900</c:v>
                </c:pt>
                <c:pt idx="403">
                  <c:v>38931</c:v>
                </c:pt>
                <c:pt idx="404">
                  <c:v>38962</c:v>
                </c:pt>
                <c:pt idx="405">
                  <c:v>38992</c:v>
                </c:pt>
                <c:pt idx="406">
                  <c:v>39023</c:v>
                </c:pt>
                <c:pt idx="407">
                  <c:v>39053</c:v>
                </c:pt>
                <c:pt idx="408">
                  <c:v>39084</c:v>
                </c:pt>
                <c:pt idx="409">
                  <c:v>39115</c:v>
                </c:pt>
                <c:pt idx="410">
                  <c:v>39143</c:v>
                </c:pt>
                <c:pt idx="411">
                  <c:v>39174</c:v>
                </c:pt>
                <c:pt idx="412">
                  <c:v>39204</c:v>
                </c:pt>
                <c:pt idx="413">
                  <c:v>39235</c:v>
                </c:pt>
                <c:pt idx="414">
                  <c:v>39265</c:v>
                </c:pt>
                <c:pt idx="415">
                  <c:v>39296</c:v>
                </c:pt>
                <c:pt idx="416">
                  <c:v>39327</c:v>
                </c:pt>
                <c:pt idx="417">
                  <c:v>39357</c:v>
                </c:pt>
                <c:pt idx="418">
                  <c:v>39388</c:v>
                </c:pt>
                <c:pt idx="419">
                  <c:v>39418</c:v>
                </c:pt>
                <c:pt idx="420">
                  <c:v>39449</c:v>
                </c:pt>
                <c:pt idx="421">
                  <c:v>39480</c:v>
                </c:pt>
                <c:pt idx="422">
                  <c:v>39509</c:v>
                </c:pt>
                <c:pt idx="423">
                  <c:v>39540</c:v>
                </c:pt>
                <c:pt idx="424">
                  <c:v>39570</c:v>
                </c:pt>
                <c:pt idx="425">
                  <c:v>39601</c:v>
                </c:pt>
                <c:pt idx="426">
                  <c:v>39631</c:v>
                </c:pt>
                <c:pt idx="427">
                  <c:v>39662</c:v>
                </c:pt>
                <c:pt idx="428">
                  <c:v>39693</c:v>
                </c:pt>
                <c:pt idx="429">
                  <c:v>39723</c:v>
                </c:pt>
                <c:pt idx="430">
                  <c:v>39754</c:v>
                </c:pt>
                <c:pt idx="431">
                  <c:v>39784</c:v>
                </c:pt>
                <c:pt idx="432">
                  <c:v>39815</c:v>
                </c:pt>
                <c:pt idx="433">
                  <c:v>39846</c:v>
                </c:pt>
                <c:pt idx="434">
                  <c:v>39874</c:v>
                </c:pt>
                <c:pt idx="435">
                  <c:v>39905</c:v>
                </c:pt>
                <c:pt idx="436">
                  <c:v>39935</c:v>
                </c:pt>
                <c:pt idx="437">
                  <c:v>39966</c:v>
                </c:pt>
                <c:pt idx="438">
                  <c:v>39996</c:v>
                </c:pt>
                <c:pt idx="439">
                  <c:v>40027</c:v>
                </c:pt>
                <c:pt idx="440">
                  <c:v>40058</c:v>
                </c:pt>
                <c:pt idx="441">
                  <c:v>40088</c:v>
                </c:pt>
                <c:pt idx="442">
                  <c:v>40119</c:v>
                </c:pt>
                <c:pt idx="443">
                  <c:v>40149</c:v>
                </c:pt>
                <c:pt idx="444">
                  <c:v>40180</c:v>
                </c:pt>
                <c:pt idx="445">
                  <c:v>40211</c:v>
                </c:pt>
                <c:pt idx="446">
                  <c:v>40239</c:v>
                </c:pt>
                <c:pt idx="447">
                  <c:v>40270</c:v>
                </c:pt>
                <c:pt idx="448">
                  <c:v>40300</c:v>
                </c:pt>
                <c:pt idx="449">
                  <c:v>40331</c:v>
                </c:pt>
                <c:pt idx="450">
                  <c:v>40361</c:v>
                </c:pt>
                <c:pt idx="451">
                  <c:v>40392</c:v>
                </c:pt>
                <c:pt idx="452">
                  <c:v>40423</c:v>
                </c:pt>
                <c:pt idx="453">
                  <c:v>40453</c:v>
                </c:pt>
                <c:pt idx="454">
                  <c:v>40484</c:v>
                </c:pt>
                <c:pt idx="455">
                  <c:v>40514</c:v>
                </c:pt>
                <c:pt idx="456">
                  <c:v>40545</c:v>
                </c:pt>
                <c:pt idx="457">
                  <c:v>40576</c:v>
                </c:pt>
                <c:pt idx="458">
                  <c:v>40604</c:v>
                </c:pt>
                <c:pt idx="459">
                  <c:v>40635</c:v>
                </c:pt>
                <c:pt idx="460">
                  <c:v>40665</c:v>
                </c:pt>
                <c:pt idx="461">
                  <c:v>40696</c:v>
                </c:pt>
                <c:pt idx="462">
                  <c:v>40726</c:v>
                </c:pt>
                <c:pt idx="463">
                  <c:v>40757</c:v>
                </c:pt>
                <c:pt idx="464">
                  <c:v>40788</c:v>
                </c:pt>
                <c:pt idx="465">
                  <c:v>40818</c:v>
                </c:pt>
                <c:pt idx="466">
                  <c:v>40849</c:v>
                </c:pt>
                <c:pt idx="467">
                  <c:v>40879</c:v>
                </c:pt>
                <c:pt idx="468">
                  <c:v>40910</c:v>
                </c:pt>
                <c:pt idx="469">
                  <c:v>40941</c:v>
                </c:pt>
                <c:pt idx="470">
                  <c:v>40970</c:v>
                </c:pt>
                <c:pt idx="471">
                  <c:v>41001</c:v>
                </c:pt>
                <c:pt idx="472">
                  <c:v>41031</c:v>
                </c:pt>
                <c:pt idx="473">
                  <c:v>41062</c:v>
                </c:pt>
                <c:pt idx="474">
                  <c:v>41092</c:v>
                </c:pt>
                <c:pt idx="475">
                  <c:v>41123</c:v>
                </c:pt>
                <c:pt idx="476">
                  <c:v>41154</c:v>
                </c:pt>
                <c:pt idx="477">
                  <c:v>41184</c:v>
                </c:pt>
                <c:pt idx="478">
                  <c:v>41215</c:v>
                </c:pt>
                <c:pt idx="479">
                  <c:v>41245</c:v>
                </c:pt>
                <c:pt idx="480">
                  <c:v>41276</c:v>
                </c:pt>
                <c:pt idx="481">
                  <c:v>41307</c:v>
                </c:pt>
                <c:pt idx="482">
                  <c:v>41335</c:v>
                </c:pt>
                <c:pt idx="483">
                  <c:v>41366</c:v>
                </c:pt>
                <c:pt idx="484">
                  <c:v>41396</c:v>
                </c:pt>
                <c:pt idx="485">
                  <c:v>41427</c:v>
                </c:pt>
                <c:pt idx="486">
                  <c:v>41457</c:v>
                </c:pt>
                <c:pt idx="487">
                  <c:v>41488</c:v>
                </c:pt>
                <c:pt idx="488">
                  <c:v>41519</c:v>
                </c:pt>
                <c:pt idx="489">
                  <c:v>41549</c:v>
                </c:pt>
                <c:pt idx="490">
                  <c:v>41580</c:v>
                </c:pt>
                <c:pt idx="491">
                  <c:v>41610</c:v>
                </c:pt>
                <c:pt idx="492">
                  <c:v>41641</c:v>
                </c:pt>
                <c:pt idx="493">
                  <c:v>41672</c:v>
                </c:pt>
                <c:pt idx="494">
                  <c:v>41700</c:v>
                </c:pt>
                <c:pt idx="495">
                  <c:v>41731</c:v>
                </c:pt>
                <c:pt idx="496">
                  <c:v>41761</c:v>
                </c:pt>
                <c:pt idx="497">
                  <c:v>41792</c:v>
                </c:pt>
                <c:pt idx="498">
                  <c:v>41822</c:v>
                </c:pt>
                <c:pt idx="499">
                  <c:v>41853</c:v>
                </c:pt>
                <c:pt idx="500">
                  <c:v>41884</c:v>
                </c:pt>
                <c:pt idx="501">
                  <c:v>41914</c:v>
                </c:pt>
                <c:pt idx="502">
                  <c:v>41945</c:v>
                </c:pt>
                <c:pt idx="503">
                  <c:v>41975</c:v>
                </c:pt>
              </c:numCache>
            </c:numRef>
          </c:xVal>
          <c:yVal>
            <c:numRef>
              <c:f>SealedBolsa!$E$8:$E$522</c:f>
              <c:numCache>
                <c:formatCode>General</c:formatCode>
                <c:ptCount val="515"/>
                <c:pt idx="0">
                  <c:v>1</c:v>
                </c:pt>
                <c:pt idx="1">
                  <c:v>0.89840000000000009</c:v>
                </c:pt>
                <c:pt idx="2">
                  <c:v>0.80469999999999997</c:v>
                </c:pt>
                <c:pt idx="3">
                  <c:v>0.79689999999999994</c:v>
                </c:pt>
                <c:pt idx="4">
                  <c:v>0.65629999999999999</c:v>
                </c:pt>
                <c:pt idx="5">
                  <c:v>0.59379999999999999</c:v>
                </c:pt>
                <c:pt idx="6">
                  <c:v>0.55469999999999997</c:v>
                </c:pt>
                <c:pt idx="7">
                  <c:v>0.71879999999999999</c:v>
                </c:pt>
                <c:pt idx="8">
                  <c:v>0.6875</c:v>
                </c:pt>
                <c:pt idx="9">
                  <c:v>0.88280000000000003</c:v>
                </c:pt>
                <c:pt idx="10">
                  <c:v>0.67969999999999997</c:v>
                </c:pt>
                <c:pt idx="11">
                  <c:v>0.46880000000000005</c:v>
                </c:pt>
                <c:pt idx="12">
                  <c:v>0.47660000000000002</c:v>
                </c:pt>
                <c:pt idx="13">
                  <c:v>0.44530000000000003</c:v>
                </c:pt>
                <c:pt idx="14">
                  <c:v>0.55469999999999997</c:v>
                </c:pt>
                <c:pt idx="15">
                  <c:v>0.50780000000000003</c:v>
                </c:pt>
                <c:pt idx="16">
                  <c:v>0.47660000000000002</c:v>
                </c:pt>
                <c:pt idx="17">
                  <c:v>0.47660000000000002</c:v>
                </c:pt>
                <c:pt idx="18">
                  <c:v>0.49219999999999997</c:v>
                </c:pt>
                <c:pt idx="19">
                  <c:v>0.52340000000000009</c:v>
                </c:pt>
                <c:pt idx="20">
                  <c:v>0.49219999999999997</c:v>
                </c:pt>
                <c:pt idx="21">
                  <c:v>0.40630000000000005</c:v>
                </c:pt>
                <c:pt idx="22">
                  <c:v>0.4844</c:v>
                </c:pt>
                <c:pt idx="23">
                  <c:v>0.5</c:v>
                </c:pt>
                <c:pt idx="24">
                  <c:v>0.42969999999999997</c:v>
                </c:pt>
                <c:pt idx="25">
                  <c:v>0.4844</c:v>
                </c:pt>
                <c:pt idx="26">
                  <c:v>0.52340000000000009</c:v>
                </c:pt>
                <c:pt idx="27">
                  <c:v>0.55469999999999997</c:v>
                </c:pt>
                <c:pt idx="28">
                  <c:v>0.5625</c:v>
                </c:pt>
                <c:pt idx="29">
                  <c:v>0.71420000000000006</c:v>
                </c:pt>
                <c:pt idx="30">
                  <c:v>0.70629999999999993</c:v>
                </c:pt>
                <c:pt idx="31">
                  <c:v>0.59640000000000004</c:v>
                </c:pt>
                <c:pt idx="32">
                  <c:v>0.5494</c:v>
                </c:pt>
                <c:pt idx="33">
                  <c:v>0.4395</c:v>
                </c:pt>
                <c:pt idx="34">
                  <c:v>0.41590000000000005</c:v>
                </c:pt>
                <c:pt idx="35">
                  <c:v>0.4899</c:v>
                </c:pt>
                <c:pt idx="36">
                  <c:v>0.51359999999999995</c:v>
                </c:pt>
                <c:pt idx="37">
                  <c:v>0.52149999999999996</c:v>
                </c:pt>
                <c:pt idx="38">
                  <c:v>0.60050000000000003</c:v>
                </c:pt>
                <c:pt idx="39">
                  <c:v>0.5877</c:v>
                </c:pt>
                <c:pt idx="40">
                  <c:v>0.55600000000000005</c:v>
                </c:pt>
                <c:pt idx="41">
                  <c:v>0.4924</c:v>
                </c:pt>
                <c:pt idx="42">
                  <c:v>0.5595</c:v>
                </c:pt>
                <c:pt idx="43">
                  <c:v>0.52759999999999996</c:v>
                </c:pt>
                <c:pt idx="44">
                  <c:v>0.54359999999999997</c:v>
                </c:pt>
                <c:pt idx="45">
                  <c:v>0.53069999999999995</c:v>
                </c:pt>
                <c:pt idx="46">
                  <c:v>0.49050000000000005</c:v>
                </c:pt>
                <c:pt idx="47">
                  <c:v>0.51460000000000006</c:v>
                </c:pt>
                <c:pt idx="48">
                  <c:v>0.66339999999999999</c:v>
                </c:pt>
                <c:pt idx="49">
                  <c:v>0.65540000000000009</c:v>
                </c:pt>
                <c:pt idx="50">
                  <c:v>0.52590000000000003</c:v>
                </c:pt>
                <c:pt idx="51">
                  <c:v>0.56999999999999995</c:v>
                </c:pt>
                <c:pt idx="52">
                  <c:v>0.61070000000000002</c:v>
                </c:pt>
                <c:pt idx="53">
                  <c:v>0.53739999999999999</c:v>
                </c:pt>
                <c:pt idx="54">
                  <c:v>0.57340000000000002</c:v>
                </c:pt>
                <c:pt idx="55">
                  <c:v>0.68799999999999994</c:v>
                </c:pt>
                <c:pt idx="56">
                  <c:v>0.6926000000000001</c:v>
                </c:pt>
                <c:pt idx="57">
                  <c:v>0.80799999999999994</c:v>
                </c:pt>
                <c:pt idx="58">
                  <c:v>0.6926000000000001</c:v>
                </c:pt>
                <c:pt idx="59">
                  <c:v>0.77510000000000001</c:v>
                </c:pt>
                <c:pt idx="60">
                  <c:v>0.75480000000000003</c:v>
                </c:pt>
                <c:pt idx="61">
                  <c:v>0.85430000000000006</c:v>
                </c:pt>
                <c:pt idx="62">
                  <c:v>0.81279999999999997</c:v>
                </c:pt>
                <c:pt idx="63">
                  <c:v>0.98499999999999999</c:v>
                </c:pt>
                <c:pt idx="64">
                  <c:v>1.1353</c:v>
                </c:pt>
                <c:pt idx="65">
                  <c:v>1.2187000000000001</c:v>
                </c:pt>
                <c:pt idx="66">
                  <c:v>1.1151</c:v>
                </c:pt>
                <c:pt idx="67">
                  <c:v>1.2157</c:v>
                </c:pt>
                <c:pt idx="68">
                  <c:v>1.0548</c:v>
                </c:pt>
                <c:pt idx="69">
                  <c:v>1.0379</c:v>
                </c:pt>
                <c:pt idx="70">
                  <c:v>0.9113</c:v>
                </c:pt>
                <c:pt idx="71">
                  <c:v>0.79320000000000013</c:v>
                </c:pt>
                <c:pt idx="72">
                  <c:v>0.84250000000000003</c:v>
                </c:pt>
                <c:pt idx="73">
                  <c:v>0.95310000000000006</c:v>
                </c:pt>
                <c:pt idx="74">
                  <c:v>0.90200000000000002</c:v>
                </c:pt>
                <c:pt idx="75">
                  <c:v>0.92610000000000003</c:v>
                </c:pt>
                <c:pt idx="76">
                  <c:v>1.0376000000000001</c:v>
                </c:pt>
                <c:pt idx="77">
                  <c:v>1.0976000000000001</c:v>
                </c:pt>
                <c:pt idx="78">
                  <c:v>1.1129</c:v>
                </c:pt>
                <c:pt idx="79">
                  <c:v>1.1129</c:v>
                </c:pt>
                <c:pt idx="80">
                  <c:v>1.2758</c:v>
                </c:pt>
                <c:pt idx="81">
                  <c:v>1.1456</c:v>
                </c:pt>
                <c:pt idx="82">
                  <c:v>1.0414000000000001</c:v>
                </c:pt>
                <c:pt idx="83">
                  <c:v>1.0664</c:v>
                </c:pt>
                <c:pt idx="84">
                  <c:v>1.2150000000000001</c:v>
                </c:pt>
                <c:pt idx="85">
                  <c:v>1.1975</c:v>
                </c:pt>
                <c:pt idx="86">
                  <c:v>1.0399</c:v>
                </c:pt>
                <c:pt idx="87">
                  <c:v>0.97820000000000007</c:v>
                </c:pt>
                <c:pt idx="88">
                  <c:v>1.1456</c:v>
                </c:pt>
                <c:pt idx="89">
                  <c:v>1.2069000000000001</c:v>
                </c:pt>
                <c:pt idx="90">
                  <c:v>1.2779</c:v>
                </c:pt>
                <c:pt idx="91">
                  <c:v>1.6418000000000001</c:v>
                </c:pt>
                <c:pt idx="92">
                  <c:v>1.7844</c:v>
                </c:pt>
                <c:pt idx="93">
                  <c:v>1.7933000000000001</c:v>
                </c:pt>
                <c:pt idx="94">
                  <c:v>1.9539000000000002</c:v>
                </c:pt>
                <c:pt idx="95">
                  <c:v>1.99</c:v>
                </c:pt>
                <c:pt idx="96">
                  <c:v>2.2410000000000001</c:v>
                </c:pt>
                <c:pt idx="97">
                  <c:v>2.1424000000000003</c:v>
                </c:pt>
                <c:pt idx="98">
                  <c:v>2.2509999999999999</c:v>
                </c:pt>
                <c:pt idx="99">
                  <c:v>2.2330000000000001</c:v>
                </c:pt>
                <c:pt idx="100">
                  <c:v>2.2870000000000004</c:v>
                </c:pt>
                <c:pt idx="101">
                  <c:v>2.5938999999999997</c:v>
                </c:pt>
                <c:pt idx="102">
                  <c:v>2.4312</c:v>
                </c:pt>
                <c:pt idx="103">
                  <c:v>2.2686000000000002</c:v>
                </c:pt>
                <c:pt idx="104">
                  <c:v>1.9809000000000001</c:v>
                </c:pt>
                <c:pt idx="105">
                  <c:v>1.9446000000000001</c:v>
                </c:pt>
                <c:pt idx="106">
                  <c:v>1.6084000000000001</c:v>
                </c:pt>
                <c:pt idx="107">
                  <c:v>1.9192000000000002</c:v>
                </c:pt>
                <c:pt idx="108">
                  <c:v>1.9831999999999999</c:v>
                </c:pt>
                <c:pt idx="109">
                  <c:v>1.9283000000000001</c:v>
                </c:pt>
                <c:pt idx="110">
                  <c:v>2.0310000000000001</c:v>
                </c:pt>
                <c:pt idx="111">
                  <c:v>2.1320999999999999</c:v>
                </c:pt>
                <c:pt idx="112">
                  <c:v>2.1229</c:v>
                </c:pt>
                <c:pt idx="113">
                  <c:v>1.7479</c:v>
                </c:pt>
                <c:pt idx="114">
                  <c:v>1.6554</c:v>
                </c:pt>
                <c:pt idx="115">
                  <c:v>1.4982</c:v>
                </c:pt>
                <c:pt idx="116">
                  <c:v>1.8888</c:v>
                </c:pt>
                <c:pt idx="117">
                  <c:v>1.7865</c:v>
                </c:pt>
                <c:pt idx="118">
                  <c:v>1.8609</c:v>
                </c:pt>
                <c:pt idx="119">
                  <c:v>2.0784000000000002</c:v>
                </c:pt>
                <c:pt idx="120">
                  <c:v>2.0596000000000001</c:v>
                </c:pt>
                <c:pt idx="121">
                  <c:v>2.2000999999999999</c:v>
                </c:pt>
                <c:pt idx="122">
                  <c:v>2.3891</c:v>
                </c:pt>
                <c:pt idx="123">
                  <c:v>2.4643999999999999</c:v>
                </c:pt>
                <c:pt idx="124">
                  <c:v>2.6900999999999997</c:v>
                </c:pt>
                <c:pt idx="125">
                  <c:v>2.8517000000000001</c:v>
                </c:pt>
                <c:pt idx="126">
                  <c:v>3.1538999999999997</c:v>
                </c:pt>
                <c:pt idx="127">
                  <c:v>3.2861000000000002</c:v>
                </c:pt>
                <c:pt idx="128">
                  <c:v>3.0537999999999998</c:v>
                </c:pt>
                <c:pt idx="129">
                  <c:v>3.2244999999999999</c:v>
                </c:pt>
                <c:pt idx="130">
                  <c:v>3.3761999999999999</c:v>
                </c:pt>
                <c:pt idx="131">
                  <c:v>3.6554000000000002</c:v>
                </c:pt>
                <c:pt idx="132">
                  <c:v>3.5030999999999999</c:v>
                </c:pt>
                <c:pt idx="133">
                  <c:v>3.5602</c:v>
                </c:pt>
                <c:pt idx="134">
                  <c:v>3.2885000000000004</c:v>
                </c:pt>
                <c:pt idx="135">
                  <c:v>3.4415000000000004</c:v>
                </c:pt>
                <c:pt idx="136">
                  <c:v>3.6900999999999997</c:v>
                </c:pt>
                <c:pt idx="137">
                  <c:v>3.2263000000000002</c:v>
                </c:pt>
                <c:pt idx="138">
                  <c:v>3.3607999999999998</c:v>
                </c:pt>
                <c:pt idx="139">
                  <c:v>3.6873</c:v>
                </c:pt>
                <c:pt idx="140">
                  <c:v>4.2019000000000002</c:v>
                </c:pt>
                <c:pt idx="141">
                  <c:v>3.7007999999999996</c:v>
                </c:pt>
                <c:pt idx="142">
                  <c:v>4.1248000000000005</c:v>
                </c:pt>
                <c:pt idx="143">
                  <c:v>3.7932999999999999</c:v>
                </c:pt>
                <c:pt idx="144">
                  <c:v>3.7159000000000004</c:v>
                </c:pt>
                <c:pt idx="145">
                  <c:v>3.8900999999999999</c:v>
                </c:pt>
                <c:pt idx="146">
                  <c:v>4.0801999999999996</c:v>
                </c:pt>
                <c:pt idx="147">
                  <c:v>4.0025000000000004</c:v>
                </c:pt>
                <c:pt idx="148">
                  <c:v>3.7692999999999999</c:v>
                </c:pt>
                <c:pt idx="149">
                  <c:v>3.9792000000000001</c:v>
                </c:pt>
                <c:pt idx="150">
                  <c:v>4.3303000000000003</c:v>
                </c:pt>
                <c:pt idx="151">
                  <c:v>4.8373999999999997</c:v>
                </c:pt>
                <c:pt idx="152">
                  <c:v>4.7569999999999997</c:v>
                </c:pt>
                <c:pt idx="153">
                  <c:v>4.8745000000000003</c:v>
                </c:pt>
                <c:pt idx="154">
                  <c:v>4.8157999999999994</c:v>
                </c:pt>
                <c:pt idx="155">
                  <c:v>5.0678999999999998</c:v>
                </c:pt>
                <c:pt idx="156">
                  <c:v>5.5785999999999998</c:v>
                </c:pt>
                <c:pt idx="157">
                  <c:v>5.9519000000000002</c:v>
                </c:pt>
                <c:pt idx="158">
                  <c:v>6.2834000000000003</c:v>
                </c:pt>
                <c:pt idx="159">
                  <c:v>6.3622000000000005</c:v>
                </c:pt>
                <c:pt idx="160">
                  <c:v>6.5395000000000003</c:v>
                </c:pt>
                <c:pt idx="161">
                  <c:v>6.6962999999999999</c:v>
                </c:pt>
                <c:pt idx="162">
                  <c:v>6.6370000000000005</c:v>
                </c:pt>
                <c:pt idx="163">
                  <c:v>5.7481000000000009</c:v>
                </c:pt>
                <c:pt idx="164">
                  <c:v>5.7671999999999999</c:v>
                </c:pt>
                <c:pt idx="165">
                  <c:v>5.8860999999999999</c:v>
                </c:pt>
                <c:pt idx="166">
                  <c:v>6.0247999999999999</c:v>
                </c:pt>
                <c:pt idx="167">
                  <c:v>6.4802</c:v>
                </c:pt>
                <c:pt idx="168">
                  <c:v>6.5398000000000005</c:v>
                </c:pt>
                <c:pt idx="169">
                  <c:v>7.3548</c:v>
                </c:pt>
                <c:pt idx="170">
                  <c:v>7.2363999999999997</c:v>
                </c:pt>
                <c:pt idx="171">
                  <c:v>7.7347000000000001</c:v>
                </c:pt>
                <c:pt idx="172">
                  <c:v>7.2961999999999998</c:v>
                </c:pt>
                <c:pt idx="173">
                  <c:v>7.2968000000000011</c:v>
                </c:pt>
                <c:pt idx="174">
                  <c:v>7.3368000000000002</c:v>
                </c:pt>
                <c:pt idx="175">
                  <c:v>7.9364999999999997</c:v>
                </c:pt>
                <c:pt idx="176">
                  <c:v>7.7771000000000008</c:v>
                </c:pt>
                <c:pt idx="177">
                  <c:v>7.7169000000000008</c:v>
                </c:pt>
                <c:pt idx="178">
                  <c:v>5.2715999999999994</c:v>
                </c:pt>
                <c:pt idx="179">
                  <c:v>5.4524999999999997</c:v>
                </c:pt>
                <c:pt idx="180">
                  <c:v>5.6738999999999997</c:v>
                </c:pt>
                <c:pt idx="181">
                  <c:v>6.2976000000000001</c:v>
                </c:pt>
                <c:pt idx="182">
                  <c:v>6.7833000000000006</c:v>
                </c:pt>
                <c:pt idx="183">
                  <c:v>7.1265999999999998</c:v>
                </c:pt>
                <c:pt idx="184">
                  <c:v>7.0861999999999998</c:v>
                </c:pt>
                <c:pt idx="185">
                  <c:v>6.9881000000000002</c:v>
                </c:pt>
                <c:pt idx="186">
                  <c:v>7.6363000000000003</c:v>
                </c:pt>
                <c:pt idx="187">
                  <c:v>7.0690999999999997</c:v>
                </c:pt>
                <c:pt idx="188">
                  <c:v>6.6673999999999998</c:v>
                </c:pt>
                <c:pt idx="189">
                  <c:v>6.8707000000000003</c:v>
                </c:pt>
                <c:pt idx="190">
                  <c:v>7.2163000000000004</c:v>
                </c:pt>
                <c:pt idx="191">
                  <c:v>7.18</c:v>
                </c:pt>
                <c:pt idx="192">
                  <c:v>7.4247000000000005</c:v>
                </c:pt>
                <c:pt idx="193">
                  <c:v>7.7714999999999996</c:v>
                </c:pt>
                <c:pt idx="194">
                  <c:v>7.7158000000000007</c:v>
                </c:pt>
                <c:pt idx="195">
                  <c:v>7.2450999999999999</c:v>
                </c:pt>
                <c:pt idx="196">
                  <c:v>8.4321000000000002</c:v>
                </c:pt>
                <c:pt idx="197">
                  <c:v>9.8852999999999991</c:v>
                </c:pt>
                <c:pt idx="198">
                  <c:v>11.862299999999999</c:v>
                </c:pt>
                <c:pt idx="199">
                  <c:v>14.0113</c:v>
                </c:pt>
                <c:pt idx="200">
                  <c:v>11.9483</c:v>
                </c:pt>
                <c:pt idx="201">
                  <c:v>15.214700000000001</c:v>
                </c:pt>
                <c:pt idx="202">
                  <c:v>13.323600000000001</c:v>
                </c:pt>
                <c:pt idx="203">
                  <c:v>14.097200000000001</c:v>
                </c:pt>
                <c:pt idx="204">
                  <c:v>14.183199999999999</c:v>
                </c:pt>
                <c:pt idx="205">
                  <c:v>13.753399999999999</c:v>
                </c:pt>
                <c:pt idx="206">
                  <c:v>14.4411</c:v>
                </c:pt>
                <c:pt idx="207">
                  <c:v>13.753399999999999</c:v>
                </c:pt>
                <c:pt idx="208">
                  <c:v>14.956800000000001</c:v>
                </c:pt>
                <c:pt idx="209">
                  <c:v>17.363700000000001</c:v>
                </c:pt>
                <c:pt idx="210">
                  <c:v>19.512599999999999</c:v>
                </c:pt>
                <c:pt idx="211">
                  <c:v>17.793500000000002</c:v>
                </c:pt>
                <c:pt idx="212">
                  <c:v>14.956800000000001</c:v>
                </c:pt>
                <c:pt idx="213">
                  <c:v>13.839400000000001</c:v>
                </c:pt>
                <c:pt idx="214">
                  <c:v>15.300699999999999</c:v>
                </c:pt>
                <c:pt idx="215">
                  <c:v>16.1602</c:v>
                </c:pt>
                <c:pt idx="216">
                  <c:v>16.847899999999999</c:v>
                </c:pt>
                <c:pt idx="217">
                  <c:v>20.802</c:v>
                </c:pt>
                <c:pt idx="218">
                  <c:v>21.6616</c:v>
                </c:pt>
                <c:pt idx="219">
                  <c:v>22.177400000000002</c:v>
                </c:pt>
                <c:pt idx="220">
                  <c:v>21.575599999999998</c:v>
                </c:pt>
                <c:pt idx="221">
                  <c:v>23.552700000000002</c:v>
                </c:pt>
                <c:pt idx="222">
                  <c:v>22.177400000000002</c:v>
                </c:pt>
                <c:pt idx="223">
                  <c:v>26.045500000000001</c:v>
                </c:pt>
                <c:pt idx="224">
                  <c:v>26.3034</c:v>
                </c:pt>
                <c:pt idx="225">
                  <c:v>26.131500000000003</c:v>
                </c:pt>
                <c:pt idx="226">
                  <c:v>28.5383</c:v>
                </c:pt>
                <c:pt idx="227">
                  <c:v>28.108499999999999</c:v>
                </c:pt>
                <c:pt idx="228">
                  <c:v>31.546900000000001</c:v>
                </c:pt>
                <c:pt idx="229">
                  <c:v>34.039700000000003</c:v>
                </c:pt>
                <c:pt idx="230">
                  <c:v>36.618400000000001</c:v>
                </c:pt>
                <c:pt idx="231">
                  <c:v>34.555399999999999</c:v>
                </c:pt>
                <c:pt idx="232">
                  <c:v>34.8992</c:v>
                </c:pt>
                <c:pt idx="233">
                  <c:v>36.102699999999999</c:v>
                </c:pt>
                <c:pt idx="234">
                  <c:v>32.320500000000003</c:v>
                </c:pt>
                <c:pt idx="235">
                  <c:v>35.500999999999998</c:v>
                </c:pt>
                <c:pt idx="236">
                  <c:v>30.429400000000001</c:v>
                </c:pt>
                <c:pt idx="237">
                  <c:v>31.117100000000001</c:v>
                </c:pt>
                <c:pt idx="238">
                  <c:v>33.008099999999999</c:v>
                </c:pt>
                <c:pt idx="239">
                  <c:v>32.664300000000004</c:v>
                </c:pt>
                <c:pt idx="240">
                  <c:v>34.555399999999999</c:v>
                </c:pt>
                <c:pt idx="241">
                  <c:v>32.320500000000003</c:v>
                </c:pt>
                <c:pt idx="242">
                  <c:v>30.601300000000002</c:v>
                </c:pt>
                <c:pt idx="243">
                  <c:v>33.008099999999999</c:v>
                </c:pt>
                <c:pt idx="244">
                  <c:v>32.148600000000002</c:v>
                </c:pt>
                <c:pt idx="245">
                  <c:v>33.867699999999999</c:v>
                </c:pt>
                <c:pt idx="246">
                  <c:v>34.211599999999997</c:v>
                </c:pt>
                <c:pt idx="247">
                  <c:v>35.071199999999997</c:v>
                </c:pt>
                <c:pt idx="248">
                  <c:v>39.884799999999998</c:v>
                </c:pt>
                <c:pt idx="249">
                  <c:v>40.744399999999999</c:v>
                </c:pt>
                <c:pt idx="250">
                  <c:v>41.088200000000001</c:v>
                </c:pt>
                <c:pt idx="251">
                  <c:v>37.821800000000003</c:v>
                </c:pt>
                <c:pt idx="252">
                  <c:v>42.119800000000005</c:v>
                </c:pt>
                <c:pt idx="253">
                  <c:v>42.6355</c:v>
                </c:pt>
                <c:pt idx="254">
                  <c:v>41.088200000000001</c:v>
                </c:pt>
                <c:pt idx="255">
                  <c:v>38.681399999999996</c:v>
                </c:pt>
                <c:pt idx="256">
                  <c:v>40.056800000000003</c:v>
                </c:pt>
                <c:pt idx="257">
                  <c:v>38.509500000000003</c:v>
                </c:pt>
                <c:pt idx="258">
                  <c:v>38.853299999999997</c:v>
                </c:pt>
                <c:pt idx="259">
                  <c:v>43.3232</c:v>
                </c:pt>
                <c:pt idx="260">
                  <c:v>49.5122</c:v>
                </c:pt>
                <c:pt idx="261">
                  <c:v>44.010899999999999</c:v>
                </c:pt>
                <c:pt idx="262">
                  <c:v>47.277300000000004</c:v>
                </c:pt>
                <c:pt idx="263">
                  <c:v>47.277300000000004</c:v>
                </c:pt>
                <c:pt idx="264">
                  <c:v>49.856099999999998</c:v>
                </c:pt>
                <c:pt idx="265">
                  <c:v>54.8416</c:v>
                </c:pt>
                <c:pt idx="266">
                  <c:v>57.936199999999999</c:v>
                </c:pt>
                <c:pt idx="267">
                  <c:v>58.967700000000008</c:v>
                </c:pt>
                <c:pt idx="268">
                  <c:v>61.202600000000004</c:v>
                </c:pt>
                <c:pt idx="269">
                  <c:v>60.171099999999996</c:v>
                </c:pt>
                <c:pt idx="270">
                  <c:v>61.718400000000003</c:v>
                </c:pt>
                <c:pt idx="271">
                  <c:v>69.970399999999998</c:v>
                </c:pt>
                <c:pt idx="272">
                  <c:v>71.689599999999999</c:v>
                </c:pt>
                <c:pt idx="273">
                  <c:v>75.299800000000005</c:v>
                </c:pt>
                <c:pt idx="274">
                  <c:v>72.893000000000001</c:v>
                </c:pt>
                <c:pt idx="275">
                  <c:v>82.864199999999997</c:v>
                </c:pt>
                <c:pt idx="276">
                  <c:v>77.362799999999993</c:v>
                </c:pt>
                <c:pt idx="277">
                  <c:v>83.5518</c:v>
                </c:pt>
                <c:pt idx="278">
                  <c:v>80.801199999999994</c:v>
                </c:pt>
                <c:pt idx="279">
                  <c:v>90.084699999999998</c:v>
                </c:pt>
                <c:pt idx="280">
                  <c:v>94.898399999999995</c:v>
                </c:pt>
                <c:pt idx="281">
                  <c:v>96.273700000000005</c:v>
                </c:pt>
                <c:pt idx="282">
                  <c:v>95.242199999999997</c:v>
                </c:pt>
                <c:pt idx="283">
                  <c:v>99.0244</c:v>
                </c:pt>
                <c:pt idx="284">
                  <c:v>104.1819</c:v>
                </c:pt>
                <c:pt idx="285">
                  <c:v>103.49430000000001</c:v>
                </c:pt>
                <c:pt idx="286">
                  <c:v>107.6203</c:v>
                </c:pt>
                <c:pt idx="287">
                  <c:v>116.21610000000001</c:v>
                </c:pt>
                <c:pt idx="288">
                  <c:v>114.15309999999999</c:v>
                </c:pt>
                <c:pt idx="289">
                  <c:v>118.623</c:v>
                </c:pt>
                <c:pt idx="290">
                  <c:v>112.43389999999999</c:v>
                </c:pt>
                <c:pt idx="291">
                  <c:v>123.09280000000001</c:v>
                </c:pt>
                <c:pt idx="292">
                  <c:v>129.96950000000001</c:v>
                </c:pt>
                <c:pt idx="293">
                  <c:v>125.49970000000002</c:v>
                </c:pt>
                <c:pt idx="294">
                  <c:v>130.4853</c:v>
                </c:pt>
                <c:pt idx="295">
                  <c:v>129.28190000000001</c:v>
                </c:pt>
                <c:pt idx="296">
                  <c:v>142.69139999999999</c:v>
                </c:pt>
                <c:pt idx="297">
                  <c:v>152.6626</c:v>
                </c:pt>
                <c:pt idx="298">
                  <c:v>145.09819999999999</c:v>
                </c:pt>
                <c:pt idx="299">
                  <c:v>160.39890000000003</c:v>
                </c:pt>
                <c:pt idx="300">
                  <c:v>169.8544</c:v>
                </c:pt>
                <c:pt idx="301">
                  <c:v>174.66800000000001</c:v>
                </c:pt>
                <c:pt idx="302">
                  <c:v>185.155</c:v>
                </c:pt>
                <c:pt idx="303">
                  <c:v>179.81180000000001</c:v>
                </c:pt>
                <c:pt idx="304">
                  <c:v>173.9804</c:v>
                </c:pt>
                <c:pt idx="305">
                  <c:v>143.72290000000001</c:v>
                </c:pt>
                <c:pt idx="306">
                  <c:v>98.336700000000008</c:v>
                </c:pt>
                <c:pt idx="307">
                  <c:v>108.3079</c:v>
                </c:pt>
                <c:pt idx="308">
                  <c:v>100.3997</c:v>
                </c:pt>
                <c:pt idx="309">
                  <c:v>85.958700000000007</c:v>
                </c:pt>
                <c:pt idx="310">
                  <c:v>95.75800000000001</c:v>
                </c:pt>
                <c:pt idx="311">
                  <c:v>128.5942</c:v>
                </c:pt>
                <c:pt idx="312">
                  <c:v>140.45650000000001</c:v>
                </c:pt>
                <c:pt idx="313">
                  <c:v>147.84889999999999</c:v>
                </c:pt>
                <c:pt idx="314">
                  <c:v>135.64279999999999</c:v>
                </c:pt>
                <c:pt idx="315">
                  <c:v>134.43940000000001</c:v>
                </c:pt>
                <c:pt idx="316">
                  <c:v>167.79139999999998</c:v>
                </c:pt>
                <c:pt idx="317">
                  <c:v>175.57060000000001</c:v>
                </c:pt>
                <c:pt idx="318">
                  <c:v>178.62209999999999</c:v>
                </c:pt>
                <c:pt idx="319">
                  <c:v>177.59060000000002</c:v>
                </c:pt>
                <c:pt idx="320">
                  <c:v>162.1181</c:v>
                </c:pt>
                <c:pt idx="321">
                  <c:v>145.614</c:v>
                </c:pt>
                <c:pt idx="322">
                  <c:v>148.3647</c:v>
                </c:pt>
                <c:pt idx="323">
                  <c:v>126.70309999999999</c:v>
                </c:pt>
                <c:pt idx="324">
                  <c:v>143.55100000000002</c:v>
                </c:pt>
                <c:pt idx="325">
                  <c:v>149.56809999999999</c:v>
                </c:pt>
                <c:pt idx="326">
                  <c:v>140.28460000000001</c:v>
                </c:pt>
                <c:pt idx="327">
                  <c:v>151.97499999999999</c:v>
                </c:pt>
                <c:pt idx="328">
                  <c:v>149.39620000000002</c:v>
                </c:pt>
                <c:pt idx="329">
                  <c:v>157.13249999999999</c:v>
                </c:pt>
                <c:pt idx="330">
                  <c:v>147.84889999999999</c:v>
                </c:pt>
                <c:pt idx="331">
                  <c:v>141.488</c:v>
                </c:pt>
                <c:pt idx="332">
                  <c:v>138.7373</c:v>
                </c:pt>
                <c:pt idx="333">
                  <c:v>123.09280000000001</c:v>
                </c:pt>
                <c:pt idx="334">
                  <c:v>132.72020000000001</c:v>
                </c:pt>
                <c:pt idx="335">
                  <c:v>91.632000000000005</c:v>
                </c:pt>
                <c:pt idx="336">
                  <c:v>85.614800000000002</c:v>
                </c:pt>
                <c:pt idx="337">
                  <c:v>87.3065</c:v>
                </c:pt>
                <c:pt idx="338">
                  <c:v>107.24889999999999</c:v>
                </c:pt>
                <c:pt idx="339">
                  <c:v>89.534500000000008</c:v>
                </c:pt>
                <c:pt idx="340">
                  <c:v>106.53380000000001</c:v>
                </c:pt>
                <c:pt idx="341">
                  <c:v>113.41040000000001</c:v>
                </c:pt>
                <c:pt idx="342">
                  <c:v>103.61800000000001</c:v>
                </c:pt>
                <c:pt idx="343">
                  <c:v>112.72280000000001</c:v>
                </c:pt>
                <c:pt idx="344">
                  <c:v>110.5222</c:v>
                </c:pt>
                <c:pt idx="345">
                  <c:v>99.519500000000008</c:v>
                </c:pt>
                <c:pt idx="346">
                  <c:v>114.56569999999999</c:v>
                </c:pt>
                <c:pt idx="347">
                  <c:v>125.43090000000001</c:v>
                </c:pt>
                <c:pt idx="348">
                  <c:v>112.4752</c:v>
                </c:pt>
                <c:pt idx="349">
                  <c:v>112.77780000000001</c:v>
                </c:pt>
                <c:pt idx="350">
                  <c:v>124.7157</c:v>
                </c:pt>
                <c:pt idx="351">
                  <c:v>129.50190000000001</c:v>
                </c:pt>
                <c:pt idx="352">
                  <c:v>121.0848</c:v>
                </c:pt>
                <c:pt idx="353">
                  <c:v>120.2321</c:v>
                </c:pt>
                <c:pt idx="354">
                  <c:v>106.53380000000001</c:v>
                </c:pt>
                <c:pt idx="355">
                  <c:v>46.321400000000004</c:v>
                </c:pt>
                <c:pt idx="356">
                  <c:v>42.608000000000004</c:v>
                </c:pt>
                <c:pt idx="357">
                  <c:v>47.7517</c:v>
                </c:pt>
                <c:pt idx="358">
                  <c:v>43.735799999999998</c:v>
                </c:pt>
                <c:pt idx="359">
                  <c:v>100.78479999999999</c:v>
                </c:pt>
                <c:pt idx="360">
                  <c:v>104.8008</c:v>
                </c:pt>
                <c:pt idx="361">
                  <c:v>103.75550000000001</c:v>
                </c:pt>
                <c:pt idx="362">
                  <c:v>99.437000000000012</c:v>
                </c:pt>
                <c:pt idx="363">
                  <c:v>112.77780000000001</c:v>
                </c:pt>
                <c:pt idx="364">
                  <c:v>119.07680000000001</c:v>
                </c:pt>
                <c:pt idx="365">
                  <c:v>119.59950000000001</c:v>
                </c:pt>
                <c:pt idx="366">
                  <c:v>133.68290000000002</c:v>
                </c:pt>
                <c:pt idx="367">
                  <c:v>129.9145</c:v>
                </c:pt>
                <c:pt idx="368">
                  <c:v>135.63589999999999</c:v>
                </c:pt>
                <c:pt idx="369">
                  <c:v>134.53559999999999</c:v>
                </c:pt>
                <c:pt idx="370">
                  <c:v>147.24380000000002</c:v>
                </c:pt>
                <c:pt idx="371">
                  <c:v>146.72110000000001</c:v>
                </c:pt>
                <c:pt idx="372">
                  <c:v>145.89590000000001</c:v>
                </c:pt>
                <c:pt idx="373">
                  <c:v>136.21350000000001</c:v>
                </c:pt>
                <c:pt idx="374">
                  <c:v>139.62440000000001</c:v>
                </c:pt>
                <c:pt idx="375">
                  <c:v>142.48509999999999</c:v>
                </c:pt>
                <c:pt idx="376">
                  <c:v>135.19579999999999</c:v>
                </c:pt>
                <c:pt idx="377">
                  <c:v>140.6696</c:v>
                </c:pt>
                <c:pt idx="378">
                  <c:v>140.4496</c:v>
                </c:pt>
                <c:pt idx="379">
                  <c:v>129.4744</c:v>
                </c:pt>
                <c:pt idx="380">
                  <c:v>136.46110000000002</c:v>
                </c:pt>
                <c:pt idx="381">
                  <c:v>128.04399999999998</c:v>
                </c:pt>
                <c:pt idx="382">
                  <c:v>138.084</c:v>
                </c:pt>
                <c:pt idx="383">
                  <c:v>142.26499999999999</c:v>
                </c:pt>
                <c:pt idx="384">
                  <c:v>147.7114</c:v>
                </c:pt>
                <c:pt idx="385">
                  <c:v>143.4478</c:v>
                </c:pt>
                <c:pt idx="386">
                  <c:v>143.75040000000001</c:v>
                </c:pt>
                <c:pt idx="387">
                  <c:v>143.11780000000002</c:v>
                </c:pt>
                <c:pt idx="388">
                  <c:v>135.19579999999999</c:v>
                </c:pt>
                <c:pt idx="389">
                  <c:v>142.7602</c:v>
                </c:pt>
                <c:pt idx="390">
                  <c:v>137.6439</c:v>
                </c:pt>
                <c:pt idx="391">
                  <c:v>148.3715</c:v>
                </c:pt>
                <c:pt idx="392">
                  <c:v>137.50639999999999</c:v>
                </c:pt>
                <c:pt idx="393">
                  <c:v>128.5942</c:v>
                </c:pt>
                <c:pt idx="394">
                  <c:v>139.07429999999999</c:v>
                </c:pt>
                <c:pt idx="395">
                  <c:v>145.31829999999999</c:v>
                </c:pt>
                <c:pt idx="396">
                  <c:v>154.50559999999999</c:v>
                </c:pt>
                <c:pt idx="397">
                  <c:v>148.7841</c:v>
                </c:pt>
                <c:pt idx="398">
                  <c:v>159.07380000000001</c:v>
                </c:pt>
                <c:pt idx="399">
                  <c:v>161.47319999999999</c:v>
                </c:pt>
                <c:pt idx="400">
                  <c:v>150.6071</c:v>
                </c:pt>
                <c:pt idx="401">
                  <c:v>144.87729999999999</c:v>
                </c:pt>
                <c:pt idx="402">
                  <c:v>144.93260000000001</c:v>
                </c:pt>
                <c:pt idx="403">
                  <c:v>133.4265</c:v>
                </c:pt>
                <c:pt idx="404">
                  <c:v>145.99110000000002</c:v>
                </c:pt>
                <c:pt idx="405">
                  <c:v>149.1534</c:v>
                </c:pt>
                <c:pt idx="406">
                  <c:v>163.57769999999999</c:v>
                </c:pt>
                <c:pt idx="407">
                  <c:v>164.49040000000002</c:v>
                </c:pt>
                <c:pt idx="408">
                  <c:v>180.53619999999998</c:v>
                </c:pt>
                <c:pt idx="409">
                  <c:v>182.9555</c:v>
                </c:pt>
                <c:pt idx="410">
                  <c:v>175.85220000000001</c:v>
                </c:pt>
                <c:pt idx="411">
                  <c:v>177.7491</c:v>
                </c:pt>
                <c:pt idx="412">
                  <c:v>183.6071</c:v>
                </c:pt>
                <c:pt idx="413">
                  <c:v>179.53330000000003</c:v>
                </c:pt>
                <c:pt idx="414">
                  <c:v>176.11950000000002</c:v>
                </c:pt>
                <c:pt idx="415">
                  <c:v>146.3466</c:v>
                </c:pt>
                <c:pt idx="416">
                  <c:v>148.02550000000002</c:v>
                </c:pt>
                <c:pt idx="417">
                  <c:v>150.23159999999999</c:v>
                </c:pt>
                <c:pt idx="418">
                  <c:v>136.63550000000001</c:v>
                </c:pt>
                <c:pt idx="419">
                  <c:v>130.84870000000001</c:v>
                </c:pt>
                <c:pt idx="420">
                  <c:v>128.7004</c:v>
                </c:pt>
                <c:pt idx="421">
                  <c:v>149.01249999999999</c:v>
                </c:pt>
                <c:pt idx="422">
                  <c:v>139.7028</c:v>
                </c:pt>
                <c:pt idx="423">
                  <c:v>151.9452</c:v>
                </c:pt>
                <c:pt idx="424">
                  <c:v>139.0753</c:v>
                </c:pt>
                <c:pt idx="425">
                  <c:v>135.38999999999999</c:v>
                </c:pt>
                <c:pt idx="426">
                  <c:v>104.9624</c:v>
                </c:pt>
                <c:pt idx="427">
                  <c:v>123.70970000000001</c:v>
                </c:pt>
                <c:pt idx="428">
                  <c:v>140.74760000000001</c:v>
                </c:pt>
                <c:pt idx="429">
                  <c:v>124.1336</c:v>
                </c:pt>
                <c:pt idx="430">
                  <c:v>96.993700000000004</c:v>
                </c:pt>
                <c:pt idx="431">
                  <c:v>85.256</c:v>
                </c:pt>
                <c:pt idx="432">
                  <c:v>88.0107</c:v>
                </c:pt>
                <c:pt idx="433">
                  <c:v>77.911100000000005</c:v>
                </c:pt>
                <c:pt idx="434">
                  <c:v>61.924900000000001</c:v>
                </c:pt>
                <c:pt idx="435">
                  <c:v>85.45389999999999</c:v>
                </c:pt>
                <c:pt idx="436">
                  <c:v>111.7025</c:v>
                </c:pt>
                <c:pt idx="437">
                  <c:v>120.9187</c:v>
                </c:pt>
                <c:pt idx="438">
                  <c:v>110.2013</c:v>
                </c:pt>
                <c:pt idx="439">
                  <c:v>111.19880000000001</c:v>
                </c:pt>
                <c:pt idx="440">
                  <c:v>106.97380000000001</c:v>
                </c:pt>
                <c:pt idx="441">
                  <c:v>110.9314</c:v>
                </c:pt>
                <c:pt idx="442">
                  <c:v>116.07040000000001</c:v>
                </c:pt>
                <c:pt idx="443">
                  <c:v>134.4999</c:v>
                </c:pt>
                <c:pt idx="444">
                  <c:v>129.80870000000002</c:v>
                </c:pt>
                <c:pt idx="445">
                  <c:v>119.47630000000001</c:v>
                </c:pt>
                <c:pt idx="446">
                  <c:v>123.39550000000001</c:v>
                </c:pt>
                <c:pt idx="447">
                  <c:v>127.39050000000002</c:v>
                </c:pt>
                <c:pt idx="448">
                  <c:v>129.48079999999999</c:v>
                </c:pt>
                <c:pt idx="449">
                  <c:v>123.98630000000001</c:v>
                </c:pt>
                <c:pt idx="450">
                  <c:v>117.07809999999999</c:v>
                </c:pt>
                <c:pt idx="451">
                  <c:v>134.07820000000001</c:v>
                </c:pt>
                <c:pt idx="452">
                  <c:v>126.042</c:v>
                </c:pt>
                <c:pt idx="453">
                  <c:v>137.40700000000001</c:v>
                </c:pt>
                <c:pt idx="454">
                  <c:v>141.1549</c:v>
                </c:pt>
                <c:pt idx="455">
                  <c:v>145.76130000000001</c:v>
                </c:pt>
                <c:pt idx="456">
                  <c:v>156.58090000000001</c:v>
                </c:pt>
                <c:pt idx="457">
                  <c:v>167.46130000000002</c:v>
                </c:pt>
                <c:pt idx="458">
                  <c:v>164.4221</c:v>
                </c:pt>
                <c:pt idx="459">
                  <c:v>164.3</c:v>
                </c:pt>
                <c:pt idx="460">
                  <c:v>157.45930000000001</c:v>
                </c:pt>
                <c:pt idx="461">
                  <c:v>137.5609</c:v>
                </c:pt>
                <c:pt idx="462">
                  <c:v>146.5883</c:v>
                </c:pt>
                <c:pt idx="463">
                  <c:v>126.01550000000002</c:v>
                </c:pt>
                <c:pt idx="464">
                  <c:v>109.7741</c:v>
                </c:pt>
                <c:pt idx="465">
                  <c:v>96.539299999999997</c:v>
                </c:pt>
                <c:pt idx="466">
                  <c:v>109.7741</c:v>
                </c:pt>
                <c:pt idx="467">
                  <c:v>111.02</c:v>
                </c:pt>
                <c:pt idx="468">
                  <c:v>107.21960000000001</c:v>
                </c:pt>
                <c:pt idx="469">
                  <c:v>124.72620000000001</c:v>
                </c:pt>
                <c:pt idx="470">
                  <c:v>124.04710000000001</c:v>
                </c:pt>
                <c:pt idx="471">
                  <c:v>121.7895</c:v>
                </c:pt>
                <c:pt idx="472">
                  <c:v>118.84190000000001</c:v>
                </c:pt>
                <c:pt idx="473">
                  <c:v>96.492100000000008</c:v>
                </c:pt>
                <c:pt idx="474">
                  <c:v>98.262600000000006</c:v>
                </c:pt>
                <c:pt idx="475">
                  <c:v>83.150100000000009</c:v>
                </c:pt>
                <c:pt idx="476">
                  <c:v>91.036599999999993</c:v>
                </c:pt>
                <c:pt idx="477">
                  <c:v>97.926599999999993</c:v>
                </c:pt>
                <c:pt idx="478">
                  <c:v>106.3477</c:v>
                </c:pt>
                <c:pt idx="479">
                  <c:v>106.32800000000002</c:v>
                </c:pt>
                <c:pt idx="480">
                  <c:v>115.32790000000001</c:v>
                </c:pt>
                <c:pt idx="481">
                  <c:v>122.65649999999999</c:v>
                </c:pt>
                <c:pt idx="482">
                  <c:v>144.72710000000001</c:v>
                </c:pt>
                <c:pt idx="483">
                  <c:v>149.0598</c:v>
                </c:pt>
                <c:pt idx="484">
                  <c:v>140.78229999999999</c:v>
                </c:pt>
                <c:pt idx="485">
                  <c:v>158.566</c:v>
                </c:pt>
                <c:pt idx="486">
                  <c:v>160.28479999999999</c:v>
                </c:pt>
                <c:pt idx="487">
                  <c:v>197.4136</c:v>
                </c:pt>
                <c:pt idx="488">
                  <c:v>184.66890000000001</c:v>
                </c:pt>
                <c:pt idx="489">
                  <c:v>177.1259</c:v>
                </c:pt>
                <c:pt idx="490">
                  <c:v>203.83840000000001</c:v>
                </c:pt>
                <c:pt idx="491">
                  <c:v>207.75720000000001</c:v>
                </c:pt>
                <c:pt idx="492">
                  <c:v>221.19389999999999</c:v>
                </c:pt>
                <c:pt idx="493">
                  <c:v>196.93020000000001</c:v>
                </c:pt>
                <c:pt idx="494">
                  <c:v>221.5874</c:v>
                </c:pt>
                <c:pt idx="495">
                  <c:v>220.18549999999999</c:v>
                </c:pt>
                <c:pt idx="496">
                  <c:v>218.53990000000002</c:v>
                </c:pt>
                <c:pt idx="497">
                  <c:v>218.07910000000001</c:v>
                </c:pt>
                <c:pt idx="498">
                  <c:v>221.60209999999998</c:v>
                </c:pt>
                <c:pt idx="499">
                  <c:v>213.80340000000001</c:v>
                </c:pt>
                <c:pt idx="500">
                  <c:v>241.16490000000002</c:v>
                </c:pt>
                <c:pt idx="501">
                  <c:v>223.32830000000001</c:v>
                </c:pt>
                <c:pt idx="502">
                  <c:v>241.03799999999998</c:v>
                </c:pt>
                <c:pt idx="503">
                  <c:v>261.99790000000002</c:v>
                </c:pt>
                <c:pt idx="504">
                  <c:v>284.14580000000001</c:v>
                </c:pt>
                <c:pt idx="505">
                  <c:v>269.50600000000003</c:v>
                </c:pt>
                <c:pt idx="506">
                  <c:v>316.15379999999999</c:v>
                </c:pt>
                <c:pt idx="507">
                  <c:v>300.88740000000001</c:v>
                </c:pt>
                <c:pt idx="508">
                  <c:v>313.16570000000002</c:v>
                </c:pt>
                <c:pt idx="509">
                  <c:v>325.97810000000004</c:v>
                </c:pt>
                <c:pt idx="510">
                  <c:v>347.05379999999997</c:v>
                </c:pt>
                <c:pt idx="511">
                  <c:v>358.02679999999998</c:v>
                </c:pt>
                <c:pt idx="512">
                  <c:v>341.90190000000001</c:v>
                </c:pt>
                <c:pt idx="513">
                  <c:v>321.84519999999998</c:v>
                </c:pt>
                <c:pt idx="514">
                  <c:v>334.32190000000003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55-4B4E-BA03-AAE55FAB72F9}"/>
            </c:ext>
          </c:extLst>
        </c:ser>
        <c:ser>
          <c:idx val="1"/>
          <c:order val="1"/>
          <c:tx>
            <c:strRef>
              <c:f>SealedBolsa!$C$7</c:f>
              <c:strCache>
                <c:ptCount val="1"/>
                <c:pt idx="0">
                  <c:v>P (adjusted share price)</c:v>
                </c:pt>
              </c:strCache>
            </c:strRef>
          </c:tx>
          <c:marker>
            <c:symbol val="none"/>
          </c:marker>
          <c:xVal>
            <c:numRef>
              <c:f>SealedBolsa!$A$8:$A$522</c:f>
              <c:numCache>
                <c:formatCode>m/d/yyyy</c:formatCode>
                <c:ptCount val="515"/>
                <c:pt idx="0">
                  <c:v>26666</c:v>
                </c:pt>
                <c:pt idx="1">
                  <c:v>26697</c:v>
                </c:pt>
                <c:pt idx="2">
                  <c:v>26725</c:v>
                </c:pt>
                <c:pt idx="3">
                  <c:v>26756</c:v>
                </c:pt>
                <c:pt idx="4">
                  <c:v>26786</c:v>
                </c:pt>
                <c:pt idx="5">
                  <c:v>26817</c:v>
                </c:pt>
                <c:pt idx="6">
                  <c:v>26847</c:v>
                </c:pt>
                <c:pt idx="7">
                  <c:v>26878</c:v>
                </c:pt>
                <c:pt idx="8">
                  <c:v>26909</c:v>
                </c:pt>
                <c:pt idx="9">
                  <c:v>26939</c:v>
                </c:pt>
                <c:pt idx="10">
                  <c:v>26970</c:v>
                </c:pt>
                <c:pt idx="11">
                  <c:v>27000</c:v>
                </c:pt>
                <c:pt idx="12">
                  <c:v>27031</c:v>
                </c:pt>
                <c:pt idx="13">
                  <c:v>27062</c:v>
                </c:pt>
                <c:pt idx="14">
                  <c:v>27090</c:v>
                </c:pt>
                <c:pt idx="15">
                  <c:v>27121</c:v>
                </c:pt>
                <c:pt idx="16">
                  <c:v>27151</c:v>
                </c:pt>
                <c:pt idx="17">
                  <c:v>27182</c:v>
                </c:pt>
                <c:pt idx="18">
                  <c:v>27212</c:v>
                </c:pt>
                <c:pt idx="19">
                  <c:v>27243</c:v>
                </c:pt>
                <c:pt idx="20">
                  <c:v>27274</c:v>
                </c:pt>
                <c:pt idx="21">
                  <c:v>27304</c:v>
                </c:pt>
                <c:pt idx="22">
                  <c:v>27335</c:v>
                </c:pt>
                <c:pt idx="23">
                  <c:v>27365</c:v>
                </c:pt>
                <c:pt idx="24">
                  <c:v>27396</c:v>
                </c:pt>
                <c:pt idx="25">
                  <c:v>27427</c:v>
                </c:pt>
                <c:pt idx="26">
                  <c:v>27455</c:v>
                </c:pt>
                <c:pt idx="27">
                  <c:v>27486</c:v>
                </c:pt>
                <c:pt idx="28">
                  <c:v>27516</c:v>
                </c:pt>
                <c:pt idx="29">
                  <c:v>27547</c:v>
                </c:pt>
                <c:pt idx="30">
                  <c:v>27577</c:v>
                </c:pt>
                <c:pt idx="31">
                  <c:v>27608</c:v>
                </c:pt>
                <c:pt idx="32">
                  <c:v>27639</c:v>
                </c:pt>
                <c:pt idx="33">
                  <c:v>27669</c:v>
                </c:pt>
                <c:pt idx="34">
                  <c:v>27700</c:v>
                </c:pt>
                <c:pt idx="35">
                  <c:v>27730</c:v>
                </c:pt>
                <c:pt idx="36">
                  <c:v>27761</c:v>
                </c:pt>
                <c:pt idx="37">
                  <c:v>27792</c:v>
                </c:pt>
                <c:pt idx="38">
                  <c:v>27821</c:v>
                </c:pt>
                <c:pt idx="39">
                  <c:v>27852</c:v>
                </c:pt>
                <c:pt idx="40">
                  <c:v>27882</c:v>
                </c:pt>
                <c:pt idx="41">
                  <c:v>27913</c:v>
                </c:pt>
                <c:pt idx="42">
                  <c:v>27943</c:v>
                </c:pt>
                <c:pt idx="43">
                  <c:v>27974</c:v>
                </c:pt>
                <c:pt idx="44">
                  <c:v>28005</c:v>
                </c:pt>
                <c:pt idx="45">
                  <c:v>28035</c:v>
                </c:pt>
                <c:pt idx="46">
                  <c:v>28066</c:v>
                </c:pt>
                <c:pt idx="47">
                  <c:v>28096</c:v>
                </c:pt>
                <c:pt idx="48">
                  <c:v>28127</c:v>
                </c:pt>
                <c:pt idx="49">
                  <c:v>28158</c:v>
                </c:pt>
                <c:pt idx="50">
                  <c:v>28186</c:v>
                </c:pt>
                <c:pt idx="51">
                  <c:v>28217</c:v>
                </c:pt>
                <c:pt idx="52">
                  <c:v>28247</c:v>
                </c:pt>
                <c:pt idx="53">
                  <c:v>28278</c:v>
                </c:pt>
                <c:pt idx="54">
                  <c:v>28308</c:v>
                </c:pt>
                <c:pt idx="55">
                  <c:v>28339</c:v>
                </c:pt>
                <c:pt idx="56">
                  <c:v>28370</c:v>
                </c:pt>
                <c:pt idx="57">
                  <c:v>28400</c:v>
                </c:pt>
                <c:pt idx="58">
                  <c:v>28431</c:v>
                </c:pt>
                <c:pt idx="59">
                  <c:v>28461</c:v>
                </c:pt>
                <c:pt idx="60">
                  <c:v>28492</c:v>
                </c:pt>
                <c:pt idx="61">
                  <c:v>28523</c:v>
                </c:pt>
                <c:pt idx="62">
                  <c:v>28551</c:v>
                </c:pt>
                <c:pt idx="63">
                  <c:v>28582</c:v>
                </c:pt>
                <c:pt idx="64">
                  <c:v>28612</c:v>
                </c:pt>
                <c:pt idx="65">
                  <c:v>28643</c:v>
                </c:pt>
                <c:pt idx="66">
                  <c:v>28673</c:v>
                </c:pt>
                <c:pt idx="67">
                  <c:v>28704</c:v>
                </c:pt>
                <c:pt idx="68">
                  <c:v>28735</c:v>
                </c:pt>
                <c:pt idx="69">
                  <c:v>28765</c:v>
                </c:pt>
                <c:pt idx="70">
                  <c:v>28796</c:v>
                </c:pt>
                <c:pt idx="71">
                  <c:v>28826</c:v>
                </c:pt>
                <c:pt idx="72">
                  <c:v>28857</c:v>
                </c:pt>
                <c:pt idx="73">
                  <c:v>28888</c:v>
                </c:pt>
                <c:pt idx="74">
                  <c:v>28916</c:v>
                </c:pt>
                <c:pt idx="75">
                  <c:v>28947</c:v>
                </c:pt>
                <c:pt idx="76">
                  <c:v>28977</c:v>
                </c:pt>
                <c:pt idx="77">
                  <c:v>29008</c:v>
                </c:pt>
                <c:pt idx="78">
                  <c:v>29038</c:v>
                </c:pt>
                <c:pt idx="79">
                  <c:v>29069</c:v>
                </c:pt>
                <c:pt idx="80">
                  <c:v>29100</c:v>
                </c:pt>
                <c:pt idx="81">
                  <c:v>29130</c:v>
                </c:pt>
                <c:pt idx="82">
                  <c:v>29161</c:v>
                </c:pt>
                <c:pt idx="83">
                  <c:v>29191</c:v>
                </c:pt>
                <c:pt idx="84">
                  <c:v>29222</c:v>
                </c:pt>
                <c:pt idx="85">
                  <c:v>29253</c:v>
                </c:pt>
                <c:pt idx="86">
                  <c:v>29282</c:v>
                </c:pt>
                <c:pt idx="87">
                  <c:v>29313</c:v>
                </c:pt>
                <c:pt idx="88">
                  <c:v>29343</c:v>
                </c:pt>
                <c:pt idx="89">
                  <c:v>29374</c:v>
                </c:pt>
                <c:pt idx="90">
                  <c:v>29404</c:v>
                </c:pt>
                <c:pt idx="91">
                  <c:v>29435</c:v>
                </c:pt>
                <c:pt idx="92">
                  <c:v>29466</c:v>
                </c:pt>
                <c:pt idx="93">
                  <c:v>29496</c:v>
                </c:pt>
                <c:pt idx="94">
                  <c:v>29527</c:v>
                </c:pt>
                <c:pt idx="95">
                  <c:v>29557</c:v>
                </c:pt>
                <c:pt idx="96">
                  <c:v>29588</c:v>
                </c:pt>
                <c:pt idx="97">
                  <c:v>29619</c:v>
                </c:pt>
                <c:pt idx="98">
                  <c:v>29647</c:v>
                </c:pt>
                <c:pt idx="99">
                  <c:v>29678</c:v>
                </c:pt>
                <c:pt idx="100">
                  <c:v>29708</c:v>
                </c:pt>
                <c:pt idx="101">
                  <c:v>29739</c:v>
                </c:pt>
                <c:pt idx="102">
                  <c:v>29769</c:v>
                </c:pt>
                <c:pt idx="103">
                  <c:v>29800</c:v>
                </c:pt>
                <c:pt idx="104">
                  <c:v>29831</c:v>
                </c:pt>
                <c:pt idx="105">
                  <c:v>29861</c:v>
                </c:pt>
                <c:pt idx="106">
                  <c:v>29892</c:v>
                </c:pt>
                <c:pt idx="107">
                  <c:v>29922</c:v>
                </c:pt>
                <c:pt idx="108">
                  <c:v>29953</c:v>
                </c:pt>
                <c:pt idx="109">
                  <c:v>29984</c:v>
                </c:pt>
                <c:pt idx="110">
                  <c:v>30012</c:v>
                </c:pt>
                <c:pt idx="111">
                  <c:v>30043</c:v>
                </c:pt>
                <c:pt idx="112">
                  <c:v>30073</c:v>
                </c:pt>
                <c:pt idx="113">
                  <c:v>30104</c:v>
                </c:pt>
                <c:pt idx="114">
                  <c:v>30134</c:v>
                </c:pt>
                <c:pt idx="115">
                  <c:v>30165</c:v>
                </c:pt>
                <c:pt idx="116">
                  <c:v>30196</c:v>
                </c:pt>
                <c:pt idx="117">
                  <c:v>30226</c:v>
                </c:pt>
                <c:pt idx="118">
                  <c:v>30257</c:v>
                </c:pt>
                <c:pt idx="119">
                  <c:v>30287</c:v>
                </c:pt>
                <c:pt idx="120">
                  <c:v>30318</c:v>
                </c:pt>
                <c:pt idx="121">
                  <c:v>30349</c:v>
                </c:pt>
                <c:pt idx="122">
                  <c:v>30377</c:v>
                </c:pt>
                <c:pt idx="123">
                  <c:v>30408</c:v>
                </c:pt>
                <c:pt idx="124">
                  <c:v>30438</c:v>
                </c:pt>
                <c:pt idx="125">
                  <c:v>30469</c:v>
                </c:pt>
                <c:pt idx="126">
                  <c:v>30499</c:v>
                </c:pt>
                <c:pt idx="127">
                  <c:v>30530</c:v>
                </c:pt>
                <c:pt idx="128">
                  <c:v>30561</c:v>
                </c:pt>
                <c:pt idx="129">
                  <c:v>30591</c:v>
                </c:pt>
                <c:pt idx="130">
                  <c:v>30622</c:v>
                </c:pt>
                <c:pt idx="131">
                  <c:v>30652</c:v>
                </c:pt>
                <c:pt idx="132">
                  <c:v>30683</c:v>
                </c:pt>
                <c:pt idx="133">
                  <c:v>30714</c:v>
                </c:pt>
                <c:pt idx="134">
                  <c:v>30743</c:v>
                </c:pt>
                <c:pt idx="135">
                  <c:v>30774</c:v>
                </c:pt>
                <c:pt idx="136">
                  <c:v>30804</c:v>
                </c:pt>
                <c:pt idx="137">
                  <c:v>30835</c:v>
                </c:pt>
                <c:pt idx="138">
                  <c:v>30865</c:v>
                </c:pt>
                <c:pt idx="139">
                  <c:v>30896</c:v>
                </c:pt>
                <c:pt idx="140">
                  <c:v>30927</c:v>
                </c:pt>
                <c:pt idx="141">
                  <c:v>30957</c:v>
                </c:pt>
                <c:pt idx="142">
                  <c:v>30988</c:v>
                </c:pt>
                <c:pt idx="143">
                  <c:v>31018</c:v>
                </c:pt>
                <c:pt idx="144">
                  <c:v>31049</c:v>
                </c:pt>
                <c:pt idx="145">
                  <c:v>31080</c:v>
                </c:pt>
                <c:pt idx="146">
                  <c:v>31108</c:v>
                </c:pt>
                <c:pt idx="147">
                  <c:v>31139</c:v>
                </c:pt>
                <c:pt idx="148">
                  <c:v>31169</c:v>
                </c:pt>
                <c:pt idx="149">
                  <c:v>31200</c:v>
                </c:pt>
                <c:pt idx="150">
                  <c:v>31230</c:v>
                </c:pt>
                <c:pt idx="151">
                  <c:v>31261</c:v>
                </c:pt>
                <c:pt idx="152">
                  <c:v>31292</c:v>
                </c:pt>
                <c:pt idx="153">
                  <c:v>31322</c:v>
                </c:pt>
                <c:pt idx="154">
                  <c:v>31353</c:v>
                </c:pt>
                <c:pt idx="155">
                  <c:v>31383</c:v>
                </c:pt>
                <c:pt idx="156">
                  <c:v>31414</c:v>
                </c:pt>
                <c:pt idx="157">
                  <c:v>31445</c:v>
                </c:pt>
                <c:pt idx="158">
                  <c:v>31473</c:v>
                </c:pt>
                <c:pt idx="159">
                  <c:v>31504</c:v>
                </c:pt>
                <c:pt idx="160">
                  <c:v>31534</c:v>
                </c:pt>
                <c:pt idx="161">
                  <c:v>31565</c:v>
                </c:pt>
                <c:pt idx="162">
                  <c:v>31595</c:v>
                </c:pt>
                <c:pt idx="163">
                  <c:v>31626</c:v>
                </c:pt>
                <c:pt idx="164">
                  <c:v>31657</c:v>
                </c:pt>
                <c:pt idx="165">
                  <c:v>31687</c:v>
                </c:pt>
                <c:pt idx="166">
                  <c:v>31718</c:v>
                </c:pt>
                <c:pt idx="167">
                  <c:v>31748</c:v>
                </c:pt>
                <c:pt idx="168">
                  <c:v>31779</c:v>
                </c:pt>
                <c:pt idx="169">
                  <c:v>31810</c:v>
                </c:pt>
                <c:pt idx="170">
                  <c:v>31838</c:v>
                </c:pt>
                <c:pt idx="171">
                  <c:v>31869</c:v>
                </c:pt>
                <c:pt idx="172">
                  <c:v>31899</c:v>
                </c:pt>
                <c:pt idx="173">
                  <c:v>31930</c:v>
                </c:pt>
                <c:pt idx="174">
                  <c:v>31960</c:v>
                </c:pt>
                <c:pt idx="175">
                  <c:v>31991</c:v>
                </c:pt>
                <c:pt idx="176">
                  <c:v>32022</c:v>
                </c:pt>
                <c:pt idx="177">
                  <c:v>32052</c:v>
                </c:pt>
                <c:pt idx="178">
                  <c:v>32083</c:v>
                </c:pt>
                <c:pt idx="179">
                  <c:v>32113</c:v>
                </c:pt>
                <c:pt idx="180">
                  <c:v>32144</c:v>
                </c:pt>
                <c:pt idx="181">
                  <c:v>32175</c:v>
                </c:pt>
                <c:pt idx="182">
                  <c:v>32204</c:v>
                </c:pt>
                <c:pt idx="183">
                  <c:v>32235</c:v>
                </c:pt>
                <c:pt idx="184">
                  <c:v>32265</c:v>
                </c:pt>
                <c:pt idx="185">
                  <c:v>32296</c:v>
                </c:pt>
                <c:pt idx="186">
                  <c:v>32326</c:v>
                </c:pt>
                <c:pt idx="187">
                  <c:v>32357</c:v>
                </c:pt>
                <c:pt idx="188">
                  <c:v>32388</c:v>
                </c:pt>
                <c:pt idx="189">
                  <c:v>32418</c:v>
                </c:pt>
                <c:pt idx="190">
                  <c:v>32449</c:v>
                </c:pt>
                <c:pt idx="191">
                  <c:v>32479</c:v>
                </c:pt>
                <c:pt idx="192">
                  <c:v>32510</c:v>
                </c:pt>
                <c:pt idx="193">
                  <c:v>32541</c:v>
                </c:pt>
                <c:pt idx="194">
                  <c:v>32569</c:v>
                </c:pt>
                <c:pt idx="195">
                  <c:v>32600</c:v>
                </c:pt>
                <c:pt idx="196">
                  <c:v>32630</c:v>
                </c:pt>
                <c:pt idx="197">
                  <c:v>32661</c:v>
                </c:pt>
                <c:pt idx="198">
                  <c:v>32691</c:v>
                </c:pt>
                <c:pt idx="199">
                  <c:v>32722</c:v>
                </c:pt>
                <c:pt idx="200">
                  <c:v>32753</c:v>
                </c:pt>
                <c:pt idx="201">
                  <c:v>32783</c:v>
                </c:pt>
                <c:pt idx="202">
                  <c:v>32814</c:v>
                </c:pt>
                <c:pt idx="203">
                  <c:v>32844</c:v>
                </c:pt>
                <c:pt idx="204">
                  <c:v>32875</c:v>
                </c:pt>
                <c:pt idx="205">
                  <c:v>32906</c:v>
                </c:pt>
                <c:pt idx="206">
                  <c:v>32934</c:v>
                </c:pt>
                <c:pt idx="207">
                  <c:v>32965</c:v>
                </c:pt>
                <c:pt idx="208">
                  <c:v>32995</c:v>
                </c:pt>
                <c:pt idx="209">
                  <c:v>33026</c:v>
                </c:pt>
                <c:pt idx="210">
                  <c:v>33056</c:v>
                </c:pt>
                <c:pt idx="211">
                  <c:v>33087</c:v>
                </c:pt>
                <c:pt idx="212">
                  <c:v>33118</c:v>
                </c:pt>
                <c:pt idx="213">
                  <c:v>33148</c:v>
                </c:pt>
                <c:pt idx="214">
                  <c:v>33179</c:v>
                </c:pt>
                <c:pt idx="215">
                  <c:v>33209</c:v>
                </c:pt>
                <c:pt idx="216">
                  <c:v>33240</c:v>
                </c:pt>
                <c:pt idx="217">
                  <c:v>33271</c:v>
                </c:pt>
                <c:pt idx="218">
                  <c:v>33299</c:v>
                </c:pt>
                <c:pt idx="219">
                  <c:v>33330</c:v>
                </c:pt>
                <c:pt idx="220">
                  <c:v>33360</c:v>
                </c:pt>
                <c:pt idx="221">
                  <c:v>33391</c:v>
                </c:pt>
                <c:pt idx="222">
                  <c:v>33421</c:v>
                </c:pt>
                <c:pt idx="223">
                  <c:v>33452</c:v>
                </c:pt>
                <c:pt idx="224">
                  <c:v>33483</c:v>
                </c:pt>
                <c:pt idx="225">
                  <c:v>33513</c:v>
                </c:pt>
                <c:pt idx="226">
                  <c:v>33544</c:v>
                </c:pt>
                <c:pt idx="227">
                  <c:v>33574</c:v>
                </c:pt>
                <c:pt idx="228">
                  <c:v>33605</c:v>
                </c:pt>
                <c:pt idx="229">
                  <c:v>33636</c:v>
                </c:pt>
                <c:pt idx="230">
                  <c:v>33665</c:v>
                </c:pt>
                <c:pt idx="231">
                  <c:v>33696</c:v>
                </c:pt>
                <c:pt idx="232">
                  <c:v>33726</c:v>
                </c:pt>
                <c:pt idx="233">
                  <c:v>33757</c:v>
                </c:pt>
                <c:pt idx="234">
                  <c:v>33787</c:v>
                </c:pt>
                <c:pt idx="235">
                  <c:v>33818</c:v>
                </c:pt>
                <c:pt idx="236">
                  <c:v>33849</c:v>
                </c:pt>
                <c:pt idx="237">
                  <c:v>33879</c:v>
                </c:pt>
                <c:pt idx="238">
                  <c:v>33910</c:v>
                </c:pt>
                <c:pt idx="239">
                  <c:v>33940</c:v>
                </c:pt>
                <c:pt idx="240">
                  <c:v>33971</c:v>
                </c:pt>
                <c:pt idx="241">
                  <c:v>34002</c:v>
                </c:pt>
                <c:pt idx="242">
                  <c:v>34030</c:v>
                </c:pt>
                <c:pt idx="243">
                  <c:v>34061</c:v>
                </c:pt>
                <c:pt idx="244">
                  <c:v>34091</c:v>
                </c:pt>
                <c:pt idx="245">
                  <c:v>34122</c:v>
                </c:pt>
                <c:pt idx="246">
                  <c:v>34152</c:v>
                </c:pt>
                <c:pt idx="247">
                  <c:v>34183</c:v>
                </c:pt>
                <c:pt idx="248">
                  <c:v>34214</c:v>
                </c:pt>
                <c:pt idx="249">
                  <c:v>34244</c:v>
                </c:pt>
                <c:pt idx="250">
                  <c:v>34275</c:v>
                </c:pt>
                <c:pt idx="251">
                  <c:v>34305</c:v>
                </c:pt>
                <c:pt idx="252">
                  <c:v>34336</c:v>
                </c:pt>
                <c:pt idx="253">
                  <c:v>34367</c:v>
                </c:pt>
                <c:pt idx="254">
                  <c:v>34395</c:v>
                </c:pt>
                <c:pt idx="255">
                  <c:v>34426</c:v>
                </c:pt>
                <c:pt idx="256">
                  <c:v>34456</c:v>
                </c:pt>
                <c:pt idx="257">
                  <c:v>34487</c:v>
                </c:pt>
                <c:pt idx="258">
                  <c:v>34517</c:v>
                </c:pt>
                <c:pt idx="259">
                  <c:v>34548</c:v>
                </c:pt>
                <c:pt idx="260">
                  <c:v>34579</c:v>
                </c:pt>
                <c:pt idx="261">
                  <c:v>34609</c:v>
                </c:pt>
                <c:pt idx="262">
                  <c:v>34640</c:v>
                </c:pt>
                <c:pt idx="263">
                  <c:v>34670</c:v>
                </c:pt>
                <c:pt idx="264">
                  <c:v>34701</c:v>
                </c:pt>
                <c:pt idx="265">
                  <c:v>34732</c:v>
                </c:pt>
                <c:pt idx="266">
                  <c:v>34760</c:v>
                </c:pt>
                <c:pt idx="267">
                  <c:v>34791</c:v>
                </c:pt>
                <c:pt idx="268">
                  <c:v>34821</c:v>
                </c:pt>
                <c:pt idx="269">
                  <c:v>34852</c:v>
                </c:pt>
                <c:pt idx="270">
                  <c:v>34882</c:v>
                </c:pt>
                <c:pt idx="271">
                  <c:v>34913</c:v>
                </c:pt>
                <c:pt idx="272">
                  <c:v>34944</c:v>
                </c:pt>
                <c:pt idx="273">
                  <c:v>34974</c:v>
                </c:pt>
                <c:pt idx="274">
                  <c:v>35005</c:v>
                </c:pt>
                <c:pt idx="275">
                  <c:v>35035</c:v>
                </c:pt>
                <c:pt idx="276">
                  <c:v>35066</c:v>
                </c:pt>
                <c:pt idx="277">
                  <c:v>35097</c:v>
                </c:pt>
                <c:pt idx="278">
                  <c:v>35126</c:v>
                </c:pt>
                <c:pt idx="279">
                  <c:v>35157</c:v>
                </c:pt>
                <c:pt idx="280">
                  <c:v>35187</c:v>
                </c:pt>
                <c:pt idx="281">
                  <c:v>35218</c:v>
                </c:pt>
                <c:pt idx="282">
                  <c:v>35248</c:v>
                </c:pt>
                <c:pt idx="283">
                  <c:v>35279</c:v>
                </c:pt>
                <c:pt idx="284">
                  <c:v>35310</c:v>
                </c:pt>
                <c:pt idx="285">
                  <c:v>35340</c:v>
                </c:pt>
                <c:pt idx="286">
                  <c:v>35371</c:v>
                </c:pt>
                <c:pt idx="287">
                  <c:v>35401</c:v>
                </c:pt>
                <c:pt idx="288">
                  <c:v>35432</c:v>
                </c:pt>
                <c:pt idx="289">
                  <c:v>35463</c:v>
                </c:pt>
                <c:pt idx="290">
                  <c:v>35491</c:v>
                </c:pt>
                <c:pt idx="291">
                  <c:v>35522</c:v>
                </c:pt>
                <c:pt idx="292">
                  <c:v>35552</c:v>
                </c:pt>
                <c:pt idx="293">
                  <c:v>35583</c:v>
                </c:pt>
                <c:pt idx="294">
                  <c:v>35613</c:v>
                </c:pt>
                <c:pt idx="295">
                  <c:v>35644</c:v>
                </c:pt>
                <c:pt idx="296">
                  <c:v>35675</c:v>
                </c:pt>
                <c:pt idx="297">
                  <c:v>35705</c:v>
                </c:pt>
                <c:pt idx="298">
                  <c:v>35736</c:v>
                </c:pt>
                <c:pt idx="299">
                  <c:v>35766</c:v>
                </c:pt>
                <c:pt idx="300">
                  <c:v>35797</c:v>
                </c:pt>
                <c:pt idx="301">
                  <c:v>35828</c:v>
                </c:pt>
                <c:pt idx="302">
                  <c:v>35856</c:v>
                </c:pt>
                <c:pt idx="303">
                  <c:v>35887</c:v>
                </c:pt>
                <c:pt idx="304">
                  <c:v>35917</c:v>
                </c:pt>
                <c:pt idx="305">
                  <c:v>35948</c:v>
                </c:pt>
                <c:pt idx="306">
                  <c:v>35978</c:v>
                </c:pt>
                <c:pt idx="307">
                  <c:v>36009</c:v>
                </c:pt>
                <c:pt idx="308">
                  <c:v>36040</c:v>
                </c:pt>
                <c:pt idx="309">
                  <c:v>36070</c:v>
                </c:pt>
                <c:pt idx="310">
                  <c:v>36101</c:v>
                </c:pt>
                <c:pt idx="311">
                  <c:v>36131</c:v>
                </c:pt>
                <c:pt idx="312">
                  <c:v>36162</c:v>
                </c:pt>
                <c:pt idx="313">
                  <c:v>36193</c:v>
                </c:pt>
                <c:pt idx="314">
                  <c:v>36221</c:v>
                </c:pt>
                <c:pt idx="315">
                  <c:v>36252</c:v>
                </c:pt>
                <c:pt idx="316">
                  <c:v>36282</c:v>
                </c:pt>
                <c:pt idx="317">
                  <c:v>36313</c:v>
                </c:pt>
                <c:pt idx="318">
                  <c:v>36343</c:v>
                </c:pt>
                <c:pt idx="319">
                  <c:v>36374</c:v>
                </c:pt>
                <c:pt idx="320">
                  <c:v>36405</c:v>
                </c:pt>
                <c:pt idx="321">
                  <c:v>36435</c:v>
                </c:pt>
                <c:pt idx="322">
                  <c:v>36466</c:v>
                </c:pt>
                <c:pt idx="323">
                  <c:v>36496</c:v>
                </c:pt>
                <c:pt idx="324">
                  <c:v>36527</c:v>
                </c:pt>
                <c:pt idx="325">
                  <c:v>36558</c:v>
                </c:pt>
                <c:pt idx="326">
                  <c:v>36587</c:v>
                </c:pt>
                <c:pt idx="327">
                  <c:v>36618</c:v>
                </c:pt>
                <c:pt idx="328">
                  <c:v>36648</c:v>
                </c:pt>
                <c:pt idx="329">
                  <c:v>36679</c:v>
                </c:pt>
                <c:pt idx="330">
                  <c:v>36709</c:v>
                </c:pt>
                <c:pt idx="331">
                  <c:v>36740</c:v>
                </c:pt>
                <c:pt idx="332">
                  <c:v>36771</c:v>
                </c:pt>
                <c:pt idx="333">
                  <c:v>36801</c:v>
                </c:pt>
                <c:pt idx="334">
                  <c:v>36832</c:v>
                </c:pt>
                <c:pt idx="335">
                  <c:v>36862</c:v>
                </c:pt>
                <c:pt idx="336">
                  <c:v>36893</c:v>
                </c:pt>
                <c:pt idx="337">
                  <c:v>36924</c:v>
                </c:pt>
                <c:pt idx="338">
                  <c:v>36952</c:v>
                </c:pt>
                <c:pt idx="339">
                  <c:v>36983</c:v>
                </c:pt>
                <c:pt idx="340">
                  <c:v>37013</c:v>
                </c:pt>
                <c:pt idx="341">
                  <c:v>37044</c:v>
                </c:pt>
                <c:pt idx="342">
                  <c:v>37074</c:v>
                </c:pt>
                <c:pt idx="343">
                  <c:v>37105</c:v>
                </c:pt>
                <c:pt idx="344">
                  <c:v>37136</c:v>
                </c:pt>
                <c:pt idx="345">
                  <c:v>37166</c:v>
                </c:pt>
                <c:pt idx="346">
                  <c:v>37197</c:v>
                </c:pt>
                <c:pt idx="347">
                  <c:v>37227</c:v>
                </c:pt>
                <c:pt idx="348">
                  <c:v>37258</c:v>
                </c:pt>
                <c:pt idx="349">
                  <c:v>37289</c:v>
                </c:pt>
                <c:pt idx="350">
                  <c:v>37317</c:v>
                </c:pt>
                <c:pt idx="351">
                  <c:v>37348</c:v>
                </c:pt>
                <c:pt idx="352">
                  <c:v>37378</c:v>
                </c:pt>
                <c:pt idx="353">
                  <c:v>37409</c:v>
                </c:pt>
                <c:pt idx="354">
                  <c:v>37439</c:v>
                </c:pt>
                <c:pt idx="355">
                  <c:v>37470</c:v>
                </c:pt>
                <c:pt idx="356">
                  <c:v>37501</c:v>
                </c:pt>
                <c:pt idx="357">
                  <c:v>37531</c:v>
                </c:pt>
                <c:pt idx="358">
                  <c:v>37562</c:v>
                </c:pt>
                <c:pt idx="359">
                  <c:v>37592</c:v>
                </c:pt>
                <c:pt idx="360">
                  <c:v>37623</c:v>
                </c:pt>
                <c:pt idx="361">
                  <c:v>37654</c:v>
                </c:pt>
                <c:pt idx="362">
                  <c:v>37682</c:v>
                </c:pt>
                <c:pt idx="363">
                  <c:v>37713</c:v>
                </c:pt>
                <c:pt idx="364">
                  <c:v>37743</c:v>
                </c:pt>
                <c:pt idx="365">
                  <c:v>37774</c:v>
                </c:pt>
                <c:pt idx="366">
                  <c:v>37804</c:v>
                </c:pt>
                <c:pt idx="367">
                  <c:v>37835</c:v>
                </c:pt>
                <c:pt idx="368">
                  <c:v>37866</c:v>
                </c:pt>
                <c:pt idx="369">
                  <c:v>37896</c:v>
                </c:pt>
                <c:pt idx="370">
                  <c:v>37927</c:v>
                </c:pt>
                <c:pt idx="371">
                  <c:v>37957</c:v>
                </c:pt>
                <c:pt idx="372">
                  <c:v>37988</c:v>
                </c:pt>
                <c:pt idx="373">
                  <c:v>38019</c:v>
                </c:pt>
                <c:pt idx="374">
                  <c:v>38048</c:v>
                </c:pt>
                <c:pt idx="375">
                  <c:v>38079</c:v>
                </c:pt>
                <c:pt idx="376">
                  <c:v>38109</c:v>
                </c:pt>
                <c:pt idx="377">
                  <c:v>38140</c:v>
                </c:pt>
                <c:pt idx="378">
                  <c:v>38170</c:v>
                </c:pt>
                <c:pt idx="379">
                  <c:v>38201</c:v>
                </c:pt>
                <c:pt idx="380">
                  <c:v>38232</c:v>
                </c:pt>
                <c:pt idx="381">
                  <c:v>38262</c:v>
                </c:pt>
                <c:pt idx="382">
                  <c:v>38293</c:v>
                </c:pt>
                <c:pt idx="383">
                  <c:v>38323</c:v>
                </c:pt>
                <c:pt idx="384">
                  <c:v>38354</c:v>
                </c:pt>
                <c:pt idx="385">
                  <c:v>38385</c:v>
                </c:pt>
                <c:pt idx="386">
                  <c:v>38413</c:v>
                </c:pt>
                <c:pt idx="387">
                  <c:v>38444</c:v>
                </c:pt>
                <c:pt idx="388">
                  <c:v>38474</c:v>
                </c:pt>
                <c:pt idx="389">
                  <c:v>38505</c:v>
                </c:pt>
                <c:pt idx="390">
                  <c:v>38535</c:v>
                </c:pt>
                <c:pt idx="391">
                  <c:v>38566</c:v>
                </c:pt>
                <c:pt idx="392">
                  <c:v>38597</c:v>
                </c:pt>
                <c:pt idx="393">
                  <c:v>38627</c:v>
                </c:pt>
                <c:pt idx="394">
                  <c:v>38658</c:v>
                </c:pt>
                <c:pt idx="395">
                  <c:v>38688</c:v>
                </c:pt>
                <c:pt idx="396">
                  <c:v>38719</c:v>
                </c:pt>
                <c:pt idx="397">
                  <c:v>38750</c:v>
                </c:pt>
                <c:pt idx="398">
                  <c:v>38778</c:v>
                </c:pt>
                <c:pt idx="399">
                  <c:v>38809</c:v>
                </c:pt>
                <c:pt idx="400">
                  <c:v>38839</c:v>
                </c:pt>
                <c:pt idx="401">
                  <c:v>38870</c:v>
                </c:pt>
                <c:pt idx="402">
                  <c:v>38900</c:v>
                </c:pt>
                <c:pt idx="403">
                  <c:v>38931</c:v>
                </c:pt>
                <c:pt idx="404">
                  <c:v>38962</c:v>
                </c:pt>
                <c:pt idx="405">
                  <c:v>38992</c:v>
                </c:pt>
                <c:pt idx="406">
                  <c:v>39023</c:v>
                </c:pt>
                <c:pt idx="407">
                  <c:v>39053</c:v>
                </c:pt>
                <c:pt idx="408">
                  <c:v>39084</c:v>
                </c:pt>
                <c:pt idx="409">
                  <c:v>39115</c:v>
                </c:pt>
                <c:pt idx="410">
                  <c:v>39143</c:v>
                </c:pt>
                <c:pt idx="411">
                  <c:v>39174</c:v>
                </c:pt>
                <c:pt idx="412">
                  <c:v>39204</c:v>
                </c:pt>
                <c:pt idx="413">
                  <c:v>39235</c:v>
                </c:pt>
                <c:pt idx="414">
                  <c:v>39265</c:v>
                </c:pt>
                <c:pt idx="415">
                  <c:v>39296</c:v>
                </c:pt>
                <c:pt idx="416">
                  <c:v>39327</c:v>
                </c:pt>
                <c:pt idx="417">
                  <c:v>39357</c:v>
                </c:pt>
                <c:pt idx="418">
                  <c:v>39388</c:v>
                </c:pt>
                <c:pt idx="419">
                  <c:v>39418</c:v>
                </c:pt>
                <c:pt idx="420">
                  <c:v>39449</c:v>
                </c:pt>
                <c:pt idx="421">
                  <c:v>39480</c:v>
                </c:pt>
                <c:pt idx="422">
                  <c:v>39509</c:v>
                </c:pt>
                <c:pt idx="423">
                  <c:v>39540</c:v>
                </c:pt>
                <c:pt idx="424">
                  <c:v>39570</c:v>
                </c:pt>
                <c:pt idx="425">
                  <c:v>39601</c:v>
                </c:pt>
                <c:pt idx="426">
                  <c:v>39631</c:v>
                </c:pt>
                <c:pt idx="427">
                  <c:v>39662</c:v>
                </c:pt>
                <c:pt idx="428">
                  <c:v>39693</c:v>
                </c:pt>
                <c:pt idx="429">
                  <c:v>39723</c:v>
                </c:pt>
                <c:pt idx="430">
                  <c:v>39754</c:v>
                </c:pt>
                <c:pt idx="431">
                  <c:v>39784</c:v>
                </c:pt>
                <c:pt idx="432">
                  <c:v>39815</c:v>
                </c:pt>
                <c:pt idx="433">
                  <c:v>39846</c:v>
                </c:pt>
                <c:pt idx="434">
                  <c:v>39874</c:v>
                </c:pt>
                <c:pt idx="435">
                  <c:v>39905</c:v>
                </c:pt>
                <c:pt idx="436">
                  <c:v>39935</c:v>
                </c:pt>
                <c:pt idx="437">
                  <c:v>39966</c:v>
                </c:pt>
                <c:pt idx="438">
                  <c:v>39996</c:v>
                </c:pt>
                <c:pt idx="439">
                  <c:v>40027</c:v>
                </c:pt>
                <c:pt idx="440">
                  <c:v>40058</c:v>
                </c:pt>
                <c:pt idx="441">
                  <c:v>40088</c:v>
                </c:pt>
                <c:pt idx="442">
                  <c:v>40119</c:v>
                </c:pt>
                <c:pt idx="443">
                  <c:v>40149</c:v>
                </c:pt>
                <c:pt idx="444">
                  <c:v>40180</c:v>
                </c:pt>
                <c:pt idx="445">
                  <c:v>40211</c:v>
                </c:pt>
                <c:pt idx="446">
                  <c:v>40239</c:v>
                </c:pt>
                <c:pt idx="447">
                  <c:v>40270</c:v>
                </c:pt>
                <c:pt idx="448">
                  <c:v>40300</c:v>
                </c:pt>
                <c:pt idx="449">
                  <c:v>40331</c:v>
                </c:pt>
                <c:pt idx="450">
                  <c:v>40361</c:v>
                </c:pt>
                <c:pt idx="451">
                  <c:v>40392</c:v>
                </c:pt>
                <c:pt idx="452">
                  <c:v>40423</c:v>
                </c:pt>
                <c:pt idx="453">
                  <c:v>40453</c:v>
                </c:pt>
                <c:pt idx="454">
                  <c:v>40484</c:v>
                </c:pt>
                <c:pt idx="455">
                  <c:v>40514</c:v>
                </c:pt>
                <c:pt idx="456">
                  <c:v>40545</c:v>
                </c:pt>
                <c:pt idx="457">
                  <c:v>40576</c:v>
                </c:pt>
                <c:pt idx="458">
                  <c:v>40604</c:v>
                </c:pt>
                <c:pt idx="459">
                  <c:v>40635</c:v>
                </c:pt>
                <c:pt idx="460">
                  <c:v>40665</c:v>
                </c:pt>
                <c:pt idx="461">
                  <c:v>40696</c:v>
                </c:pt>
                <c:pt idx="462">
                  <c:v>40726</c:v>
                </c:pt>
                <c:pt idx="463">
                  <c:v>40757</c:v>
                </c:pt>
                <c:pt idx="464">
                  <c:v>40788</c:v>
                </c:pt>
                <c:pt idx="465">
                  <c:v>40818</c:v>
                </c:pt>
                <c:pt idx="466">
                  <c:v>40849</c:v>
                </c:pt>
                <c:pt idx="467">
                  <c:v>40879</c:v>
                </c:pt>
                <c:pt idx="468">
                  <c:v>40910</c:v>
                </c:pt>
                <c:pt idx="469">
                  <c:v>40941</c:v>
                </c:pt>
                <c:pt idx="470">
                  <c:v>40970</c:v>
                </c:pt>
                <c:pt idx="471">
                  <c:v>41001</c:v>
                </c:pt>
                <c:pt idx="472">
                  <c:v>41031</c:v>
                </c:pt>
                <c:pt idx="473">
                  <c:v>41062</c:v>
                </c:pt>
                <c:pt idx="474">
                  <c:v>41092</c:v>
                </c:pt>
                <c:pt idx="475">
                  <c:v>41123</c:v>
                </c:pt>
                <c:pt idx="476">
                  <c:v>41154</c:v>
                </c:pt>
                <c:pt idx="477">
                  <c:v>41184</c:v>
                </c:pt>
                <c:pt idx="478">
                  <c:v>41215</c:v>
                </c:pt>
                <c:pt idx="479">
                  <c:v>41245</c:v>
                </c:pt>
                <c:pt idx="480">
                  <c:v>41276</c:v>
                </c:pt>
                <c:pt idx="481">
                  <c:v>41307</c:v>
                </c:pt>
                <c:pt idx="482">
                  <c:v>41335</c:v>
                </c:pt>
                <c:pt idx="483">
                  <c:v>41366</c:v>
                </c:pt>
                <c:pt idx="484">
                  <c:v>41396</c:v>
                </c:pt>
                <c:pt idx="485">
                  <c:v>41427</c:v>
                </c:pt>
                <c:pt idx="486">
                  <c:v>41457</c:v>
                </c:pt>
                <c:pt idx="487">
                  <c:v>41488</c:v>
                </c:pt>
                <c:pt idx="488">
                  <c:v>41519</c:v>
                </c:pt>
                <c:pt idx="489">
                  <c:v>41549</c:v>
                </c:pt>
                <c:pt idx="490">
                  <c:v>41580</c:v>
                </c:pt>
                <c:pt idx="491">
                  <c:v>41610</c:v>
                </c:pt>
                <c:pt idx="492">
                  <c:v>41641</c:v>
                </c:pt>
                <c:pt idx="493">
                  <c:v>41672</c:v>
                </c:pt>
                <c:pt idx="494">
                  <c:v>41700</c:v>
                </c:pt>
                <c:pt idx="495">
                  <c:v>41731</c:v>
                </c:pt>
                <c:pt idx="496">
                  <c:v>41761</c:v>
                </c:pt>
                <c:pt idx="497">
                  <c:v>41792</c:v>
                </c:pt>
                <c:pt idx="498">
                  <c:v>41822</c:v>
                </c:pt>
                <c:pt idx="499">
                  <c:v>41853</c:v>
                </c:pt>
                <c:pt idx="500">
                  <c:v>41884</c:v>
                </c:pt>
                <c:pt idx="501">
                  <c:v>41914</c:v>
                </c:pt>
                <c:pt idx="502">
                  <c:v>41945</c:v>
                </c:pt>
                <c:pt idx="503">
                  <c:v>41975</c:v>
                </c:pt>
                <c:pt idx="504">
                  <c:v>42006</c:v>
                </c:pt>
                <c:pt idx="505">
                  <c:v>42037</c:v>
                </c:pt>
                <c:pt idx="506">
                  <c:v>42065</c:v>
                </c:pt>
                <c:pt idx="507">
                  <c:v>42096</c:v>
                </c:pt>
                <c:pt idx="508">
                  <c:v>42126</c:v>
                </c:pt>
                <c:pt idx="509">
                  <c:v>42157</c:v>
                </c:pt>
                <c:pt idx="510">
                  <c:v>42187</c:v>
                </c:pt>
                <c:pt idx="511">
                  <c:v>42218</c:v>
                </c:pt>
                <c:pt idx="512">
                  <c:v>42249</c:v>
                </c:pt>
                <c:pt idx="513">
                  <c:v>42279</c:v>
                </c:pt>
                <c:pt idx="514">
                  <c:v>42310</c:v>
                </c:pt>
              </c:numCache>
            </c:numRef>
          </c:xVal>
          <c:yVal>
            <c:numRef>
              <c:f>SealedBolsa!$C$8:$C$522</c:f>
              <c:numCache>
                <c:formatCode>General</c:formatCode>
                <c:ptCount val="515"/>
                <c:pt idx="0">
                  <c:v>1</c:v>
                </c:pt>
                <c:pt idx="1">
                  <c:v>0.89840000000000009</c:v>
                </c:pt>
                <c:pt idx="2">
                  <c:v>0.80470000000000008</c:v>
                </c:pt>
                <c:pt idx="3">
                  <c:v>0.79690000000000005</c:v>
                </c:pt>
                <c:pt idx="4">
                  <c:v>0.65629999999999999</c:v>
                </c:pt>
                <c:pt idx="5">
                  <c:v>0.59379999999999999</c:v>
                </c:pt>
                <c:pt idx="6">
                  <c:v>0.55470000000000008</c:v>
                </c:pt>
                <c:pt idx="7">
                  <c:v>0.71879999999999999</c:v>
                </c:pt>
                <c:pt idx="8">
                  <c:v>0.6875</c:v>
                </c:pt>
                <c:pt idx="9">
                  <c:v>0.88280000000000003</c:v>
                </c:pt>
                <c:pt idx="10">
                  <c:v>0.67970000000000008</c:v>
                </c:pt>
                <c:pt idx="11">
                  <c:v>0.46880000000000005</c:v>
                </c:pt>
                <c:pt idx="12">
                  <c:v>0.47660000000000002</c:v>
                </c:pt>
                <c:pt idx="13">
                  <c:v>0.44530000000000003</c:v>
                </c:pt>
                <c:pt idx="14">
                  <c:v>0.55470000000000008</c:v>
                </c:pt>
                <c:pt idx="15">
                  <c:v>0.50780000000000003</c:v>
                </c:pt>
                <c:pt idx="16">
                  <c:v>0.47660000000000002</c:v>
                </c:pt>
                <c:pt idx="17">
                  <c:v>0.47660000000000002</c:v>
                </c:pt>
                <c:pt idx="18">
                  <c:v>0.49220000000000003</c:v>
                </c:pt>
                <c:pt idx="19">
                  <c:v>0.52339999999999998</c:v>
                </c:pt>
                <c:pt idx="20">
                  <c:v>0.49220000000000003</c:v>
                </c:pt>
                <c:pt idx="21">
                  <c:v>0.40629999999999999</c:v>
                </c:pt>
                <c:pt idx="22">
                  <c:v>0.4844</c:v>
                </c:pt>
                <c:pt idx="23">
                  <c:v>0.5</c:v>
                </c:pt>
                <c:pt idx="24">
                  <c:v>0.42970000000000003</c:v>
                </c:pt>
                <c:pt idx="25">
                  <c:v>0.4844</c:v>
                </c:pt>
                <c:pt idx="26">
                  <c:v>0.52339999999999998</c:v>
                </c:pt>
                <c:pt idx="27">
                  <c:v>0.55470000000000008</c:v>
                </c:pt>
                <c:pt idx="28">
                  <c:v>0.5625</c:v>
                </c:pt>
                <c:pt idx="29">
                  <c:v>0.71090000000000009</c:v>
                </c:pt>
                <c:pt idx="30">
                  <c:v>0.70310000000000006</c:v>
                </c:pt>
                <c:pt idx="31">
                  <c:v>0.59379999999999999</c:v>
                </c:pt>
                <c:pt idx="32">
                  <c:v>0.54690000000000005</c:v>
                </c:pt>
                <c:pt idx="33">
                  <c:v>0.4375</c:v>
                </c:pt>
                <c:pt idx="34">
                  <c:v>0.41410000000000002</c:v>
                </c:pt>
                <c:pt idx="35">
                  <c:v>0.4844</c:v>
                </c:pt>
                <c:pt idx="36">
                  <c:v>0.50780000000000003</c:v>
                </c:pt>
                <c:pt idx="37">
                  <c:v>0.51560000000000006</c:v>
                </c:pt>
                <c:pt idx="38">
                  <c:v>0.59379999999999999</c:v>
                </c:pt>
                <c:pt idx="39">
                  <c:v>0.57810000000000006</c:v>
                </c:pt>
                <c:pt idx="40">
                  <c:v>0.54690000000000005</c:v>
                </c:pt>
                <c:pt idx="41">
                  <c:v>0.4844</c:v>
                </c:pt>
                <c:pt idx="42">
                  <c:v>0.54690000000000005</c:v>
                </c:pt>
                <c:pt idx="43">
                  <c:v>0.51560000000000006</c:v>
                </c:pt>
                <c:pt idx="44">
                  <c:v>0.53129999999999999</c:v>
                </c:pt>
                <c:pt idx="45">
                  <c:v>0.51560000000000006</c:v>
                </c:pt>
                <c:pt idx="46">
                  <c:v>0.47660000000000002</c:v>
                </c:pt>
                <c:pt idx="47">
                  <c:v>0.5</c:v>
                </c:pt>
                <c:pt idx="48">
                  <c:v>0.64060000000000006</c:v>
                </c:pt>
                <c:pt idx="49">
                  <c:v>0.63280000000000003</c:v>
                </c:pt>
                <c:pt idx="50">
                  <c:v>0.50780000000000003</c:v>
                </c:pt>
                <c:pt idx="51">
                  <c:v>0.54690000000000005</c:v>
                </c:pt>
                <c:pt idx="52">
                  <c:v>0.58589999999999998</c:v>
                </c:pt>
                <c:pt idx="53">
                  <c:v>0.51560000000000006</c:v>
                </c:pt>
                <c:pt idx="54">
                  <c:v>0.54690000000000005</c:v>
                </c:pt>
                <c:pt idx="55">
                  <c:v>0.65629999999999999</c:v>
                </c:pt>
                <c:pt idx="56">
                  <c:v>0.65629999999999999</c:v>
                </c:pt>
                <c:pt idx="57">
                  <c:v>0.76560000000000006</c:v>
                </c:pt>
                <c:pt idx="58">
                  <c:v>0.65629999999999999</c:v>
                </c:pt>
                <c:pt idx="59">
                  <c:v>0.73440000000000005</c:v>
                </c:pt>
                <c:pt idx="60">
                  <c:v>0.71090000000000009</c:v>
                </c:pt>
                <c:pt idx="61">
                  <c:v>0.80470000000000008</c:v>
                </c:pt>
                <c:pt idx="62">
                  <c:v>0.76560000000000006</c:v>
                </c:pt>
                <c:pt idx="63">
                  <c:v>0.92190000000000005</c:v>
                </c:pt>
                <c:pt idx="64">
                  <c:v>1.0625</c:v>
                </c:pt>
                <c:pt idx="65">
                  <c:v>1.1406000000000001</c:v>
                </c:pt>
                <c:pt idx="66">
                  <c:v>1.0391000000000001</c:v>
                </c:pt>
                <c:pt idx="67">
                  <c:v>1.1328</c:v>
                </c:pt>
                <c:pt idx="68">
                  <c:v>0.97660000000000002</c:v>
                </c:pt>
                <c:pt idx="69">
                  <c:v>0.96090000000000009</c:v>
                </c:pt>
                <c:pt idx="70">
                  <c:v>0.84379999999999999</c:v>
                </c:pt>
                <c:pt idx="71">
                  <c:v>0.73440000000000005</c:v>
                </c:pt>
                <c:pt idx="72">
                  <c:v>0.77340000000000009</c:v>
                </c:pt>
                <c:pt idx="73">
                  <c:v>0.875</c:v>
                </c:pt>
                <c:pt idx="74">
                  <c:v>0.82810000000000006</c:v>
                </c:pt>
                <c:pt idx="75">
                  <c:v>0.84379999999999999</c:v>
                </c:pt>
                <c:pt idx="76">
                  <c:v>0.94530000000000003</c:v>
                </c:pt>
                <c:pt idx="77">
                  <c:v>1</c:v>
                </c:pt>
                <c:pt idx="78">
                  <c:v>1.0078</c:v>
                </c:pt>
                <c:pt idx="79">
                  <c:v>1.0078</c:v>
                </c:pt>
                <c:pt idx="80">
                  <c:v>1.1484000000000001</c:v>
                </c:pt>
                <c:pt idx="81">
                  <c:v>1.0313000000000001</c:v>
                </c:pt>
                <c:pt idx="82">
                  <c:v>0.9375</c:v>
                </c:pt>
                <c:pt idx="83">
                  <c:v>0.95310000000000006</c:v>
                </c:pt>
                <c:pt idx="84">
                  <c:v>1.0859000000000001</c:v>
                </c:pt>
                <c:pt idx="85">
                  <c:v>1.0703</c:v>
                </c:pt>
                <c:pt idx="86">
                  <c:v>0.92190000000000005</c:v>
                </c:pt>
                <c:pt idx="87">
                  <c:v>0.86720000000000008</c:v>
                </c:pt>
                <c:pt idx="88">
                  <c:v>1.0156000000000001</c:v>
                </c:pt>
                <c:pt idx="89">
                  <c:v>1.0625</c:v>
                </c:pt>
                <c:pt idx="90">
                  <c:v>1.125</c:v>
                </c:pt>
                <c:pt idx="91">
                  <c:v>1.4453</c:v>
                </c:pt>
                <c:pt idx="92">
                  <c:v>1.5625</c:v>
                </c:pt>
                <c:pt idx="93">
                  <c:v>1.5703</c:v>
                </c:pt>
                <c:pt idx="94">
                  <c:v>1.7109000000000001</c:v>
                </c:pt>
                <c:pt idx="95">
                  <c:v>1.7344000000000002</c:v>
                </c:pt>
                <c:pt idx="96">
                  <c:v>1.9531000000000001</c:v>
                </c:pt>
                <c:pt idx="97">
                  <c:v>1.8672000000000002</c:v>
                </c:pt>
                <c:pt idx="98">
                  <c:v>1.9531000000000001</c:v>
                </c:pt>
                <c:pt idx="99">
                  <c:v>1.9375</c:v>
                </c:pt>
                <c:pt idx="100">
                  <c:v>1.9844000000000002</c:v>
                </c:pt>
                <c:pt idx="101">
                  <c:v>2.2422</c:v>
                </c:pt>
                <c:pt idx="102">
                  <c:v>2.1015999999999999</c:v>
                </c:pt>
                <c:pt idx="103">
                  <c:v>1.9609000000000001</c:v>
                </c:pt>
                <c:pt idx="104">
                  <c:v>1.7031000000000001</c:v>
                </c:pt>
                <c:pt idx="105">
                  <c:v>1.6719000000000002</c:v>
                </c:pt>
                <c:pt idx="106">
                  <c:v>1.3828</c:v>
                </c:pt>
                <c:pt idx="107">
                  <c:v>1.6406000000000001</c:v>
                </c:pt>
                <c:pt idx="108">
                  <c:v>1.6953</c:v>
                </c:pt>
                <c:pt idx="109">
                  <c:v>1.6484000000000001</c:v>
                </c:pt>
                <c:pt idx="110">
                  <c:v>1.7266000000000001</c:v>
                </c:pt>
                <c:pt idx="111">
                  <c:v>1.8125</c:v>
                </c:pt>
                <c:pt idx="112">
                  <c:v>1.8047000000000002</c:v>
                </c:pt>
                <c:pt idx="113">
                  <c:v>1.4766000000000001</c:v>
                </c:pt>
                <c:pt idx="114">
                  <c:v>1.3984000000000001</c:v>
                </c:pt>
                <c:pt idx="115">
                  <c:v>1.2656000000000001</c:v>
                </c:pt>
                <c:pt idx="116">
                  <c:v>1.5859000000000001</c:v>
                </c:pt>
                <c:pt idx="117">
                  <c:v>1.5</c:v>
                </c:pt>
                <c:pt idx="118">
                  <c:v>1.5625</c:v>
                </c:pt>
                <c:pt idx="119">
                  <c:v>1.7344000000000002</c:v>
                </c:pt>
                <c:pt idx="120">
                  <c:v>1.7188000000000001</c:v>
                </c:pt>
                <c:pt idx="121">
                  <c:v>1.8359000000000001</c:v>
                </c:pt>
                <c:pt idx="122">
                  <c:v>1.9844000000000002</c:v>
                </c:pt>
                <c:pt idx="123">
                  <c:v>2.0468999999999999</c:v>
                </c:pt>
                <c:pt idx="124">
                  <c:v>2.2343999999999999</c:v>
                </c:pt>
                <c:pt idx="125">
                  <c:v>2.3593999999999999</c:v>
                </c:pt>
                <c:pt idx="126">
                  <c:v>2.6093999999999999</c:v>
                </c:pt>
                <c:pt idx="127">
                  <c:v>2.7188000000000003</c:v>
                </c:pt>
                <c:pt idx="128">
                  <c:v>2.5156000000000001</c:v>
                </c:pt>
                <c:pt idx="129">
                  <c:v>2.6563000000000003</c:v>
                </c:pt>
                <c:pt idx="130">
                  <c:v>2.7813000000000003</c:v>
                </c:pt>
                <c:pt idx="131">
                  <c:v>3</c:v>
                </c:pt>
                <c:pt idx="132">
                  <c:v>2.875</c:v>
                </c:pt>
                <c:pt idx="133">
                  <c:v>2.9218999999999999</c:v>
                </c:pt>
                <c:pt idx="134">
                  <c:v>2.6875</c:v>
                </c:pt>
                <c:pt idx="135">
                  <c:v>2.8125</c:v>
                </c:pt>
                <c:pt idx="136">
                  <c:v>3.0156000000000001</c:v>
                </c:pt>
                <c:pt idx="137">
                  <c:v>2.625</c:v>
                </c:pt>
                <c:pt idx="138">
                  <c:v>2.7343999999999999</c:v>
                </c:pt>
                <c:pt idx="139">
                  <c:v>3</c:v>
                </c:pt>
                <c:pt idx="140">
                  <c:v>3.4063000000000003</c:v>
                </c:pt>
                <c:pt idx="141">
                  <c:v>3</c:v>
                </c:pt>
                <c:pt idx="142">
                  <c:v>3.3438000000000003</c:v>
                </c:pt>
                <c:pt idx="143">
                  <c:v>3.0625</c:v>
                </c:pt>
                <c:pt idx="144">
                  <c:v>3</c:v>
                </c:pt>
                <c:pt idx="145">
                  <c:v>3.1406000000000001</c:v>
                </c:pt>
                <c:pt idx="146">
                  <c:v>3.2813000000000003</c:v>
                </c:pt>
                <c:pt idx="147">
                  <c:v>3.2188000000000003</c:v>
                </c:pt>
                <c:pt idx="148">
                  <c:v>3.0313000000000003</c:v>
                </c:pt>
                <c:pt idx="149">
                  <c:v>3.1875</c:v>
                </c:pt>
                <c:pt idx="150">
                  <c:v>3.4688000000000003</c:v>
                </c:pt>
                <c:pt idx="151">
                  <c:v>3.875</c:v>
                </c:pt>
                <c:pt idx="152">
                  <c:v>3.7969000000000004</c:v>
                </c:pt>
                <c:pt idx="153">
                  <c:v>3.8906000000000001</c:v>
                </c:pt>
                <c:pt idx="154">
                  <c:v>3.8438000000000003</c:v>
                </c:pt>
                <c:pt idx="155">
                  <c:v>4.0312999999999999</c:v>
                </c:pt>
                <c:pt idx="156">
                  <c:v>4.4375</c:v>
                </c:pt>
                <c:pt idx="157">
                  <c:v>4.7343999999999999</c:v>
                </c:pt>
                <c:pt idx="158">
                  <c:v>4.9843999999999999</c:v>
                </c:pt>
                <c:pt idx="159">
                  <c:v>5.0468999999999999</c:v>
                </c:pt>
                <c:pt idx="160">
                  <c:v>5.1875</c:v>
                </c:pt>
                <c:pt idx="161">
                  <c:v>5.2968999999999999</c:v>
                </c:pt>
                <c:pt idx="162">
                  <c:v>5.25</c:v>
                </c:pt>
                <c:pt idx="163">
                  <c:v>4.5468999999999999</c:v>
                </c:pt>
                <c:pt idx="164">
                  <c:v>4.5468999999999999</c:v>
                </c:pt>
                <c:pt idx="165">
                  <c:v>4.6406000000000001</c:v>
                </c:pt>
                <c:pt idx="166">
                  <c:v>4.75</c:v>
                </c:pt>
                <c:pt idx="167">
                  <c:v>5.0937999999999999</c:v>
                </c:pt>
                <c:pt idx="168">
                  <c:v>5.1406000000000001</c:v>
                </c:pt>
                <c:pt idx="169">
                  <c:v>5.7812999999999999</c:v>
                </c:pt>
                <c:pt idx="170">
                  <c:v>5.6718999999999999</c:v>
                </c:pt>
                <c:pt idx="171">
                  <c:v>6.0625</c:v>
                </c:pt>
                <c:pt idx="172">
                  <c:v>5.7187999999999999</c:v>
                </c:pt>
                <c:pt idx="173">
                  <c:v>5.7031000000000001</c:v>
                </c:pt>
                <c:pt idx="174">
                  <c:v>5.7343999999999999</c:v>
                </c:pt>
                <c:pt idx="175">
                  <c:v>6.2031000000000001</c:v>
                </c:pt>
                <c:pt idx="176">
                  <c:v>6.0625</c:v>
                </c:pt>
                <c:pt idx="177">
                  <c:v>6.0156000000000001</c:v>
                </c:pt>
                <c:pt idx="178">
                  <c:v>4.1093999999999999</c:v>
                </c:pt>
                <c:pt idx="179">
                  <c:v>4.2343999999999999</c:v>
                </c:pt>
                <c:pt idx="180">
                  <c:v>4.4062999999999999</c:v>
                </c:pt>
                <c:pt idx="181">
                  <c:v>4.8906000000000001</c:v>
                </c:pt>
                <c:pt idx="182">
                  <c:v>5.25</c:v>
                </c:pt>
                <c:pt idx="183">
                  <c:v>5.5156000000000001</c:v>
                </c:pt>
                <c:pt idx="184">
                  <c:v>5.4843999999999999</c:v>
                </c:pt>
                <c:pt idx="185">
                  <c:v>5.3906000000000001</c:v>
                </c:pt>
                <c:pt idx="186">
                  <c:v>5.8906000000000001</c:v>
                </c:pt>
                <c:pt idx="187">
                  <c:v>5.4531000000000001</c:v>
                </c:pt>
                <c:pt idx="188">
                  <c:v>5.125</c:v>
                </c:pt>
                <c:pt idx="189">
                  <c:v>5.2812999999999999</c:v>
                </c:pt>
                <c:pt idx="190">
                  <c:v>5.5468999999999999</c:v>
                </c:pt>
                <c:pt idx="191">
                  <c:v>5.5</c:v>
                </c:pt>
                <c:pt idx="192">
                  <c:v>5.6875</c:v>
                </c:pt>
                <c:pt idx="193">
                  <c:v>5.9531000000000001</c:v>
                </c:pt>
                <c:pt idx="194">
                  <c:v>5.8906000000000001</c:v>
                </c:pt>
                <c:pt idx="195">
                  <c:v>5.5312999999999999</c:v>
                </c:pt>
                <c:pt idx="196">
                  <c:v>6.4375</c:v>
                </c:pt>
                <c:pt idx="197">
                  <c:v>1.7969000000000002</c:v>
                </c:pt>
                <c:pt idx="198">
                  <c:v>2.1562999999999999</c:v>
                </c:pt>
                <c:pt idx="199">
                  <c:v>2.5468999999999999</c:v>
                </c:pt>
                <c:pt idx="200">
                  <c:v>2.1718999999999999</c:v>
                </c:pt>
                <c:pt idx="201">
                  <c:v>2.7656000000000001</c:v>
                </c:pt>
                <c:pt idx="202">
                  <c:v>2.4218999999999999</c:v>
                </c:pt>
                <c:pt idx="203">
                  <c:v>2.5625</c:v>
                </c:pt>
                <c:pt idx="204">
                  <c:v>2.5781000000000001</c:v>
                </c:pt>
                <c:pt idx="205">
                  <c:v>2.5</c:v>
                </c:pt>
                <c:pt idx="206">
                  <c:v>2.625</c:v>
                </c:pt>
                <c:pt idx="207">
                  <c:v>2.5</c:v>
                </c:pt>
                <c:pt idx="208">
                  <c:v>2.7188000000000003</c:v>
                </c:pt>
                <c:pt idx="209">
                  <c:v>3.1563000000000003</c:v>
                </c:pt>
                <c:pt idx="210">
                  <c:v>3.5469000000000004</c:v>
                </c:pt>
                <c:pt idx="211">
                  <c:v>3.2343999999999999</c:v>
                </c:pt>
                <c:pt idx="212">
                  <c:v>2.7188000000000003</c:v>
                </c:pt>
                <c:pt idx="213">
                  <c:v>2.5156000000000001</c:v>
                </c:pt>
                <c:pt idx="214">
                  <c:v>2.7813000000000003</c:v>
                </c:pt>
                <c:pt idx="215">
                  <c:v>2.9375</c:v>
                </c:pt>
                <c:pt idx="216">
                  <c:v>3.0625</c:v>
                </c:pt>
                <c:pt idx="217">
                  <c:v>3.7813000000000003</c:v>
                </c:pt>
                <c:pt idx="218">
                  <c:v>3.9375</c:v>
                </c:pt>
                <c:pt idx="219">
                  <c:v>4.0312999999999999</c:v>
                </c:pt>
                <c:pt idx="220">
                  <c:v>3.9219000000000004</c:v>
                </c:pt>
                <c:pt idx="221">
                  <c:v>4.2812999999999999</c:v>
                </c:pt>
                <c:pt idx="222">
                  <c:v>4.0312999999999999</c:v>
                </c:pt>
                <c:pt idx="223">
                  <c:v>4.7343999999999999</c:v>
                </c:pt>
                <c:pt idx="224">
                  <c:v>4.7812999999999999</c:v>
                </c:pt>
                <c:pt idx="225">
                  <c:v>4.75</c:v>
                </c:pt>
                <c:pt idx="226">
                  <c:v>5.1875</c:v>
                </c:pt>
                <c:pt idx="227">
                  <c:v>5.1093999999999999</c:v>
                </c:pt>
                <c:pt idx="228">
                  <c:v>5.7343999999999999</c:v>
                </c:pt>
                <c:pt idx="229">
                  <c:v>6.1875</c:v>
                </c:pt>
                <c:pt idx="230">
                  <c:v>6.6562999999999999</c:v>
                </c:pt>
                <c:pt idx="231">
                  <c:v>6.2812999999999999</c:v>
                </c:pt>
                <c:pt idx="232">
                  <c:v>6.3437999999999999</c:v>
                </c:pt>
                <c:pt idx="233">
                  <c:v>6.5625</c:v>
                </c:pt>
                <c:pt idx="234">
                  <c:v>5.875</c:v>
                </c:pt>
                <c:pt idx="235">
                  <c:v>6.4531000000000001</c:v>
                </c:pt>
                <c:pt idx="236">
                  <c:v>5.5312999999999999</c:v>
                </c:pt>
                <c:pt idx="237">
                  <c:v>5.6562999999999999</c:v>
                </c:pt>
                <c:pt idx="238">
                  <c:v>6</c:v>
                </c:pt>
                <c:pt idx="239">
                  <c:v>5.9375</c:v>
                </c:pt>
                <c:pt idx="240">
                  <c:v>6.2812999999999999</c:v>
                </c:pt>
                <c:pt idx="241">
                  <c:v>5.875</c:v>
                </c:pt>
                <c:pt idx="242">
                  <c:v>5.5625</c:v>
                </c:pt>
                <c:pt idx="243">
                  <c:v>6</c:v>
                </c:pt>
                <c:pt idx="244">
                  <c:v>5.8437999999999999</c:v>
                </c:pt>
                <c:pt idx="245">
                  <c:v>6.1562999999999999</c:v>
                </c:pt>
                <c:pt idx="246">
                  <c:v>6.2187999999999999</c:v>
                </c:pt>
                <c:pt idx="247">
                  <c:v>6.375</c:v>
                </c:pt>
                <c:pt idx="248">
                  <c:v>7.25</c:v>
                </c:pt>
                <c:pt idx="249">
                  <c:v>7.4063000000000008</c:v>
                </c:pt>
                <c:pt idx="250">
                  <c:v>7.4688000000000008</c:v>
                </c:pt>
                <c:pt idx="251">
                  <c:v>6.875</c:v>
                </c:pt>
                <c:pt idx="252">
                  <c:v>7.6563000000000008</c:v>
                </c:pt>
                <c:pt idx="253">
                  <c:v>7.75</c:v>
                </c:pt>
                <c:pt idx="254">
                  <c:v>7.4688000000000008</c:v>
                </c:pt>
                <c:pt idx="255">
                  <c:v>7.0313000000000008</c:v>
                </c:pt>
                <c:pt idx="256">
                  <c:v>7.2813000000000008</c:v>
                </c:pt>
                <c:pt idx="257">
                  <c:v>7</c:v>
                </c:pt>
                <c:pt idx="258">
                  <c:v>7.0625</c:v>
                </c:pt>
                <c:pt idx="259">
                  <c:v>7.875</c:v>
                </c:pt>
                <c:pt idx="260">
                  <c:v>9</c:v>
                </c:pt>
                <c:pt idx="261">
                  <c:v>8</c:v>
                </c:pt>
                <c:pt idx="262">
                  <c:v>8.5937999999999999</c:v>
                </c:pt>
                <c:pt idx="263">
                  <c:v>8.5937999999999999</c:v>
                </c:pt>
                <c:pt idx="264">
                  <c:v>9.0625</c:v>
                </c:pt>
                <c:pt idx="265">
                  <c:v>9.9687999999999999</c:v>
                </c:pt>
                <c:pt idx="266">
                  <c:v>10.5313</c:v>
                </c:pt>
                <c:pt idx="267">
                  <c:v>10.7188</c:v>
                </c:pt>
                <c:pt idx="268">
                  <c:v>11.125</c:v>
                </c:pt>
                <c:pt idx="269">
                  <c:v>10.9375</c:v>
                </c:pt>
                <c:pt idx="270">
                  <c:v>11.2188</c:v>
                </c:pt>
                <c:pt idx="271">
                  <c:v>12.7188</c:v>
                </c:pt>
                <c:pt idx="272">
                  <c:v>13.0313</c:v>
                </c:pt>
                <c:pt idx="273">
                  <c:v>13.6875</c:v>
                </c:pt>
                <c:pt idx="274">
                  <c:v>13.25</c:v>
                </c:pt>
                <c:pt idx="275">
                  <c:v>15.0625</c:v>
                </c:pt>
                <c:pt idx="276">
                  <c:v>14.0625</c:v>
                </c:pt>
                <c:pt idx="277">
                  <c:v>15.1875</c:v>
                </c:pt>
                <c:pt idx="278">
                  <c:v>14.6875</c:v>
                </c:pt>
                <c:pt idx="279">
                  <c:v>16.375</c:v>
                </c:pt>
                <c:pt idx="280">
                  <c:v>17.25</c:v>
                </c:pt>
                <c:pt idx="281">
                  <c:v>17.5</c:v>
                </c:pt>
                <c:pt idx="282">
                  <c:v>17.3125</c:v>
                </c:pt>
                <c:pt idx="283">
                  <c:v>18</c:v>
                </c:pt>
                <c:pt idx="284">
                  <c:v>18.9375</c:v>
                </c:pt>
                <c:pt idx="285">
                  <c:v>18.8125</c:v>
                </c:pt>
                <c:pt idx="286">
                  <c:v>19.5625</c:v>
                </c:pt>
                <c:pt idx="287">
                  <c:v>21.125</c:v>
                </c:pt>
                <c:pt idx="288">
                  <c:v>20.75</c:v>
                </c:pt>
                <c:pt idx="289">
                  <c:v>21.5625</c:v>
                </c:pt>
                <c:pt idx="290">
                  <c:v>20.4375</c:v>
                </c:pt>
                <c:pt idx="291">
                  <c:v>22.375</c:v>
                </c:pt>
                <c:pt idx="292">
                  <c:v>23.625</c:v>
                </c:pt>
                <c:pt idx="293">
                  <c:v>22.8125</c:v>
                </c:pt>
                <c:pt idx="294">
                  <c:v>23.718700000000002</c:v>
                </c:pt>
                <c:pt idx="295">
                  <c:v>23.5</c:v>
                </c:pt>
                <c:pt idx="296">
                  <c:v>25.9375</c:v>
                </c:pt>
                <c:pt idx="297">
                  <c:v>27.75</c:v>
                </c:pt>
                <c:pt idx="298">
                  <c:v>26.375</c:v>
                </c:pt>
                <c:pt idx="299">
                  <c:v>29.156200000000002</c:v>
                </c:pt>
                <c:pt idx="300">
                  <c:v>30.875</c:v>
                </c:pt>
                <c:pt idx="301">
                  <c:v>31.75</c:v>
                </c:pt>
                <c:pt idx="302">
                  <c:v>33.656199999999998</c:v>
                </c:pt>
                <c:pt idx="303">
                  <c:v>32.685000000000002</c:v>
                </c:pt>
                <c:pt idx="304">
                  <c:v>31.625</c:v>
                </c:pt>
                <c:pt idx="305">
                  <c:v>26.125</c:v>
                </c:pt>
                <c:pt idx="306">
                  <c:v>17.875</c:v>
                </c:pt>
                <c:pt idx="307">
                  <c:v>19.6875</c:v>
                </c:pt>
                <c:pt idx="308">
                  <c:v>18.25</c:v>
                </c:pt>
                <c:pt idx="309">
                  <c:v>15.625</c:v>
                </c:pt>
                <c:pt idx="310">
                  <c:v>17.406200000000002</c:v>
                </c:pt>
                <c:pt idx="311">
                  <c:v>23.375</c:v>
                </c:pt>
                <c:pt idx="312">
                  <c:v>25.531200000000002</c:v>
                </c:pt>
                <c:pt idx="313">
                  <c:v>26.875</c:v>
                </c:pt>
                <c:pt idx="314">
                  <c:v>24.656200000000002</c:v>
                </c:pt>
                <c:pt idx="315">
                  <c:v>24.4375</c:v>
                </c:pt>
                <c:pt idx="316">
                  <c:v>30.5</c:v>
                </c:pt>
                <c:pt idx="317">
                  <c:v>31.914000000000001</c:v>
                </c:pt>
                <c:pt idx="318">
                  <c:v>32.468699999999998</c:v>
                </c:pt>
                <c:pt idx="319">
                  <c:v>32.281199999999998</c:v>
                </c:pt>
                <c:pt idx="320">
                  <c:v>29.468700000000002</c:v>
                </c:pt>
                <c:pt idx="321">
                  <c:v>26.468700000000002</c:v>
                </c:pt>
                <c:pt idx="322">
                  <c:v>26.968700000000002</c:v>
                </c:pt>
                <c:pt idx="323">
                  <c:v>23.031200000000002</c:v>
                </c:pt>
                <c:pt idx="324">
                  <c:v>26.093700000000002</c:v>
                </c:pt>
                <c:pt idx="325">
                  <c:v>27.1875</c:v>
                </c:pt>
                <c:pt idx="326">
                  <c:v>25.5</c:v>
                </c:pt>
                <c:pt idx="327">
                  <c:v>27.625</c:v>
                </c:pt>
                <c:pt idx="328">
                  <c:v>27.156200000000002</c:v>
                </c:pt>
                <c:pt idx="329">
                  <c:v>28.5625</c:v>
                </c:pt>
                <c:pt idx="330">
                  <c:v>26.875</c:v>
                </c:pt>
                <c:pt idx="331">
                  <c:v>25.718700000000002</c:v>
                </c:pt>
                <c:pt idx="332">
                  <c:v>25.218700000000002</c:v>
                </c:pt>
                <c:pt idx="333">
                  <c:v>22.375</c:v>
                </c:pt>
                <c:pt idx="334">
                  <c:v>24.125</c:v>
                </c:pt>
                <c:pt idx="335">
                  <c:v>16.656300000000002</c:v>
                </c:pt>
                <c:pt idx="336">
                  <c:v>15.5625</c:v>
                </c:pt>
                <c:pt idx="337">
                  <c:v>15.870000000000001</c:v>
                </c:pt>
                <c:pt idx="338">
                  <c:v>19.495000000000001</c:v>
                </c:pt>
                <c:pt idx="339">
                  <c:v>16.275000000000002</c:v>
                </c:pt>
                <c:pt idx="340">
                  <c:v>19.365000000000002</c:v>
                </c:pt>
                <c:pt idx="341">
                  <c:v>20.615000000000002</c:v>
                </c:pt>
                <c:pt idx="342">
                  <c:v>18.835000000000001</c:v>
                </c:pt>
                <c:pt idx="343">
                  <c:v>20.490000000000002</c:v>
                </c:pt>
                <c:pt idx="344">
                  <c:v>20.09</c:v>
                </c:pt>
                <c:pt idx="345">
                  <c:v>18.09</c:v>
                </c:pt>
                <c:pt idx="346">
                  <c:v>20.824999999999999</c:v>
                </c:pt>
                <c:pt idx="347">
                  <c:v>22.8</c:v>
                </c:pt>
                <c:pt idx="348">
                  <c:v>20.445</c:v>
                </c:pt>
                <c:pt idx="349">
                  <c:v>20.5</c:v>
                </c:pt>
                <c:pt idx="350">
                  <c:v>22.67</c:v>
                </c:pt>
                <c:pt idx="351">
                  <c:v>23.540000000000003</c:v>
                </c:pt>
                <c:pt idx="352">
                  <c:v>22.01</c:v>
                </c:pt>
                <c:pt idx="353">
                  <c:v>21.855</c:v>
                </c:pt>
                <c:pt idx="354">
                  <c:v>19.365000000000002</c:v>
                </c:pt>
                <c:pt idx="355">
                  <c:v>8.42</c:v>
                </c:pt>
                <c:pt idx="356">
                  <c:v>7.7450000000000001</c:v>
                </c:pt>
                <c:pt idx="357">
                  <c:v>8.68</c:v>
                </c:pt>
                <c:pt idx="358">
                  <c:v>7.95</c:v>
                </c:pt>
                <c:pt idx="359">
                  <c:v>18.32</c:v>
                </c:pt>
                <c:pt idx="360">
                  <c:v>19.05</c:v>
                </c:pt>
                <c:pt idx="361">
                  <c:v>18.86</c:v>
                </c:pt>
                <c:pt idx="362">
                  <c:v>18.074999999999999</c:v>
                </c:pt>
                <c:pt idx="363">
                  <c:v>20.5</c:v>
                </c:pt>
                <c:pt idx="364">
                  <c:v>21.645</c:v>
                </c:pt>
                <c:pt idx="365">
                  <c:v>21.740000000000002</c:v>
                </c:pt>
                <c:pt idx="366">
                  <c:v>24.3</c:v>
                </c:pt>
                <c:pt idx="367">
                  <c:v>23.615000000000002</c:v>
                </c:pt>
                <c:pt idx="368">
                  <c:v>24.655000000000001</c:v>
                </c:pt>
                <c:pt idx="369">
                  <c:v>24.455000000000002</c:v>
                </c:pt>
                <c:pt idx="370">
                  <c:v>26.765000000000001</c:v>
                </c:pt>
                <c:pt idx="371">
                  <c:v>26.67</c:v>
                </c:pt>
                <c:pt idx="372">
                  <c:v>26.52</c:v>
                </c:pt>
                <c:pt idx="373">
                  <c:v>24.76</c:v>
                </c:pt>
                <c:pt idx="374">
                  <c:v>25.380000000000003</c:v>
                </c:pt>
                <c:pt idx="375">
                  <c:v>25.900000000000002</c:v>
                </c:pt>
                <c:pt idx="376">
                  <c:v>24.575000000000003</c:v>
                </c:pt>
                <c:pt idx="377">
                  <c:v>25.57</c:v>
                </c:pt>
                <c:pt idx="378">
                  <c:v>25.53</c:v>
                </c:pt>
                <c:pt idx="379">
                  <c:v>23.535</c:v>
                </c:pt>
                <c:pt idx="380">
                  <c:v>24.805</c:v>
                </c:pt>
                <c:pt idx="381">
                  <c:v>23.275000000000002</c:v>
                </c:pt>
                <c:pt idx="382">
                  <c:v>25.1</c:v>
                </c:pt>
                <c:pt idx="383">
                  <c:v>25.860000000000003</c:v>
                </c:pt>
                <c:pt idx="384">
                  <c:v>26.85</c:v>
                </c:pt>
                <c:pt idx="385">
                  <c:v>26.075000000000003</c:v>
                </c:pt>
                <c:pt idx="386">
                  <c:v>26.130000000000003</c:v>
                </c:pt>
                <c:pt idx="387">
                  <c:v>26.015000000000001</c:v>
                </c:pt>
                <c:pt idx="388">
                  <c:v>24.575000000000003</c:v>
                </c:pt>
                <c:pt idx="389">
                  <c:v>25.950000000000003</c:v>
                </c:pt>
                <c:pt idx="390">
                  <c:v>25.02</c:v>
                </c:pt>
                <c:pt idx="391">
                  <c:v>26.970000000000002</c:v>
                </c:pt>
                <c:pt idx="392">
                  <c:v>24.995000000000001</c:v>
                </c:pt>
                <c:pt idx="393">
                  <c:v>23.375</c:v>
                </c:pt>
                <c:pt idx="394">
                  <c:v>25.28</c:v>
                </c:pt>
                <c:pt idx="395">
                  <c:v>26.415000000000003</c:v>
                </c:pt>
                <c:pt idx="396">
                  <c:v>28.085000000000001</c:v>
                </c:pt>
                <c:pt idx="397">
                  <c:v>27.045000000000002</c:v>
                </c:pt>
                <c:pt idx="398">
                  <c:v>28.84</c:v>
                </c:pt>
                <c:pt idx="399">
                  <c:v>29.275000000000002</c:v>
                </c:pt>
                <c:pt idx="400">
                  <c:v>27.305</c:v>
                </c:pt>
                <c:pt idx="401">
                  <c:v>26.19</c:v>
                </c:pt>
                <c:pt idx="402">
                  <c:v>26.200000000000003</c:v>
                </c:pt>
                <c:pt idx="403">
                  <c:v>24.12</c:v>
                </c:pt>
                <c:pt idx="404">
                  <c:v>26.315000000000001</c:v>
                </c:pt>
                <c:pt idx="405">
                  <c:v>26.885000000000002</c:v>
                </c:pt>
                <c:pt idx="406">
                  <c:v>29.485000000000003</c:v>
                </c:pt>
                <c:pt idx="407">
                  <c:v>29.575000000000003</c:v>
                </c:pt>
                <c:pt idx="408">
                  <c:v>32.46</c:v>
                </c:pt>
                <c:pt idx="409">
                  <c:v>32.895000000000003</c:v>
                </c:pt>
                <c:pt idx="410">
                  <c:v>31.520000000000003</c:v>
                </c:pt>
                <c:pt idx="411">
                  <c:v>31.860000000000003</c:v>
                </c:pt>
                <c:pt idx="412">
                  <c:v>32.910000000000004</c:v>
                </c:pt>
                <c:pt idx="413">
                  <c:v>32.08</c:v>
                </c:pt>
                <c:pt idx="414">
                  <c:v>31.470000000000002</c:v>
                </c:pt>
                <c:pt idx="415">
                  <c:v>26.150000000000002</c:v>
                </c:pt>
                <c:pt idx="416">
                  <c:v>26.450000000000003</c:v>
                </c:pt>
                <c:pt idx="417">
                  <c:v>26.740000000000002</c:v>
                </c:pt>
                <c:pt idx="418">
                  <c:v>24.32</c:v>
                </c:pt>
                <c:pt idx="419">
                  <c:v>23.290000000000003</c:v>
                </c:pt>
                <c:pt idx="420">
                  <c:v>22.810000000000002</c:v>
                </c:pt>
                <c:pt idx="421">
                  <c:v>26.41</c:v>
                </c:pt>
                <c:pt idx="422">
                  <c:v>24.76</c:v>
                </c:pt>
                <c:pt idx="423">
                  <c:v>26.8</c:v>
                </c:pt>
                <c:pt idx="424">
                  <c:v>24.53</c:v>
                </c:pt>
                <c:pt idx="425">
                  <c:v>23.880000000000003</c:v>
                </c:pt>
                <c:pt idx="426">
                  <c:v>18.420000000000002</c:v>
                </c:pt>
                <c:pt idx="427">
                  <c:v>21.71</c:v>
                </c:pt>
                <c:pt idx="428">
                  <c:v>24.700000000000003</c:v>
                </c:pt>
                <c:pt idx="429">
                  <c:v>21.68</c:v>
                </c:pt>
                <c:pt idx="430">
                  <c:v>16.940000000000001</c:v>
                </c:pt>
                <c:pt idx="431">
                  <c:v>14.89</c:v>
                </c:pt>
                <c:pt idx="432">
                  <c:v>15.25</c:v>
                </c:pt>
                <c:pt idx="433">
                  <c:v>13.5</c:v>
                </c:pt>
                <c:pt idx="434">
                  <c:v>10.73</c:v>
                </c:pt>
                <c:pt idx="435">
                  <c:v>14.65</c:v>
                </c:pt>
                <c:pt idx="436">
                  <c:v>19.150000000000002</c:v>
                </c:pt>
                <c:pt idx="437">
                  <c:v>20.73</c:v>
                </c:pt>
                <c:pt idx="438">
                  <c:v>18.78</c:v>
                </c:pt>
                <c:pt idx="439">
                  <c:v>18.95</c:v>
                </c:pt>
                <c:pt idx="440">
                  <c:v>18.11</c:v>
                </c:pt>
                <c:pt idx="441">
                  <c:v>18.78</c:v>
                </c:pt>
                <c:pt idx="442">
                  <c:v>19.650000000000002</c:v>
                </c:pt>
                <c:pt idx="443">
                  <c:v>22.650000000000002</c:v>
                </c:pt>
                <c:pt idx="444">
                  <c:v>21.86</c:v>
                </c:pt>
                <c:pt idx="445">
                  <c:v>20.12</c:v>
                </c:pt>
                <c:pt idx="446">
                  <c:v>20.78</c:v>
                </c:pt>
                <c:pt idx="447">
                  <c:v>21.330000000000002</c:v>
                </c:pt>
                <c:pt idx="448">
                  <c:v>21.68</c:v>
                </c:pt>
                <c:pt idx="449">
                  <c:v>20.64</c:v>
                </c:pt>
                <c:pt idx="450">
                  <c:v>19.490000000000002</c:v>
                </c:pt>
                <c:pt idx="451">
                  <c:v>22.32</c:v>
                </c:pt>
                <c:pt idx="452">
                  <c:v>20.85</c:v>
                </c:pt>
                <c:pt idx="453">
                  <c:v>22.73</c:v>
                </c:pt>
                <c:pt idx="454">
                  <c:v>23.35</c:v>
                </c:pt>
                <c:pt idx="455">
                  <c:v>23.98</c:v>
                </c:pt>
                <c:pt idx="456">
                  <c:v>25.76</c:v>
                </c:pt>
                <c:pt idx="457">
                  <c:v>27.55</c:v>
                </c:pt>
                <c:pt idx="458">
                  <c:v>26.92</c:v>
                </c:pt>
                <c:pt idx="459">
                  <c:v>26.900000000000002</c:v>
                </c:pt>
                <c:pt idx="460">
                  <c:v>25.78</c:v>
                </c:pt>
                <c:pt idx="461">
                  <c:v>22.400000000000002</c:v>
                </c:pt>
                <c:pt idx="462">
                  <c:v>23.87</c:v>
                </c:pt>
                <c:pt idx="463">
                  <c:v>20.52</c:v>
                </c:pt>
                <c:pt idx="464">
                  <c:v>17.75</c:v>
                </c:pt>
                <c:pt idx="465">
                  <c:v>15.610000000000001</c:v>
                </c:pt>
                <c:pt idx="466">
                  <c:v>17.75</c:v>
                </c:pt>
                <c:pt idx="467">
                  <c:v>17.82</c:v>
                </c:pt>
                <c:pt idx="468">
                  <c:v>17.21</c:v>
                </c:pt>
                <c:pt idx="469">
                  <c:v>20.02</c:v>
                </c:pt>
                <c:pt idx="470">
                  <c:v>19.78</c:v>
                </c:pt>
                <c:pt idx="471">
                  <c:v>19.420000000000002</c:v>
                </c:pt>
                <c:pt idx="472">
                  <c:v>18.95</c:v>
                </c:pt>
                <c:pt idx="473">
                  <c:v>15.260000000000002</c:v>
                </c:pt>
                <c:pt idx="474">
                  <c:v>15.540000000000001</c:v>
                </c:pt>
                <c:pt idx="475">
                  <c:v>13.15</c:v>
                </c:pt>
                <c:pt idx="476">
                  <c:v>14.270000000000001</c:v>
                </c:pt>
                <c:pt idx="477">
                  <c:v>15.350000000000001</c:v>
                </c:pt>
                <c:pt idx="478">
                  <c:v>16.670000000000002</c:v>
                </c:pt>
                <c:pt idx="479">
                  <c:v>16.54</c:v>
                </c:pt>
                <c:pt idx="480">
                  <c:v>17.940000000000001</c:v>
                </c:pt>
                <c:pt idx="481">
                  <c:v>19.080000000000002</c:v>
                </c:pt>
                <c:pt idx="482">
                  <c:v>22.380000000000003</c:v>
                </c:pt>
                <c:pt idx="483">
                  <c:v>23.05</c:v>
                </c:pt>
                <c:pt idx="484">
                  <c:v>21.77</c:v>
                </c:pt>
                <c:pt idx="485">
                  <c:v>24.52</c:v>
                </c:pt>
                <c:pt idx="486">
                  <c:v>24.650000000000002</c:v>
                </c:pt>
                <c:pt idx="487">
                  <c:v>30.360000000000003</c:v>
                </c:pt>
                <c:pt idx="488">
                  <c:v>28.400000000000002</c:v>
                </c:pt>
                <c:pt idx="489">
                  <c:v>27.12</c:v>
                </c:pt>
                <c:pt idx="490">
                  <c:v>31.21</c:v>
                </c:pt>
                <c:pt idx="491">
                  <c:v>31.810000000000002</c:v>
                </c:pt>
                <c:pt idx="492">
                  <c:v>33.730000000000004</c:v>
                </c:pt>
                <c:pt idx="493">
                  <c:v>30.03</c:v>
                </c:pt>
                <c:pt idx="494">
                  <c:v>33.79</c:v>
                </c:pt>
                <c:pt idx="495">
                  <c:v>33.450000000000003</c:v>
                </c:pt>
                <c:pt idx="496">
                  <c:v>33.200000000000003</c:v>
                </c:pt>
                <c:pt idx="497">
                  <c:v>33.130000000000003</c:v>
                </c:pt>
                <c:pt idx="498">
                  <c:v>33.53</c:v>
                </c:pt>
                <c:pt idx="499">
                  <c:v>32.35</c:v>
                </c:pt>
                <c:pt idx="500">
                  <c:v>36.49</c:v>
                </c:pt>
                <c:pt idx="501">
                  <c:v>33.67</c:v>
                </c:pt>
                <c:pt idx="502">
                  <c:v>36.340000000000003</c:v>
                </c:pt>
                <c:pt idx="503">
                  <c:v>39.5</c:v>
                </c:pt>
                <c:pt idx="504">
                  <c:v>42.7</c:v>
                </c:pt>
                <c:pt idx="505">
                  <c:v>40.5</c:v>
                </c:pt>
                <c:pt idx="506">
                  <c:v>47.510000000000005</c:v>
                </c:pt>
                <c:pt idx="507">
                  <c:v>45.09</c:v>
                </c:pt>
                <c:pt idx="508">
                  <c:v>46.93</c:v>
                </c:pt>
                <c:pt idx="509">
                  <c:v>48.85</c:v>
                </c:pt>
                <c:pt idx="510">
                  <c:v>51.870000000000005</c:v>
                </c:pt>
                <c:pt idx="511">
                  <c:v>53.510000000000005</c:v>
                </c:pt>
                <c:pt idx="512">
                  <c:v>50.970000000000006</c:v>
                </c:pt>
                <c:pt idx="513">
                  <c:v>47.980000000000004</c:v>
                </c:pt>
                <c:pt idx="514">
                  <c:v>49.84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555-4B4E-BA03-AAE55FAB7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4514032"/>
        <c:axId val="774514424"/>
      </c:scatterChart>
      <c:valAx>
        <c:axId val="774514032"/>
        <c:scaling>
          <c:orientation val="minMax"/>
          <c:max val="42100"/>
          <c:min val="26666"/>
        </c:scaling>
        <c:delete val="0"/>
        <c:axPos val="b"/>
        <c:majorGridlines/>
        <c:numFmt formatCode="[$-409]mmm\-yy;@" sourceLinked="0"/>
        <c:majorTickMark val="out"/>
        <c:minorTickMark val="none"/>
        <c:tickLblPos val="low"/>
        <c:crossAx val="774514424"/>
        <c:crosses val="autoZero"/>
        <c:crossBetween val="midCat"/>
        <c:majorUnit val="3653"/>
      </c:valAx>
      <c:valAx>
        <c:axId val="774514424"/>
        <c:scaling>
          <c:logBase val="1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745140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8.6492994345856028E-2"/>
          <c:y val="0.1904034682815279"/>
          <c:w val="0.29879491431730237"/>
          <c:h val="0.16820209973753278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</c:legend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49487618395527E-2"/>
          <c:y val="5.1400554097404488E-2"/>
          <c:w val="0.84198616912016433"/>
          <c:h val="0.8326195683872849"/>
        </c:manualLayout>
      </c:layout>
      <c:scatterChart>
        <c:scatterStyle val="lineMarker"/>
        <c:varyColors val="0"/>
        <c:ser>
          <c:idx val="0"/>
          <c:order val="0"/>
          <c:tx>
            <c:strRef>
              <c:f>SealedBolsa!$D$7</c:f>
              <c:strCache>
                <c:ptCount val="1"/>
                <c:pt idx="0">
                  <c:v>Number of shares (millions)</c:v>
                </c:pt>
              </c:strCache>
            </c:strRef>
          </c:tx>
          <c:marker>
            <c:symbol val="none"/>
          </c:marker>
          <c:xVal>
            <c:numRef>
              <c:f>SealedBolsa!$A$8:$A$522</c:f>
              <c:numCache>
                <c:formatCode>m/d/yyyy</c:formatCode>
                <c:ptCount val="515"/>
                <c:pt idx="0">
                  <c:v>26666</c:v>
                </c:pt>
                <c:pt idx="1">
                  <c:v>26697</c:v>
                </c:pt>
                <c:pt idx="2">
                  <c:v>26725</c:v>
                </c:pt>
                <c:pt idx="3">
                  <c:v>26756</c:v>
                </c:pt>
                <c:pt idx="4">
                  <c:v>26786</c:v>
                </c:pt>
                <c:pt idx="5">
                  <c:v>26817</c:v>
                </c:pt>
                <c:pt idx="6">
                  <c:v>26847</c:v>
                </c:pt>
                <c:pt idx="7">
                  <c:v>26878</c:v>
                </c:pt>
                <c:pt idx="8">
                  <c:v>26909</c:v>
                </c:pt>
                <c:pt idx="9">
                  <c:v>26939</c:v>
                </c:pt>
                <c:pt idx="10">
                  <c:v>26970</c:v>
                </c:pt>
                <c:pt idx="11">
                  <c:v>27000</c:v>
                </c:pt>
                <c:pt idx="12">
                  <c:v>27031</c:v>
                </c:pt>
                <c:pt idx="13">
                  <c:v>27062</c:v>
                </c:pt>
                <c:pt idx="14">
                  <c:v>27090</c:v>
                </c:pt>
                <c:pt idx="15">
                  <c:v>27121</c:v>
                </c:pt>
                <c:pt idx="16">
                  <c:v>27151</c:v>
                </c:pt>
                <c:pt idx="17">
                  <c:v>27182</c:v>
                </c:pt>
                <c:pt idx="18">
                  <c:v>27212</c:v>
                </c:pt>
                <c:pt idx="19">
                  <c:v>27243</c:v>
                </c:pt>
                <c:pt idx="20">
                  <c:v>27274</c:v>
                </c:pt>
                <c:pt idx="21">
                  <c:v>27304</c:v>
                </c:pt>
                <c:pt idx="22">
                  <c:v>27335</c:v>
                </c:pt>
                <c:pt idx="23">
                  <c:v>27365</c:v>
                </c:pt>
                <c:pt idx="24">
                  <c:v>27396</c:v>
                </c:pt>
                <c:pt idx="25">
                  <c:v>27427</c:v>
                </c:pt>
                <c:pt idx="26">
                  <c:v>27455</c:v>
                </c:pt>
                <c:pt idx="27">
                  <c:v>27486</c:v>
                </c:pt>
                <c:pt idx="28">
                  <c:v>27516</c:v>
                </c:pt>
                <c:pt idx="29">
                  <c:v>27547</c:v>
                </c:pt>
                <c:pt idx="30">
                  <c:v>27577</c:v>
                </c:pt>
                <c:pt idx="31">
                  <c:v>27608</c:v>
                </c:pt>
                <c:pt idx="32">
                  <c:v>27639</c:v>
                </c:pt>
                <c:pt idx="33">
                  <c:v>27669</c:v>
                </c:pt>
                <c:pt idx="34">
                  <c:v>27700</c:v>
                </c:pt>
                <c:pt idx="35">
                  <c:v>27730</c:v>
                </c:pt>
                <c:pt idx="36">
                  <c:v>27761</c:v>
                </c:pt>
                <c:pt idx="37">
                  <c:v>27792</c:v>
                </c:pt>
                <c:pt idx="38">
                  <c:v>27821</c:v>
                </c:pt>
                <c:pt idx="39">
                  <c:v>27852</c:v>
                </c:pt>
                <c:pt idx="40">
                  <c:v>27882</c:v>
                </c:pt>
                <c:pt idx="41">
                  <c:v>27913</c:v>
                </c:pt>
                <c:pt idx="42">
                  <c:v>27943</c:v>
                </c:pt>
                <c:pt idx="43">
                  <c:v>27974</c:v>
                </c:pt>
                <c:pt idx="44">
                  <c:v>28005</c:v>
                </c:pt>
                <c:pt idx="45">
                  <c:v>28035</c:v>
                </c:pt>
                <c:pt idx="46">
                  <c:v>28066</c:v>
                </c:pt>
                <c:pt idx="47">
                  <c:v>28096</c:v>
                </c:pt>
                <c:pt idx="48">
                  <c:v>28127</c:v>
                </c:pt>
                <c:pt idx="49">
                  <c:v>28158</c:v>
                </c:pt>
                <c:pt idx="50">
                  <c:v>28186</c:v>
                </c:pt>
                <c:pt idx="51">
                  <c:v>28217</c:v>
                </c:pt>
                <c:pt idx="52">
                  <c:v>28247</c:v>
                </c:pt>
                <c:pt idx="53">
                  <c:v>28278</c:v>
                </c:pt>
                <c:pt idx="54">
                  <c:v>28308</c:v>
                </c:pt>
                <c:pt idx="55">
                  <c:v>28339</c:v>
                </c:pt>
                <c:pt idx="56">
                  <c:v>28370</c:v>
                </c:pt>
                <c:pt idx="57">
                  <c:v>28400</c:v>
                </c:pt>
                <c:pt idx="58">
                  <c:v>28431</c:v>
                </c:pt>
                <c:pt idx="59">
                  <c:v>28461</c:v>
                </c:pt>
                <c:pt idx="60">
                  <c:v>28492</c:v>
                </c:pt>
                <c:pt idx="61">
                  <c:v>28523</c:v>
                </c:pt>
                <c:pt idx="62">
                  <c:v>28551</c:v>
                </c:pt>
                <c:pt idx="63">
                  <c:v>28582</c:v>
                </c:pt>
                <c:pt idx="64">
                  <c:v>28612</c:v>
                </c:pt>
                <c:pt idx="65">
                  <c:v>28643</c:v>
                </c:pt>
                <c:pt idx="66">
                  <c:v>28673</c:v>
                </c:pt>
                <c:pt idx="67">
                  <c:v>28704</c:v>
                </c:pt>
                <c:pt idx="68">
                  <c:v>28735</c:v>
                </c:pt>
                <c:pt idx="69">
                  <c:v>28765</c:v>
                </c:pt>
                <c:pt idx="70">
                  <c:v>28796</c:v>
                </c:pt>
                <c:pt idx="71">
                  <c:v>28826</c:v>
                </c:pt>
                <c:pt idx="72">
                  <c:v>28857</c:v>
                </c:pt>
                <c:pt idx="73">
                  <c:v>28888</c:v>
                </c:pt>
                <c:pt idx="74">
                  <c:v>28916</c:v>
                </c:pt>
                <c:pt idx="75">
                  <c:v>28947</c:v>
                </c:pt>
                <c:pt idx="76">
                  <c:v>28977</c:v>
                </c:pt>
                <c:pt idx="77">
                  <c:v>29008</c:v>
                </c:pt>
                <c:pt idx="78">
                  <c:v>29038</c:v>
                </c:pt>
                <c:pt idx="79">
                  <c:v>29069</c:v>
                </c:pt>
                <c:pt idx="80">
                  <c:v>29100</c:v>
                </c:pt>
                <c:pt idx="81">
                  <c:v>29130</c:v>
                </c:pt>
                <c:pt idx="82">
                  <c:v>29161</c:v>
                </c:pt>
                <c:pt idx="83">
                  <c:v>29191</c:v>
                </c:pt>
                <c:pt idx="84">
                  <c:v>29222</c:v>
                </c:pt>
                <c:pt idx="85">
                  <c:v>29253</c:v>
                </c:pt>
                <c:pt idx="86">
                  <c:v>29282</c:v>
                </c:pt>
                <c:pt idx="87">
                  <c:v>29313</c:v>
                </c:pt>
                <c:pt idx="88">
                  <c:v>29343</c:v>
                </c:pt>
                <c:pt idx="89">
                  <c:v>29374</c:v>
                </c:pt>
                <c:pt idx="90">
                  <c:v>29404</c:v>
                </c:pt>
                <c:pt idx="91">
                  <c:v>29435</c:v>
                </c:pt>
                <c:pt idx="92">
                  <c:v>29466</c:v>
                </c:pt>
                <c:pt idx="93">
                  <c:v>29496</c:v>
                </c:pt>
                <c:pt idx="94">
                  <c:v>29527</c:v>
                </c:pt>
                <c:pt idx="95">
                  <c:v>29557</c:v>
                </c:pt>
                <c:pt idx="96">
                  <c:v>29588</c:v>
                </c:pt>
                <c:pt idx="97">
                  <c:v>29619</c:v>
                </c:pt>
                <c:pt idx="98">
                  <c:v>29647</c:v>
                </c:pt>
                <c:pt idx="99">
                  <c:v>29678</c:v>
                </c:pt>
                <c:pt idx="100">
                  <c:v>29708</c:v>
                </c:pt>
                <c:pt idx="101">
                  <c:v>29739</c:v>
                </c:pt>
                <c:pt idx="102">
                  <c:v>29769</c:v>
                </c:pt>
                <c:pt idx="103">
                  <c:v>29800</c:v>
                </c:pt>
                <c:pt idx="104">
                  <c:v>29831</c:v>
                </c:pt>
                <c:pt idx="105">
                  <c:v>29861</c:v>
                </c:pt>
                <c:pt idx="106">
                  <c:v>29892</c:v>
                </c:pt>
                <c:pt idx="107">
                  <c:v>29922</c:v>
                </c:pt>
                <c:pt idx="108">
                  <c:v>29953</c:v>
                </c:pt>
                <c:pt idx="109">
                  <c:v>29984</c:v>
                </c:pt>
                <c:pt idx="110">
                  <c:v>30012</c:v>
                </c:pt>
                <c:pt idx="111">
                  <c:v>30043</c:v>
                </c:pt>
                <c:pt idx="112">
                  <c:v>30073</c:v>
                </c:pt>
                <c:pt idx="113">
                  <c:v>30104</c:v>
                </c:pt>
                <c:pt idx="114">
                  <c:v>30134</c:v>
                </c:pt>
                <c:pt idx="115">
                  <c:v>30165</c:v>
                </c:pt>
                <c:pt idx="116">
                  <c:v>30196</c:v>
                </c:pt>
                <c:pt idx="117">
                  <c:v>30226</c:v>
                </c:pt>
                <c:pt idx="118">
                  <c:v>30257</c:v>
                </c:pt>
                <c:pt idx="119">
                  <c:v>30287</c:v>
                </c:pt>
                <c:pt idx="120">
                  <c:v>30318</c:v>
                </c:pt>
                <c:pt idx="121">
                  <c:v>30349</c:v>
                </c:pt>
                <c:pt idx="122">
                  <c:v>30377</c:v>
                </c:pt>
                <c:pt idx="123">
                  <c:v>30408</c:v>
                </c:pt>
                <c:pt idx="124">
                  <c:v>30438</c:v>
                </c:pt>
                <c:pt idx="125">
                  <c:v>30469</c:v>
                </c:pt>
                <c:pt idx="126">
                  <c:v>30499</c:v>
                </c:pt>
                <c:pt idx="127">
                  <c:v>30530</c:v>
                </c:pt>
                <c:pt idx="128">
                  <c:v>30561</c:v>
                </c:pt>
                <c:pt idx="129">
                  <c:v>30591</c:v>
                </c:pt>
                <c:pt idx="130">
                  <c:v>30622</c:v>
                </c:pt>
                <c:pt idx="131">
                  <c:v>30652</c:v>
                </c:pt>
                <c:pt idx="132">
                  <c:v>30683</c:v>
                </c:pt>
                <c:pt idx="133">
                  <c:v>30714</c:v>
                </c:pt>
                <c:pt idx="134">
                  <c:v>30743</c:v>
                </c:pt>
                <c:pt idx="135">
                  <c:v>30774</c:v>
                </c:pt>
                <c:pt idx="136">
                  <c:v>30804</c:v>
                </c:pt>
                <c:pt idx="137">
                  <c:v>30835</c:v>
                </c:pt>
                <c:pt idx="138">
                  <c:v>30865</c:v>
                </c:pt>
                <c:pt idx="139">
                  <c:v>30896</c:v>
                </c:pt>
                <c:pt idx="140">
                  <c:v>30927</c:v>
                </c:pt>
                <c:pt idx="141">
                  <c:v>30957</c:v>
                </c:pt>
                <c:pt idx="142">
                  <c:v>30988</c:v>
                </c:pt>
                <c:pt idx="143">
                  <c:v>31018</c:v>
                </c:pt>
                <c:pt idx="144">
                  <c:v>31049</c:v>
                </c:pt>
                <c:pt idx="145">
                  <c:v>31080</c:v>
                </c:pt>
                <c:pt idx="146">
                  <c:v>31108</c:v>
                </c:pt>
                <c:pt idx="147">
                  <c:v>31139</c:v>
                </c:pt>
                <c:pt idx="148">
                  <c:v>31169</c:v>
                </c:pt>
                <c:pt idx="149">
                  <c:v>31200</c:v>
                </c:pt>
                <c:pt idx="150">
                  <c:v>31230</c:v>
                </c:pt>
                <c:pt idx="151">
                  <c:v>31261</c:v>
                </c:pt>
                <c:pt idx="152">
                  <c:v>31292</c:v>
                </c:pt>
                <c:pt idx="153">
                  <c:v>31322</c:v>
                </c:pt>
                <c:pt idx="154">
                  <c:v>31353</c:v>
                </c:pt>
                <c:pt idx="155">
                  <c:v>31383</c:v>
                </c:pt>
                <c:pt idx="156">
                  <c:v>31414</c:v>
                </c:pt>
                <c:pt idx="157">
                  <c:v>31445</c:v>
                </c:pt>
                <c:pt idx="158">
                  <c:v>31473</c:v>
                </c:pt>
                <c:pt idx="159">
                  <c:v>31504</c:v>
                </c:pt>
                <c:pt idx="160">
                  <c:v>31534</c:v>
                </c:pt>
                <c:pt idx="161">
                  <c:v>31565</c:v>
                </c:pt>
                <c:pt idx="162">
                  <c:v>31595</c:v>
                </c:pt>
                <c:pt idx="163">
                  <c:v>31626</c:v>
                </c:pt>
                <c:pt idx="164">
                  <c:v>31657</c:v>
                </c:pt>
                <c:pt idx="165">
                  <c:v>31687</c:v>
                </c:pt>
                <c:pt idx="166">
                  <c:v>31718</c:v>
                </c:pt>
                <c:pt idx="167">
                  <c:v>31748</c:v>
                </c:pt>
                <c:pt idx="168">
                  <c:v>31779</c:v>
                </c:pt>
                <c:pt idx="169">
                  <c:v>31810</c:v>
                </c:pt>
                <c:pt idx="170">
                  <c:v>31838</c:v>
                </c:pt>
                <c:pt idx="171">
                  <c:v>31869</c:v>
                </c:pt>
                <c:pt idx="172">
                  <c:v>31899</c:v>
                </c:pt>
                <c:pt idx="173">
                  <c:v>31930</c:v>
                </c:pt>
                <c:pt idx="174">
                  <c:v>31960</c:v>
                </c:pt>
                <c:pt idx="175">
                  <c:v>31991</c:v>
                </c:pt>
                <c:pt idx="176">
                  <c:v>32022</c:v>
                </c:pt>
                <c:pt idx="177">
                  <c:v>32052</c:v>
                </c:pt>
                <c:pt idx="178">
                  <c:v>32083</c:v>
                </c:pt>
                <c:pt idx="179">
                  <c:v>32113</c:v>
                </c:pt>
                <c:pt idx="180">
                  <c:v>32144</c:v>
                </c:pt>
                <c:pt idx="181">
                  <c:v>32175</c:v>
                </c:pt>
                <c:pt idx="182">
                  <c:v>32204</c:v>
                </c:pt>
                <c:pt idx="183">
                  <c:v>32235</c:v>
                </c:pt>
                <c:pt idx="184">
                  <c:v>32265</c:v>
                </c:pt>
                <c:pt idx="185">
                  <c:v>32296</c:v>
                </c:pt>
                <c:pt idx="186">
                  <c:v>32326</c:v>
                </c:pt>
                <c:pt idx="187">
                  <c:v>32357</c:v>
                </c:pt>
                <c:pt idx="188">
                  <c:v>32388</c:v>
                </c:pt>
                <c:pt idx="189">
                  <c:v>32418</c:v>
                </c:pt>
                <c:pt idx="190">
                  <c:v>32449</c:v>
                </c:pt>
                <c:pt idx="191">
                  <c:v>32479</c:v>
                </c:pt>
                <c:pt idx="192">
                  <c:v>32510</c:v>
                </c:pt>
                <c:pt idx="193">
                  <c:v>32541</c:v>
                </c:pt>
                <c:pt idx="194">
                  <c:v>32569</c:v>
                </c:pt>
                <c:pt idx="195">
                  <c:v>32600</c:v>
                </c:pt>
                <c:pt idx="196">
                  <c:v>32630</c:v>
                </c:pt>
                <c:pt idx="197">
                  <c:v>32661</c:v>
                </c:pt>
                <c:pt idx="198">
                  <c:v>32691</c:v>
                </c:pt>
                <c:pt idx="199">
                  <c:v>32722</c:v>
                </c:pt>
                <c:pt idx="200">
                  <c:v>32753</c:v>
                </c:pt>
                <c:pt idx="201">
                  <c:v>32783</c:v>
                </c:pt>
                <c:pt idx="202">
                  <c:v>32814</c:v>
                </c:pt>
                <c:pt idx="203">
                  <c:v>32844</c:v>
                </c:pt>
                <c:pt idx="204">
                  <c:v>32875</c:v>
                </c:pt>
                <c:pt idx="205">
                  <c:v>32906</c:v>
                </c:pt>
                <c:pt idx="206">
                  <c:v>32934</c:v>
                </c:pt>
                <c:pt idx="207">
                  <c:v>32965</c:v>
                </c:pt>
                <c:pt idx="208">
                  <c:v>32995</c:v>
                </c:pt>
                <c:pt idx="209">
                  <c:v>33026</c:v>
                </c:pt>
                <c:pt idx="210">
                  <c:v>33056</c:v>
                </c:pt>
                <c:pt idx="211">
                  <c:v>33087</c:v>
                </c:pt>
                <c:pt idx="212">
                  <c:v>33118</c:v>
                </c:pt>
                <c:pt idx="213">
                  <c:v>33148</c:v>
                </c:pt>
                <c:pt idx="214">
                  <c:v>33179</c:v>
                </c:pt>
                <c:pt idx="215">
                  <c:v>33209</c:v>
                </c:pt>
                <c:pt idx="216">
                  <c:v>33240</c:v>
                </c:pt>
                <c:pt idx="217">
                  <c:v>33271</c:v>
                </c:pt>
                <c:pt idx="218">
                  <c:v>33299</c:v>
                </c:pt>
                <c:pt idx="219">
                  <c:v>33330</c:v>
                </c:pt>
                <c:pt idx="220">
                  <c:v>33360</c:v>
                </c:pt>
                <c:pt idx="221">
                  <c:v>33391</c:v>
                </c:pt>
                <c:pt idx="222">
                  <c:v>33421</c:v>
                </c:pt>
                <c:pt idx="223">
                  <c:v>33452</c:v>
                </c:pt>
                <c:pt idx="224">
                  <c:v>33483</c:v>
                </c:pt>
                <c:pt idx="225">
                  <c:v>33513</c:v>
                </c:pt>
                <c:pt idx="226">
                  <c:v>33544</c:v>
                </c:pt>
                <c:pt idx="227">
                  <c:v>33574</c:v>
                </c:pt>
                <c:pt idx="228">
                  <c:v>33605</c:v>
                </c:pt>
                <c:pt idx="229">
                  <c:v>33636</c:v>
                </c:pt>
                <c:pt idx="230">
                  <c:v>33665</c:v>
                </c:pt>
                <c:pt idx="231">
                  <c:v>33696</c:v>
                </c:pt>
                <c:pt idx="232">
                  <c:v>33726</c:v>
                </c:pt>
                <c:pt idx="233">
                  <c:v>33757</c:v>
                </c:pt>
                <c:pt idx="234">
                  <c:v>33787</c:v>
                </c:pt>
                <c:pt idx="235">
                  <c:v>33818</c:v>
                </c:pt>
                <c:pt idx="236">
                  <c:v>33849</c:v>
                </c:pt>
                <c:pt idx="237">
                  <c:v>33879</c:v>
                </c:pt>
                <c:pt idx="238">
                  <c:v>33910</c:v>
                </c:pt>
                <c:pt idx="239">
                  <c:v>33940</c:v>
                </c:pt>
                <c:pt idx="240">
                  <c:v>33971</c:v>
                </c:pt>
                <c:pt idx="241">
                  <c:v>34002</c:v>
                </c:pt>
                <c:pt idx="242">
                  <c:v>34030</c:v>
                </c:pt>
                <c:pt idx="243">
                  <c:v>34061</c:v>
                </c:pt>
                <c:pt idx="244">
                  <c:v>34091</c:v>
                </c:pt>
                <c:pt idx="245">
                  <c:v>34122</c:v>
                </c:pt>
                <c:pt idx="246">
                  <c:v>34152</c:v>
                </c:pt>
                <c:pt idx="247">
                  <c:v>34183</c:v>
                </c:pt>
                <c:pt idx="248">
                  <c:v>34214</c:v>
                </c:pt>
                <c:pt idx="249">
                  <c:v>34244</c:v>
                </c:pt>
                <c:pt idx="250">
                  <c:v>34275</c:v>
                </c:pt>
                <c:pt idx="251">
                  <c:v>34305</c:v>
                </c:pt>
                <c:pt idx="252">
                  <c:v>34336</c:v>
                </c:pt>
                <c:pt idx="253">
                  <c:v>34367</c:v>
                </c:pt>
                <c:pt idx="254">
                  <c:v>34395</c:v>
                </c:pt>
                <c:pt idx="255">
                  <c:v>34426</c:v>
                </c:pt>
                <c:pt idx="256">
                  <c:v>34456</c:v>
                </c:pt>
                <c:pt idx="257">
                  <c:v>34487</c:v>
                </c:pt>
                <c:pt idx="258">
                  <c:v>34517</c:v>
                </c:pt>
                <c:pt idx="259">
                  <c:v>34548</c:v>
                </c:pt>
                <c:pt idx="260">
                  <c:v>34579</c:v>
                </c:pt>
                <c:pt idx="261">
                  <c:v>34609</c:v>
                </c:pt>
                <c:pt idx="262">
                  <c:v>34640</c:v>
                </c:pt>
                <c:pt idx="263">
                  <c:v>34670</c:v>
                </c:pt>
                <c:pt idx="264">
                  <c:v>34701</c:v>
                </c:pt>
                <c:pt idx="265">
                  <c:v>34732</c:v>
                </c:pt>
                <c:pt idx="266">
                  <c:v>34760</c:v>
                </c:pt>
                <c:pt idx="267">
                  <c:v>34791</c:v>
                </c:pt>
                <c:pt idx="268">
                  <c:v>34821</c:v>
                </c:pt>
                <c:pt idx="269">
                  <c:v>34852</c:v>
                </c:pt>
                <c:pt idx="270">
                  <c:v>34882</c:v>
                </c:pt>
                <c:pt idx="271">
                  <c:v>34913</c:v>
                </c:pt>
                <c:pt idx="272">
                  <c:v>34944</c:v>
                </c:pt>
                <c:pt idx="273">
                  <c:v>34974</c:v>
                </c:pt>
                <c:pt idx="274">
                  <c:v>35005</c:v>
                </c:pt>
                <c:pt idx="275">
                  <c:v>35035</c:v>
                </c:pt>
                <c:pt idx="276">
                  <c:v>35066</c:v>
                </c:pt>
                <c:pt idx="277">
                  <c:v>35097</c:v>
                </c:pt>
                <c:pt idx="278">
                  <c:v>35126</c:v>
                </c:pt>
                <c:pt idx="279">
                  <c:v>35157</c:v>
                </c:pt>
                <c:pt idx="280">
                  <c:v>35187</c:v>
                </c:pt>
                <c:pt idx="281">
                  <c:v>35218</c:v>
                </c:pt>
                <c:pt idx="282">
                  <c:v>35248</c:v>
                </c:pt>
                <c:pt idx="283">
                  <c:v>35279</c:v>
                </c:pt>
                <c:pt idx="284">
                  <c:v>35310</c:v>
                </c:pt>
                <c:pt idx="285">
                  <c:v>35340</c:v>
                </c:pt>
                <c:pt idx="286">
                  <c:v>35371</c:v>
                </c:pt>
                <c:pt idx="287">
                  <c:v>35401</c:v>
                </c:pt>
                <c:pt idx="288">
                  <c:v>35432</c:v>
                </c:pt>
                <c:pt idx="289">
                  <c:v>35463</c:v>
                </c:pt>
                <c:pt idx="290">
                  <c:v>35491</c:v>
                </c:pt>
                <c:pt idx="291">
                  <c:v>35522</c:v>
                </c:pt>
                <c:pt idx="292">
                  <c:v>35552</c:v>
                </c:pt>
                <c:pt idx="293">
                  <c:v>35583</c:v>
                </c:pt>
                <c:pt idx="294">
                  <c:v>35613</c:v>
                </c:pt>
                <c:pt idx="295">
                  <c:v>35644</c:v>
                </c:pt>
                <c:pt idx="296">
                  <c:v>35675</c:v>
                </c:pt>
                <c:pt idx="297">
                  <c:v>35705</c:v>
                </c:pt>
                <c:pt idx="298">
                  <c:v>35736</c:v>
                </c:pt>
                <c:pt idx="299">
                  <c:v>35766</c:v>
                </c:pt>
                <c:pt idx="300">
                  <c:v>35797</c:v>
                </c:pt>
                <c:pt idx="301">
                  <c:v>35828</c:v>
                </c:pt>
                <c:pt idx="302">
                  <c:v>35856</c:v>
                </c:pt>
                <c:pt idx="303">
                  <c:v>35887</c:v>
                </c:pt>
                <c:pt idx="304">
                  <c:v>35917</c:v>
                </c:pt>
                <c:pt idx="305">
                  <c:v>35948</c:v>
                </c:pt>
                <c:pt idx="306">
                  <c:v>35978</c:v>
                </c:pt>
                <c:pt idx="307">
                  <c:v>36009</c:v>
                </c:pt>
                <c:pt idx="308">
                  <c:v>36040</c:v>
                </c:pt>
                <c:pt idx="309">
                  <c:v>36070</c:v>
                </c:pt>
                <c:pt idx="310">
                  <c:v>36101</c:v>
                </c:pt>
                <c:pt idx="311">
                  <c:v>36131</c:v>
                </c:pt>
                <c:pt idx="312">
                  <c:v>36162</c:v>
                </c:pt>
                <c:pt idx="313">
                  <c:v>36193</c:v>
                </c:pt>
                <c:pt idx="314">
                  <c:v>36221</c:v>
                </c:pt>
                <c:pt idx="315">
                  <c:v>36252</c:v>
                </c:pt>
                <c:pt idx="316">
                  <c:v>36282</c:v>
                </c:pt>
                <c:pt idx="317">
                  <c:v>36313</c:v>
                </c:pt>
                <c:pt idx="318">
                  <c:v>36343</c:v>
                </c:pt>
                <c:pt idx="319">
                  <c:v>36374</c:v>
                </c:pt>
                <c:pt idx="320">
                  <c:v>36405</c:v>
                </c:pt>
                <c:pt idx="321">
                  <c:v>36435</c:v>
                </c:pt>
                <c:pt idx="322">
                  <c:v>36466</c:v>
                </c:pt>
                <c:pt idx="323">
                  <c:v>36496</c:v>
                </c:pt>
                <c:pt idx="324">
                  <c:v>36527</c:v>
                </c:pt>
                <c:pt idx="325">
                  <c:v>36558</c:v>
                </c:pt>
                <c:pt idx="326">
                  <c:v>36587</c:v>
                </c:pt>
                <c:pt idx="327">
                  <c:v>36618</c:v>
                </c:pt>
                <c:pt idx="328">
                  <c:v>36648</c:v>
                </c:pt>
                <c:pt idx="329">
                  <c:v>36679</c:v>
                </c:pt>
                <c:pt idx="330">
                  <c:v>36709</c:v>
                </c:pt>
                <c:pt idx="331">
                  <c:v>36740</c:v>
                </c:pt>
                <c:pt idx="332">
                  <c:v>36771</c:v>
                </c:pt>
                <c:pt idx="333">
                  <c:v>36801</c:v>
                </c:pt>
                <c:pt idx="334">
                  <c:v>36832</c:v>
                </c:pt>
                <c:pt idx="335">
                  <c:v>36862</c:v>
                </c:pt>
                <c:pt idx="336">
                  <c:v>36893</c:v>
                </c:pt>
                <c:pt idx="337">
                  <c:v>36924</c:v>
                </c:pt>
                <c:pt idx="338">
                  <c:v>36952</c:v>
                </c:pt>
                <c:pt idx="339">
                  <c:v>36983</c:v>
                </c:pt>
                <c:pt idx="340">
                  <c:v>37013</c:v>
                </c:pt>
                <c:pt idx="341">
                  <c:v>37044</c:v>
                </c:pt>
                <c:pt idx="342">
                  <c:v>37074</c:v>
                </c:pt>
                <c:pt idx="343">
                  <c:v>37105</c:v>
                </c:pt>
                <c:pt idx="344">
                  <c:v>37136</c:v>
                </c:pt>
                <c:pt idx="345">
                  <c:v>37166</c:v>
                </c:pt>
                <c:pt idx="346">
                  <c:v>37197</c:v>
                </c:pt>
                <c:pt idx="347">
                  <c:v>37227</c:v>
                </c:pt>
                <c:pt idx="348">
                  <c:v>37258</c:v>
                </c:pt>
                <c:pt idx="349">
                  <c:v>37289</c:v>
                </c:pt>
                <c:pt idx="350">
                  <c:v>37317</c:v>
                </c:pt>
                <c:pt idx="351">
                  <c:v>37348</c:v>
                </c:pt>
                <c:pt idx="352">
                  <c:v>37378</c:v>
                </c:pt>
                <c:pt idx="353">
                  <c:v>37409</c:v>
                </c:pt>
                <c:pt idx="354">
                  <c:v>37439</c:v>
                </c:pt>
                <c:pt idx="355">
                  <c:v>37470</c:v>
                </c:pt>
                <c:pt idx="356">
                  <c:v>37501</c:v>
                </c:pt>
                <c:pt idx="357">
                  <c:v>37531</c:v>
                </c:pt>
                <c:pt idx="358">
                  <c:v>37562</c:v>
                </c:pt>
                <c:pt idx="359">
                  <c:v>37592</c:v>
                </c:pt>
                <c:pt idx="360">
                  <c:v>37623</c:v>
                </c:pt>
                <c:pt idx="361">
                  <c:v>37654</c:v>
                </c:pt>
                <c:pt idx="362">
                  <c:v>37682</c:v>
                </c:pt>
                <c:pt idx="363">
                  <c:v>37713</c:v>
                </c:pt>
                <c:pt idx="364">
                  <c:v>37743</c:v>
                </c:pt>
                <c:pt idx="365">
                  <c:v>37774</c:v>
                </c:pt>
                <c:pt idx="366">
                  <c:v>37804</c:v>
                </c:pt>
                <c:pt idx="367">
                  <c:v>37835</c:v>
                </c:pt>
                <c:pt idx="368">
                  <c:v>37866</c:v>
                </c:pt>
                <c:pt idx="369">
                  <c:v>37896</c:v>
                </c:pt>
                <c:pt idx="370">
                  <c:v>37927</c:v>
                </c:pt>
                <c:pt idx="371">
                  <c:v>37957</c:v>
                </c:pt>
                <c:pt idx="372">
                  <c:v>37988</c:v>
                </c:pt>
                <c:pt idx="373">
                  <c:v>38019</c:v>
                </c:pt>
                <c:pt idx="374">
                  <c:v>38048</c:v>
                </c:pt>
                <c:pt idx="375">
                  <c:v>38079</c:v>
                </c:pt>
                <c:pt idx="376">
                  <c:v>38109</c:v>
                </c:pt>
                <c:pt idx="377">
                  <c:v>38140</c:v>
                </c:pt>
                <c:pt idx="378">
                  <c:v>38170</c:v>
                </c:pt>
                <c:pt idx="379">
                  <c:v>38201</c:v>
                </c:pt>
                <c:pt idx="380">
                  <c:v>38232</c:v>
                </c:pt>
                <c:pt idx="381">
                  <c:v>38262</c:v>
                </c:pt>
                <c:pt idx="382">
                  <c:v>38293</c:v>
                </c:pt>
                <c:pt idx="383">
                  <c:v>38323</c:v>
                </c:pt>
                <c:pt idx="384">
                  <c:v>38354</c:v>
                </c:pt>
                <c:pt idx="385">
                  <c:v>38385</c:v>
                </c:pt>
                <c:pt idx="386">
                  <c:v>38413</c:v>
                </c:pt>
                <c:pt idx="387">
                  <c:v>38444</c:v>
                </c:pt>
                <c:pt idx="388">
                  <c:v>38474</c:v>
                </c:pt>
                <c:pt idx="389">
                  <c:v>38505</c:v>
                </c:pt>
                <c:pt idx="390">
                  <c:v>38535</c:v>
                </c:pt>
                <c:pt idx="391">
                  <c:v>38566</c:v>
                </c:pt>
                <c:pt idx="392">
                  <c:v>38597</c:v>
                </c:pt>
                <c:pt idx="393">
                  <c:v>38627</c:v>
                </c:pt>
                <c:pt idx="394">
                  <c:v>38658</c:v>
                </c:pt>
                <c:pt idx="395">
                  <c:v>38688</c:v>
                </c:pt>
                <c:pt idx="396">
                  <c:v>38719</c:v>
                </c:pt>
                <c:pt idx="397">
                  <c:v>38750</c:v>
                </c:pt>
                <c:pt idx="398">
                  <c:v>38778</c:v>
                </c:pt>
                <c:pt idx="399">
                  <c:v>38809</c:v>
                </c:pt>
                <c:pt idx="400">
                  <c:v>38839</c:v>
                </c:pt>
                <c:pt idx="401">
                  <c:v>38870</c:v>
                </c:pt>
                <c:pt idx="402">
                  <c:v>38900</c:v>
                </c:pt>
                <c:pt idx="403">
                  <c:v>38931</c:v>
                </c:pt>
                <c:pt idx="404">
                  <c:v>38962</c:v>
                </c:pt>
                <c:pt idx="405">
                  <c:v>38992</c:v>
                </c:pt>
                <c:pt idx="406">
                  <c:v>39023</c:v>
                </c:pt>
                <c:pt idx="407">
                  <c:v>39053</c:v>
                </c:pt>
                <c:pt idx="408">
                  <c:v>39084</c:v>
                </c:pt>
                <c:pt idx="409">
                  <c:v>39115</c:v>
                </c:pt>
                <c:pt idx="410">
                  <c:v>39143</c:v>
                </c:pt>
                <c:pt idx="411">
                  <c:v>39174</c:v>
                </c:pt>
                <c:pt idx="412">
                  <c:v>39204</c:v>
                </c:pt>
                <c:pt idx="413">
                  <c:v>39235</c:v>
                </c:pt>
                <c:pt idx="414">
                  <c:v>39265</c:v>
                </c:pt>
                <c:pt idx="415">
                  <c:v>39296</c:v>
                </c:pt>
                <c:pt idx="416">
                  <c:v>39327</c:v>
                </c:pt>
                <c:pt idx="417">
                  <c:v>39357</c:v>
                </c:pt>
                <c:pt idx="418">
                  <c:v>39388</c:v>
                </c:pt>
                <c:pt idx="419">
                  <c:v>39418</c:v>
                </c:pt>
                <c:pt idx="420">
                  <c:v>39449</c:v>
                </c:pt>
                <c:pt idx="421">
                  <c:v>39480</c:v>
                </c:pt>
                <c:pt idx="422">
                  <c:v>39509</c:v>
                </c:pt>
                <c:pt idx="423">
                  <c:v>39540</c:v>
                </c:pt>
                <c:pt idx="424">
                  <c:v>39570</c:v>
                </c:pt>
                <c:pt idx="425">
                  <c:v>39601</c:v>
                </c:pt>
                <c:pt idx="426">
                  <c:v>39631</c:v>
                </c:pt>
                <c:pt idx="427">
                  <c:v>39662</c:v>
                </c:pt>
                <c:pt idx="428">
                  <c:v>39693</c:v>
                </c:pt>
                <c:pt idx="429">
                  <c:v>39723</c:v>
                </c:pt>
                <c:pt idx="430">
                  <c:v>39754</c:v>
                </c:pt>
                <c:pt idx="431">
                  <c:v>39784</c:v>
                </c:pt>
                <c:pt idx="432">
                  <c:v>39815</c:v>
                </c:pt>
                <c:pt idx="433">
                  <c:v>39846</c:v>
                </c:pt>
                <c:pt idx="434">
                  <c:v>39874</c:v>
                </c:pt>
                <c:pt idx="435">
                  <c:v>39905</c:v>
                </c:pt>
                <c:pt idx="436">
                  <c:v>39935</c:v>
                </c:pt>
                <c:pt idx="437">
                  <c:v>39966</c:v>
                </c:pt>
                <c:pt idx="438">
                  <c:v>39996</c:v>
                </c:pt>
                <c:pt idx="439">
                  <c:v>40027</c:v>
                </c:pt>
                <c:pt idx="440">
                  <c:v>40058</c:v>
                </c:pt>
                <c:pt idx="441">
                  <c:v>40088</c:v>
                </c:pt>
                <c:pt idx="442">
                  <c:v>40119</c:v>
                </c:pt>
                <c:pt idx="443">
                  <c:v>40149</c:v>
                </c:pt>
                <c:pt idx="444">
                  <c:v>40180</c:v>
                </c:pt>
                <c:pt idx="445">
                  <c:v>40211</c:v>
                </c:pt>
                <c:pt idx="446">
                  <c:v>40239</c:v>
                </c:pt>
                <c:pt idx="447">
                  <c:v>40270</c:v>
                </c:pt>
                <c:pt idx="448">
                  <c:v>40300</c:v>
                </c:pt>
                <c:pt idx="449">
                  <c:v>40331</c:v>
                </c:pt>
                <c:pt idx="450">
                  <c:v>40361</c:v>
                </c:pt>
                <c:pt idx="451">
                  <c:v>40392</c:v>
                </c:pt>
                <c:pt idx="452">
                  <c:v>40423</c:v>
                </c:pt>
                <c:pt idx="453">
                  <c:v>40453</c:v>
                </c:pt>
                <c:pt idx="454">
                  <c:v>40484</c:v>
                </c:pt>
                <c:pt idx="455">
                  <c:v>40514</c:v>
                </c:pt>
                <c:pt idx="456">
                  <c:v>40545</c:v>
                </c:pt>
                <c:pt idx="457">
                  <c:v>40576</c:v>
                </c:pt>
                <c:pt idx="458">
                  <c:v>40604</c:v>
                </c:pt>
                <c:pt idx="459">
                  <c:v>40635</c:v>
                </c:pt>
                <c:pt idx="460">
                  <c:v>40665</c:v>
                </c:pt>
                <c:pt idx="461">
                  <c:v>40696</c:v>
                </c:pt>
                <c:pt idx="462">
                  <c:v>40726</c:v>
                </c:pt>
                <c:pt idx="463">
                  <c:v>40757</c:v>
                </c:pt>
                <c:pt idx="464">
                  <c:v>40788</c:v>
                </c:pt>
                <c:pt idx="465">
                  <c:v>40818</c:v>
                </c:pt>
                <c:pt idx="466">
                  <c:v>40849</c:v>
                </c:pt>
                <c:pt idx="467">
                  <c:v>40879</c:v>
                </c:pt>
                <c:pt idx="468">
                  <c:v>40910</c:v>
                </c:pt>
                <c:pt idx="469">
                  <c:v>40941</c:v>
                </c:pt>
                <c:pt idx="470">
                  <c:v>40970</c:v>
                </c:pt>
                <c:pt idx="471">
                  <c:v>41001</c:v>
                </c:pt>
                <c:pt idx="472">
                  <c:v>41031</c:v>
                </c:pt>
                <c:pt idx="473">
                  <c:v>41062</c:v>
                </c:pt>
                <c:pt idx="474">
                  <c:v>41092</c:v>
                </c:pt>
                <c:pt idx="475">
                  <c:v>41123</c:v>
                </c:pt>
                <c:pt idx="476">
                  <c:v>41154</c:v>
                </c:pt>
                <c:pt idx="477">
                  <c:v>41184</c:v>
                </c:pt>
                <c:pt idx="478">
                  <c:v>41215</c:v>
                </c:pt>
                <c:pt idx="479">
                  <c:v>41245</c:v>
                </c:pt>
                <c:pt idx="480">
                  <c:v>41276</c:v>
                </c:pt>
                <c:pt idx="481">
                  <c:v>41307</c:v>
                </c:pt>
                <c:pt idx="482">
                  <c:v>41335</c:v>
                </c:pt>
                <c:pt idx="483">
                  <c:v>41366</c:v>
                </c:pt>
                <c:pt idx="484">
                  <c:v>41396</c:v>
                </c:pt>
                <c:pt idx="485">
                  <c:v>41427</c:v>
                </c:pt>
                <c:pt idx="486">
                  <c:v>41457</c:v>
                </c:pt>
                <c:pt idx="487">
                  <c:v>41488</c:v>
                </c:pt>
                <c:pt idx="488">
                  <c:v>41519</c:v>
                </c:pt>
                <c:pt idx="489">
                  <c:v>41549</c:v>
                </c:pt>
                <c:pt idx="490">
                  <c:v>41580</c:v>
                </c:pt>
                <c:pt idx="491">
                  <c:v>41610</c:v>
                </c:pt>
                <c:pt idx="492">
                  <c:v>41641</c:v>
                </c:pt>
                <c:pt idx="493">
                  <c:v>41672</c:v>
                </c:pt>
                <c:pt idx="494">
                  <c:v>41700</c:v>
                </c:pt>
                <c:pt idx="495">
                  <c:v>41731</c:v>
                </c:pt>
                <c:pt idx="496">
                  <c:v>41761</c:v>
                </c:pt>
                <c:pt idx="497">
                  <c:v>41792</c:v>
                </c:pt>
                <c:pt idx="498">
                  <c:v>41822</c:v>
                </c:pt>
                <c:pt idx="499">
                  <c:v>41853</c:v>
                </c:pt>
                <c:pt idx="500">
                  <c:v>41884</c:v>
                </c:pt>
                <c:pt idx="501">
                  <c:v>41914</c:v>
                </c:pt>
                <c:pt idx="502">
                  <c:v>41945</c:v>
                </c:pt>
                <c:pt idx="503">
                  <c:v>41975</c:v>
                </c:pt>
                <c:pt idx="504">
                  <c:v>42006</c:v>
                </c:pt>
                <c:pt idx="505">
                  <c:v>42037</c:v>
                </c:pt>
                <c:pt idx="506">
                  <c:v>42065</c:v>
                </c:pt>
                <c:pt idx="507">
                  <c:v>42096</c:v>
                </c:pt>
                <c:pt idx="508">
                  <c:v>42126</c:v>
                </c:pt>
                <c:pt idx="509">
                  <c:v>42157</c:v>
                </c:pt>
                <c:pt idx="510">
                  <c:v>42187</c:v>
                </c:pt>
                <c:pt idx="511">
                  <c:v>42218</c:v>
                </c:pt>
                <c:pt idx="512">
                  <c:v>42249</c:v>
                </c:pt>
                <c:pt idx="513">
                  <c:v>42279</c:v>
                </c:pt>
                <c:pt idx="514">
                  <c:v>42310</c:v>
                </c:pt>
              </c:numCache>
            </c:numRef>
          </c:xVal>
          <c:yVal>
            <c:numRef>
              <c:f>SealedBolsa!$D$8:$D$522</c:f>
              <c:numCache>
                <c:formatCode>General</c:formatCode>
                <c:ptCount val="515"/>
                <c:pt idx="0">
                  <c:v>1.7669999999999999</c:v>
                </c:pt>
                <c:pt idx="1">
                  <c:v>1.7669999999999999</c:v>
                </c:pt>
                <c:pt idx="2">
                  <c:v>1.7669999999999999</c:v>
                </c:pt>
                <c:pt idx="3">
                  <c:v>1.7669999999999999</c:v>
                </c:pt>
                <c:pt idx="4">
                  <c:v>1.7669999999999999</c:v>
                </c:pt>
                <c:pt idx="5">
                  <c:v>1.7669999999999999</c:v>
                </c:pt>
                <c:pt idx="6">
                  <c:v>1.7669999999999999</c:v>
                </c:pt>
                <c:pt idx="7">
                  <c:v>1.7669999999999999</c:v>
                </c:pt>
                <c:pt idx="8">
                  <c:v>1.7669999999999999</c:v>
                </c:pt>
                <c:pt idx="9">
                  <c:v>1.7669999999999999</c:v>
                </c:pt>
                <c:pt idx="10">
                  <c:v>1.7669999999999999</c:v>
                </c:pt>
                <c:pt idx="11">
                  <c:v>1.7669999999999999</c:v>
                </c:pt>
                <c:pt idx="12">
                  <c:v>1.7669999999999999</c:v>
                </c:pt>
                <c:pt idx="13">
                  <c:v>1.7669999999999999</c:v>
                </c:pt>
                <c:pt idx="14">
                  <c:v>1.7669999999999999</c:v>
                </c:pt>
                <c:pt idx="15">
                  <c:v>1.7669999999999999</c:v>
                </c:pt>
                <c:pt idx="16">
                  <c:v>1.7709999999999999</c:v>
                </c:pt>
                <c:pt idx="17">
                  <c:v>1.7709999999999999</c:v>
                </c:pt>
                <c:pt idx="18">
                  <c:v>1.7709999999999999</c:v>
                </c:pt>
                <c:pt idx="19">
                  <c:v>1.7709999999999999</c:v>
                </c:pt>
                <c:pt idx="20">
                  <c:v>1.7709999999999999</c:v>
                </c:pt>
                <c:pt idx="21">
                  <c:v>1.7709999999999999</c:v>
                </c:pt>
                <c:pt idx="22">
                  <c:v>1.7709999999999999</c:v>
                </c:pt>
                <c:pt idx="23">
                  <c:v>1.7849999999999999</c:v>
                </c:pt>
                <c:pt idx="24">
                  <c:v>1.7849999999999999</c:v>
                </c:pt>
                <c:pt idx="25">
                  <c:v>1.7849999999999999</c:v>
                </c:pt>
                <c:pt idx="26">
                  <c:v>1.794</c:v>
                </c:pt>
                <c:pt idx="27">
                  <c:v>1.7829999999999999</c:v>
                </c:pt>
                <c:pt idx="28">
                  <c:v>1.7909999999999999</c:v>
                </c:pt>
                <c:pt idx="29">
                  <c:v>1.794</c:v>
                </c:pt>
                <c:pt idx="30">
                  <c:v>1.794</c:v>
                </c:pt>
                <c:pt idx="31">
                  <c:v>1.794</c:v>
                </c:pt>
                <c:pt idx="32">
                  <c:v>1.794</c:v>
                </c:pt>
                <c:pt idx="33">
                  <c:v>1.796</c:v>
                </c:pt>
                <c:pt idx="34">
                  <c:v>1.796</c:v>
                </c:pt>
                <c:pt idx="35">
                  <c:v>1.796</c:v>
                </c:pt>
                <c:pt idx="36">
                  <c:v>1.821</c:v>
                </c:pt>
                <c:pt idx="37">
                  <c:v>1.821</c:v>
                </c:pt>
                <c:pt idx="38">
                  <c:v>1.821</c:v>
                </c:pt>
                <c:pt idx="39">
                  <c:v>1.821</c:v>
                </c:pt>
                <c:pt idx="40">
                  <c:v>1.821</c:v>
                </c:pt>
                <c:pt idx="41">
                  <c:v>1.821</c:v>
                </c:pt>
                <c:pt idx="42">
                  <c:v>1.83</c:v>
                </c:pt>
                <c:pt idx="43">
                  <c:v>1.83</c:v>
                </c:pt>
                <c:pt idx="44">
                  <c:v>1.83</c:v>
                </c:pt>
                <c:pt idx="45">
                  <c:v>1.83</c:v>
                </c:pt>
                <c:pt idx="46">
                  <c:v>1.83</c:v>
                </c:pt>
                <c:pt idx="47">
                  <c:v>1.84</c:v>
                </c:pt>
                <c:pt idx="48">
                  <c:v>1.84</c:v>
                </c:pt>
                <c:pt idx="49">
                  <c:v>1.84</c:v>
                </c:pt>
                <c:pt idx="50">
                  <c:v>1.84</c:v>
                </c:pt>
                <c:pt idx="51">
                  <c:v>1.84</c:v>
                </c:pt>
                <c:pt idx="52">
                  <c:v>1.8759999999999999</c:v>
                </c:pt>
                <c:pt idx="53">
                  <c:v>1.8759999999999999</c:v>
                </c:pt>
                <c:pt idx="54">
                  <c:v>1.8759999999999999</c:v>
                </c:pt>
                <c:pt idx="55">
                  <c:v>1.8759999999999999</c:v>
                </c:pt>
                <c:pt idx="56">
                  <c:v>1.8759999999999999</c:v>
                </c:pt>
                <c:pt idx="57">
                  <c:v>1.8720000000000001</c:v>
                </c:pt>
                <c:pt idx="58">
                  <c:v>1.8720000000000001</c:v>
                </c:pt>
                <c:pt idx="59">
                  <c:v>1.8720000000000001</c:v>
                </c:pt>
                <c:pt idx="60">
                  <c:v>1.9159999999999999</c:v>
                </c:pt>
                <c:pt idx="61">
                  <c:v>1.9159999999999999</c:v>
                </c:pt>
                <c:pt idx="62">
                  <c:v>1.9159999999999999</c:v>
                </c:pt>
                <c:pt idx="63">
                  <c:v>1.9159999999999999</c:v>
                </c:pt>
                <c:pt idx="64">
                  <c:v>1.9159999999999999</c:v>
                </c:pt>
                <c:pt idx="65">
                  <c:v>1.9279999999999999</c:v>
                </c:pt>
                <c:pt idx="66">
                  <c:v>1.929</c:v>
                </c:pt>
                <c:pt idx="67">
                  <c:v>1.929</c:v>
                </c:pt>
                <c:pt idx="68">
                  <c:v>1.929</c:v>
                </c:pt>
                <c:pt idx="69">
                  <c:v>1.9239999999999999</c:v>
                </c:pt>
                <c:pt idx="70">
                  <c:v>2.5459999999999998</c:v>
                </c:pt>
                <c:pt idx="71">
                  <c:v>2.5459999999999998</c:v>
                </c:pt>
                <c:pt idx="72">
                  <c:v>2.5459999999999998</c:v>
                </c:pt>
                <c:pt idx="73">
                  <c:v>2.5459999999999998</c:v>
                </c:pt>
                <c:pt idx="74">
                  <c:v>2.5459999999999998</c:v>
                </c:pt>
                <c:pt idx="75">
                  <c:v>2.5459999999999998</c:v>
                </c:pt>
                <c:pt idx="76">
                  <c:v>2.5459999999999998</c:v>
                </c:pt>
                <c:pt idx="77">
                  <c:v>2.5510000000000002</c:v>
                </c:pt>
                <c:pt idx="78">
                  <c:v>2.569</c:v>
                </c:pt>
                <c:pt idx="79">
                  <c:v>2.569</c:v>
                </c:pt>
                <c:pt idx="80">
                  <c:v>2.569</c:v>
                </c:pt>
                <c:pt idx="81">
                  <c:v>2.59</c:v>
                </c:pt>
                <c:pt idx="82">
                  <c:v>2.59</c:v>
                </c:pt>
                <c:pt idx="83">
                  <c:v>2.59</c:v>
                </c:pt>
                <c:pt idx="84">
                  <c:v>2.6</c:v>
                </c:pt>
                <c:pt idx="85">
                  <c:v>2.6</c:v>
                </c:pt>
                <c:pt idx="86">
                  <c:v>2.6</c:v>
                </c:pt>
                <c:pt idx="87">
                  <c:v>2.6</c:v>
                </c:pt>
                <c:pt idx="88">
                  <c:v>2.6</c:v>
                </c:pt>
                <c:pt idx="89">
                  <c:v>2.601</c:v>
                </c:pt>
                <c:pt idx="90">
                  <c:v>2.6859999999999999</c:v>
                </c:pt>
                <c:pt idx="91">
                  <c:v>2.6859999999999999</c:v>
                </c:pt>
                <c:pt idx="92">
                  <c:v>2.6859999999999999</c:v>
                </c:pt>
                <c:pt idx="93">
                  <c:v>2.73</c:v>
                </c:pt>
                <c:pt idx="94">
                  <c:v>2.73</c:v>
                </c:pt>
                <c:pt idx="95">
                  <c:v>2.7269999999999999</c:v>
                </c:pt>
                <c:pt idx="96">
                  <c:v>2.7269999999999999</c:v>
                </c:pt>
                <c:pt idx="97">
                  <c:v>2.7269999999999999</c:v>
                </c:pt>
                <c:pt idx="98">
                  <c:v>2.7269999999999999</c:v>
                </c:pt>
                <c:pt idx="99">
                  <c:v>2.7269999999999999</c:v>
                </c:pt>
                <c:pt idx="100">
                  <c:v>3.24</c:v>
                </c:pt>
                <c:pt idx="101">
                  <c:v>3.24</c:v>
                </c:pt>
                <c:pt idx="102">
                  <c:v>3.24</c:v>
                </c:pt>
                <c:pt idx="103">
                  <c:v>3.24</c:v>
                </c:pt>
                <c:pt idx="104">
                  <c:v>3.24</c:v>
                </c:pt>
                <c:pt idx="105">
                  <c:v>3.2829999999999999</c:v>
                </c:pt>
                <c:pt idx="106">
                  <c:v>3.2829999999999999</c:v>
                </c:pt>
                <c:pt idx="107">
                  <c:v>3.2909999999999999</c:v>
                </c:pt>
                <c:pt idx="108">
                  <c:v>3.2909999999999999</c:v>
                </c:pt>
                <c:pt idx="109">
                  <c:v>3.2909999999999999</c:v>
                </c:pt>
                <c:pt idx="110">
                  <c:v>3.2909999999999999</c:v>
                </c:pt>
                <c:pt idx="111">
                  <c:v>3.2909999999999999</c:v>
                </c:pt>
                <c:pt idx="112">
                  <c:v>3.2909999999999999</c:v>
                </c:pt>
                <c:pt idx="113">
                  <c:v>3.2909999999999999</c:v>
                </c:pt>
                <c:pt idx="114">
                  <c:v>3.2909999999999999</c:v>
                </c:pt>
                <c:pt idx="115">
                  <c:v>3.3210000000000002</c:v>
                </c:pt>
                <c:pt idx="116">
                  <c:v>3.3210000000000002</c:v>
                </c:pt>
                <c:pt idx="117">
                  <c:v>3.3279999999999998</c:v>
                </c:pt>
                <c:pt idx="118">
                  <c:v>3.3279999999999998</c:v>
                </c:pt>
                <c:pt idx="119">
                  <c:v>3.3279999999999998</c:v>
                </c:pt>
                <c:pt idx="120">
                  <c:v>3.3279999999999998</c:v>
                </c:pt>
                <c:pt idx="121">
                  <c:v>3.3279999999999998</c:v>
                </c:pt>
                <c:pt idx="122">
                  <c:v>3.3279999999999998</c:v>
                </c:pt>
                <c:pt idx="123">
                  <c:v>3.3279999999999998</c:v>
                </c:pt>
                <c:pt idx="124">
                  <c:v>3.347</c:v>
                </c:pt>
                <c:pt idx="125">
                  <c:v>3.347</c:v>
                </c:pt>
                <c:pt idx="126">
                  <c:v>3.3530000000000002</c:v>
                </c:pt>
                <c:pt idx="127">
                  <c:v>3.3530000000000002</c:v>
                </c:pt>
                <c:pt idx="128">
                  <c:v>3.3530000000000002</c:v>
                </c:pt>
                <c:pt idx="129">
                  <c:v>6.7060000000000004</c:v>
                </c:pt>
                <c:pt idx="130">
                  <c:v>6.7220000000000004</c:v>
                </c:pt>
                <c:pt idx="131">
                  <c:v>6.7220000000000004</c:v>
                </c:pt>
                <c:pt idx="132">
                  <c:v>6.8239999999999998</c:v>
                </c:pt>
                <c:pt idx="133">
                  <c:v>6.8239999999999998</c:v>
                </c:pt>
                <c:pt idx="134">
                  <c:v>6.8239999999999998</c:v>
                </c:pt>
                <c:pt idx="135">
                  <c:v>6.8239999999999998</c:v>
                </c:pt>
                <c:pt idx="136">
                  <c:v>6.83</c:v>
                </c:pt>
                <c:pt idx="137">
                  <c:v>6.83</c:v>
                </c:pt>
                <c:pt idx="138">
                  <c:v>6.83</c:v>
                </c:pt>
                <c:pt idx="139">
                  <c:v>6.891</c:v>
                </c:pt>
                <c:pt idx="140">
                  <c:v>6.891</c:v>
                </c:pt>
                <c:pt idx="141">
                  <c:v>6.9139999999999997</c:v>
                </c:pt>
                <c:pt idx="142">
                  <c:v>6.9139999999999997</c:v>
                </c:pt>
                <c:pt idx="143">
                  <c:v>6.9139999999999997</c:v>
                </c:pt>
                <c:pt idx="144">
                  <c:v>7.0090000000000003</c:v>
                </c:pt>
                <c:pt idx="145">
                  <c:v>7.0090000000000003</c:v>
                </c:pt>
                <c:pt idx="146">
                  <c:v>7.0090000000000003</c:v>
                </c:pt>
                <c:pt idx="147">
                  <c:v>7.0090000000000003</c:v>
                </c:pt>
                <c:pt idx="148">
                  <c:v>6.9790000000000001</c:v>
                </c:pt>
                <c:pt idx="149">
                  <c:v>6.9790000000000001</c:v>
                </c:pt>
                <c:pt idx="150">
                  <c:v>6.9790000000000001</c:v>
                </c:pt>
                <c:pt idx="151">
                  <c:v>7.194</c:v>
                </c:pt>
                <c:pt idx="152">
                  <c:v>7.194</c:v>
                </c:pt>
                <c:pt idx="153">
                  <c:v>7.1950000000000003</c:v>
                </c:pt>
                <c:pt idx="154">
                  <c:v>7.1950000000000003</c:v>
                </c:pt>
                <c:pt idx="155">
                  <c:v>7.1950000000000003</c:v>
                </c:pt>
                <c:pt idx="156">
                  <c:v>7.2110000000000003</c:v>
                </c:pt>
                <c:pt idx="157">
                  <c:v>7.2110000000000003</c:v>
                </c:pt>
                <c:pt idx="158">
                  <c:v>7.2110000000000003</c:v>
                </c:pt>
                <c:pt idx="159">
                  <c:v>7.2110000000000003</c:v>
                </c:pt>
                <c:pt idx="160">
                  <c:v>7.2110000000000003</c:v>
                </c:pt>
                <c:pt idx="161">
                  <c:v>7.2110000000000003</c:v>
                </c:pt>
                <c:pt idx="162">
                  <c:v>7.2210000000000001</c:v>
                </c:pt>
                <c:pt idx="163">
                  <c:v>7.2210000000000001</c:v>
                </c:pt>
                <c:pt idx="164">
                  <c:v>7.2210000000000001</c:v>
                </c:pt>
                <c:pt idx="165">
                  <c:v>7.2210000000000001</c:v>
                </c:pt>
                <c:pt idx="166">
                  <c:v>7.2210000000000001</c:v>
                </c:pt>
                <c:pt idx="167">
                  <c:v>7.22</c:v>
                </c:pt>
                <c:pt idx="168">
                  <c:v>7.2350000000000003</c:v>
                </c:pt>
                <c:pt idx="169">
                  <c:v>7.2350000000000003</c:v>
                </c:pt>
                <c:pt idx="170">
                  <c:v>7.2350000000000003</c:v>
                </c:pt>
                <c:pt idx="171">
                  <c:v>7.2350000000000003</c:v>
                </c:pt>
                <c:pt idx="172">
                  <c:v>7.2350000000000003</c:v>
                </c:pt>
                <c:pt idx="173">
                  <c:v>7.2439999999999998</c:v>
                </c:pt>
                <c:pt idx="174">
                  <c:v>7.2850000000000001</c:v>
                </c:pt>
                <c:pt idx="175">
                  <c:v>7.2850000000000001</c:v>
                </c:pt>
                <c:pt idx="176">
                  <c:v>7.2839999999999998</c:v>
                </c:pt>
                <c:pt idx="177">
                  <c:v>7.2839999999999998</c:v>
                </c:pt>
                <c:pt idx="178">
                  <c:v>7.2839999999999998</c:v>
                </c:pt>
                <c:pt idx="179">
                  <c:v>8.109</c:v>
                </c:pt>
                <c:pt idx="180">
                  <c:v>8.109</c:v>
                </c:pt>
                <c:pt idx="181">
                  <c:v>8.109</c:v>
                </c:pt>
                <c:pt idx="182">
                  <c:v>8.109</c:v>
                </c:pt>
                <c:pt idx="183">
                  <c:v>8.109</c:v>
                </c:pt>
                <c:pt idx="184">
                  <c:v>8.109</c:v>
                </c:pt>
                <c:pt idx="185">
                  <c:v>8.109</c:v>
                </c:pt>
                <c:pt idx="186">
                  <c:v>8.1509999999999998</c:v>
                </c:pt>
                <c:pt idx="187">
                  <c:v>8.1509999999999998</c:v>
                </c:pt>
                <c:pt idx="188">
                  <c:v>8.1489999999999991</c:v>
                </c:pt>
                <c:pt idx="189">
                  <c:v>8.1489999999999991</c:v>
                </c:pt>
                <c:pt idx="190">
                  <c:v>8.1489999999999991</c:v>
                </c:pt>
                <c:pt idx="191">
                  <c:v>8.1489999999999991</c:v>
                </c:pt>
                <c:pt idx="192">
                  <c:v>8.1579999999999995</c:v>
                </c:pt>
                <c:pt idx="193">
                  <c:v>8.1579999999999995</c:v>
                </c:pt>
                <c:pt idx="194">
                  <c:v>8.1579999999999995</c:v>
                </c:pt>
                <c:pt idx="195">
                  <c:v>8.1579999999999995</c:v>
                </c:pt>
                <c:pt idx="196">
                  <c:v>8.1579999999999995</c:v>
                </c:pt>
                <c:pt idx="197">
                  <c:v>8.2140000000000004</c:v>
                </c:pt>
                <c:pt idx="198">
                  <c:v>8.2140000000000004</c:v>
                </c:pt>
                <c:pt idx="199">
                  <c:v>8.2119999999999997</c:v>
                </c:pt>
                <c:pt idx="200">
                  <c:v>8.2119999999999997</c:v>
                </c:pt>
                <c:pt idx="201">
                  <c:v>8.2119999999999997</c:v>
                </c:pt>
                <c:pt idx="202">
                  <c:v>8.2119999999999997</c:v>
                </c:pt>
                <c:pt idx="203">
                  <c:v>8.2119999999999997</c:v>
                </c:pt>
                <c:pt idx="204">
                  <c:v>8.327</c:v>
                </c:pt>
                <c:pt idx="205">
                  <c:v>8.327</c:v>
                </c:pt>
                <c:pt idx="206">
                  <c:v>8.327</c:v>
                </c:pt>
                <c:pt idx="207">
                  <c:v>8.327</c:v>
                </c:pt>
                <c:pt idx="208">
                  <c:v>8.3979999999999997</c:v>
                </c:pt>
                <c:pt idx="209">
                  <c:v>8.3979999999999997</c:v>
                </c:pt>
                <c:pt idx="210">
                  <c:v>8.3979999999999997</c:v>
                </c:pt>
                <c:pt idx="211">
                  <c:v>8.3979999999999997</c:v>
                </c:pt>
                <c:pt idx="212">
                  <c:v>8.7390000000000008</c:v>
                </c:pt>
                <c:pt idx="213">
                  <c:v>8.7390000000000008</c:v>
                </c:pt>
                <c:pt idx="214">
                  <c:v>8.7390000000000008</c:v>
                </c:pt>
                <c:pt idx="215">
                  <c:v>8.7360000000000007</c:v>
                </c:pt>
                <c:pt idx="216">
                  <c:v>8.7360000000000007</c:v>
                </c:pt>
                <c:pt idx="217">
                  <c:v>8.7360000000000007</c:v>
                </c:pt>
                <c:pt idx="218">
                  <c:v>8.7360000000000007</c:v>
                </c:pt>
                <c:pt idx="219">
                  <c:v>8.7360000000000007</c:v>
                </c:pt>
                <c:pt idx="220">
                  <c:v>8.9749999999999996</c:v>
                </c:pt>
                <c:pt idx="221">
                  <c:v>8.9749999999999996</c:v>
                </c:pt>
                <c:pt idx="222">
                  <c:v>9.0229999999999997</c:v>
                </c:pt>
                <c:pt idx="223">
                  <c:v>9.0229999999999997</c:v>
                </c:pt>
                <c:pt idx="224">
                  <c:v>9.1300000000000008</c:v>
                </c:pt>
                <c:pt idx="225">
                  <c:v>9.1300000000000008</c:v>
                </c:pt>
                <c:pt idx="226">
                  <c:v>9.1300000000000008</c:v>
                </c:pt>
                <c:pt idx="227">
                  <c:v>9.4909999999999997</c:v>
                </c:pt>
                <c:pt idx="228">
                  <c:v>9.4909999999999997</c:v>
                </c:pt>
                <c:pt idx="229">
                  <c:v>9.4909999999999997</c:v>
                </c:pt>
                <c:pt idx="230">
                  <c:v>9.4909999999999997</c:v>
                </c:pt>
                <c:pt idx="231">
                  <c:v>9.4909999999999997</c:v>
                </c:pt>
                <c:pt idx="232">
                  <c:v>9.5670000000000002</c:v>
                </c:pt>
                <c:pt idx="233">
                  <c:v>9.5670000000000002</c:v>
                </c:pt>
                <c:pt idx="234">
                  <c:v>9.5969999999999995</c:v>
                </c:pt>
                <c:pt idx="235">
                  <c:v>9.5969999999999995</c:v>
                </c:pt>
                <c:pt idx="236">
                  <c:v>9.5969999999999995</c:v>
                </c:pt>
                <c:pt idx="237">
                  <c:v>19.2</c:v>
                </c:pt>
                <c:pt idx="238">
                  <c:v>19.2</c:v>
                </c:pt>
                <c:pt idx="239">
                  <c:v>19.2</c:v>
                </c:pt>
                <c:pt idx="240">
                  <c:v>19.216000000000001</c:v>
                </c:pt>
                <c:pt idx="241">
                  <c:v>19.216000000000001</c:v>
                </c:pt>
                <c:pt idx="242">
                  <c:v>19.216000000000001</c:v>
                </c:pt>
                <c:pt idx="243">
                  <c:v>19.216000000000001</c:v>
                </c:pt>
                <c:pt idx="244">
                  <c:v>19.216000000000001</c:v>
                </c:pt>
                <c:pt idx="245">
                  <c:v>19.216000000000001</c:v>
                </c:pt>
                <c:pt idx="246">
                  <c:v>19.384</c:v>
                </c:pt>
                <c:pt idx="247">
                  <c:v>19.384</c:v>
                </c:pt>
                <c:pt idx="248">
                  <c:v>19.515000000000001</c:v>
                </c:pt>
                <c:pt idx="249">
                  <c:v>19.515000000000001</c:v>
                </c:pt>
                <c:pt idx="250">
                  <c:v>19.515000000000001</c:v>
                </c:pt>
                <c:pt idx="251">
                  <c:v>19.515000000000001</c:v>
                </c:pt>
                <c:pt idx="252">
                  <c:v>19.77</c:v>
                </c:pt>
                <c:pt idx="253">
                  <c:v>19.77</c:v>
                </c:pt>
                <c:pt idx="254">
                  <c:v>19.77</c:v>
                </c:pt>
                <c:pt idx="255">
                  <c:v>19.77</c:v>
                </c:pt>
                <c:pt idx="256">
                  <c:v>19.805</c:v>
                </c:pt>
                <c:pt idx="257">
                  <c:v>19.805</c:v>
                </c:pt>
                <c:pt idx="258">
                  <c:v>19.902000000000001</c:v>
                </c:pt>
                <c:pt idx="259">
                  <c:v>19.902000000000001</c:v>
                </c:pt>
                <c:pt idx="260">
                  <c:v>19.952000000000002</c:v>
                </c:pt>
                <c:pt idx="261">
                  <c:v>19.952000000000002</c:v>
                </c:pt>
                <c:pt idx="262">
                  <c:v>19.952000000000002</c:v>
                </c:pt>
                <c:pt idx="263">
                  <c:v>19.966999999999999</c:v>
                </c:pt>
                <c:pt idx="264">
                  <c:v>19.966999999999999</c:v>
                </c:pt>
                <c:pt idx="265">
                  <c:v>19.966999999999999</c:v>
                </c:pt>
                <c:pt idx="266">
                  <c:v>19.966999999999999</c:v>
                </c:pt>
                <c:pt idx="267">
                  <c:v>19.966999999999999</c:v>
                </c:pt>
                <c:pt idx="268">
                  <c:v>20.111999999999998</c:v>
                </c:pt>
                <c:pt idx="269">
                  <c:v>20.992999999999999</c:v>
                </c:pt>
                <c:pt idx="270">
                  <c:v>20.887</c:v>
                </c:pt>
                <c:pt idx="271">
                  <c:v>20.887</c:v>
                </c:pt>
                <c:pt idx="272">
                  <c:v>21.053999999999998</c:v>
                </c:pt>
                <c:pt idx="273">
                  <c:v>42.107999999999997</c:v>
                </c:pt>
                <c:pt idx="274">
                  <c:v>42.107999999999997</c:v>
                </c:pt>
                <c:pt idx="275">
                  <c:v>42.107999999999997</c:v>
                </c:pt>
                <c:pt idx="276">
                  <c:v>42.173999999999999</c:v>
                </c:pt>
                <c:pt idx="277">
                  <c:v>42.173999999999999</c:v>
                </c:pt>
                <c:pt idx="278">
                  <c:v>42.173999999999999</c:v>
                </c:pt>
                <c:pt idx="279">
                  <c:v>42.173999999999999</c:v>
                </c:pt>
                <c:pt idx="280">
                  <c:v>42.375999999999998</c:v>
                </c:pt>
                <c:pt idx="281">
                  <c:v>42.375999999999998</c:v>
                </c:pt>
                <c:pt idx="282">
                  <c:v>42.435000000000002</c:v>
                </c:pt>
                <c:pt idx="283">
                  <c:v>42.435000000000002</c:v>
                </c:pt>
                <c:pt idx="284">
                  <c:v>42.441000000000003</c:v>
                </c:pt>
                <c:pt idx="285">
                  <c:v>42.441000000000003</c:v>
                </c:pt>
                <c:pt idx="286">
                  <c:v>42.441000000000003</c:v>
                </c:pt>
                <c:pt idx="287">
                  <c:v>42.441000000000003</c:v>
                </c:pt>
                <c:pt idx="288">
                  <c:v>42.475999999999999</c:v>
                </c:pt>
                <c:pt idx="289">
                  <c:v>42.475999999999999</c:v>
                </c:pt>
                <c:pt idx="290">
                  <c:v>42.475999999999999</c:v>
                </c:pt>
                <c:pt idx="291">
                  <c:v>42.475999999999999</c:v>
                </c:pt>
                <c:pt idx="292">
                  <c:v>42.593000000000004</c:v>
                </c:pt>
                <c:pt idx="293">
                  <c:v>42.593000000000004</c:v>
                </c:pt>
                <c:pt idx="294">
                  <c:v>42.593000000000004</c:v>
                </c:pt>
                <c:pt idx="295">
                  <c:v>42.593000000000004</c:v>
                </c:pt>
                <c:pt idx="296">
                  <c:v>42.6</c:v>
                </c:pt>
                <c:pt idx="297">
                  <c:v>42.6</c:v>
                </c:pt>
                <c:pt idx="298">
                  <c:v>42.6</c:v>
                </c:pt>
                <c:pt idx="299">
                  <c:v>42.6</c:v>
                </c:pt>
                <c:pt idx="300">
                  <c:v>42.624000000000002</c:v>
                </c:pt>
                <c:pt idx="301">
                  <c:v>42.624000000000002</c:v>
                </c:pt>
                <c:pt idx="302">
                  <c:v>42.624000000000002</c:v>
                </c:pt>
                <c:pt idx="303">
                  <c:v>42.624000000000002</c:v>
                </c:pt>
                <c:pt idx="304">
                  <c:v>42.624000000000002</c:v>
                </c:pt>
                <c:pt idx="305">
                  <c:v>83.272000000000006</c:v>
                </c:pt>
                <c:pt idx="306">
                  <c:v>83.272000000000006</c:v>
                </c:pt>
                <c:pt idx="307">
                  <c:v>83.272000000000006</c:v>
                </c:pt>
                <c:pt idx="308">
                  <c:v>83.272000000000006</c:v>
                </c:pt>
                <c:pt idx="309">
                  <c:v>83.272000000000006</c:v>
                </c:pt>
                <c:pt idx="310">
                  <c:v>83.272000000000006</c:v>
                </c:pt>
                <c:pt idx="311">
                  <c:v>83.424999999999997</c:v>
                </c:pt>
                <c:pt idx="312">
                  <c:v>83.424999999999997</c:v>
                </c:pt>
                <c:pt idx="313">
                  <c:v>83.424999999999997</c:v>
                </c:pt>
                <c:pt idx="314">
                  <c:v>83.424999999999997</c:v>
                </c:pt>
                <c:pt idx="315">
                  <c:v>83.424999999999997</c:v>
                </c:pt>
                <c:pt idx="316">
                  <c:v>83.486999999999995</c:v>
                </c:pt>
                <c:pt idx="317">
                  <c:v>83.501000000000005</c:v>
                </c:pt>
                <c:pt idx="318">
                  <c:v>83.501000000000005</c:v>
                </c:pt>
                <c:pt idx="319">
                  <c:v>83.501000000000005</c:v>
                </c:pt>
                <c:pt idx="320">
                  <c:v>83.619</c:v>
                </c:pt>
                <c:pt idx="321">
                  <c:v>83.619</c:v>
                </c:pt>
                <c:pt idx="322">
                  <c:v>83.619</c:v>
                </c:pt>
                <c:pt idx="323">
                  <c:v>83.516999999999996</c:v>
                </c:pt>
                <c:pt idx="324">
                  <c:v>83.516999999999996</c:v>
                </c:pt>
                <c:pt idx="325">
                  <c:v>83.516999999999996</c:v>
                </c:pt>
                <c:pt idx="326">
                  <c:v>83.516999999999996</c:v>
                </c:pt>
                <c:pt idx="327">
                  <c:v>83.820999999999998</c:v>
                </c:pt>
                <c:pt idx="328">
                  <c:v>83.820999999999998</c:v>
                </c:pt>
                <c:pt idx="329">
                  <c:v>83.64</c:v>
                </c:pt>
                <c:pt idx="330">
                  <c:v>83.64</c:v>
                </c:pt>
                <c:pt idx="331">
                  <c:v>83.64</c:v>
                </c:pt>
                <c:pt idx="332">
                  <c:v>83.64</c:v>
                </c:pt>
                <c:pt idx="333">
                  <c:v>83.64</c:v>
                </c:pt>
                <c:pt idx="334">
                  <c:v>83.64</c:v>
                </c:pt>
                <c:pt idx="335">
                  <c:v>83.659000000000006</c:v>
                </c:pt>
                <c:pt idx="336">
                  <c:v>83.659000000000006</c:v>
                </c:pt>
                <c:pt idx="337">
                  <c:v>83.659000000000006</c:v>
                </c:pt>
                <c:pt idx="338">
                  <c:v>83.659000000000006</c:v>
                </c:pt>
                <c:pt idx="339">
                  <c:v>83.626000000000005</c:v>
                </c:pt>
                <c:pt idx="340">
                  <c:v>83.626000000000005</c:v>
                </c:pt>
                <c:pt idx="341">
                  <c:v>83.658000000000001</c:v>
                </c:pt>
                <c:pt idx="342">
                  <c:v>83.658000000000001</c:v>
                </c:pt>
                <c:pt idx="343">
                  <c:v>83.734999999999999</c:v>
                </c:pt>
                <c:pt idx="344">
                  <c:v>83.734999999999999</c:v>
                </c:pt>
                <c:pt idx="345">
                  <c:v>83.734999999999999</c:v>
                </c:pt>
                <c:pt idx="346">
                  <c:v>83.724999999999994</c:v>
                </c:pt>
                <c:pt idx="347">
                  <c:v>83.724999999999994</c:v>
                </c:pt>
                <c:pt idx="348">
                  <c:v>83.724999999999994</c:v>
                </c:pt>
                <c:pt idx="349">
                  <c:v>83.724999999999994</c:v>
                </c:pt>
                <c:pt idx="350">
                  <c:v>83.724999999999994</c:v>
                </c:pt>
                <c:pt idx="351">
                  <c:v>83.710999999999999</c:v>
                </c:pt>
                <c:pt idx="352">
                  <c:v>83.710999999999999</c:v>
                </c:pt>
                <c:pt idx="353">
                  <c:v>83.710999999999999</c:v>
                </c:pt>
                <c:pt idx="354">
                  <c:v>83.710999999999999</c:v>
                </c:pt>
                <c:pt idx="355">
                  <c:v>83.938999999999993</c:v>
                </c:pt>
                <c:pt idx="356">
                  <c:v>83.938999999999993</c:v>
                </c:pt>
                <c:pt idx="357">
                  <c:v>83.938999999999993</c:v>
                </c:pt>
                <c:pt idx="358">
                  <c:v>83.938999999999993</c:v>
                </c:pt>
                <c:pt idx="359">
                  <c:v>83.938999999999993</c:v>
                </c:pt>
                <c:pt idx="360">
                  <c:v>83.938999999999993</c:v>
                </c:pt>
                <c:pt idx="361">
                  <c:v>83.938999999999993</c:v>
                </c:pt>
                <c:pt idx="362">
                  <c:v>83.938999999999993</c:v>
                </c:pt>
                <c:pt idx="363">
                  <c:v>84.36</c:v>
                </c:pt>
                <c:pt idx="364">
                  <c:v>84.402000000000001</c:v>
                </c:pt>
                <c:pt idx="365">
                  <c:v>84.402000000000001</c:v>
                </c:pt>
                <c:pt idx="366">
                  <c:v>84.402000000000001</c:v>
                </c:pt>
                <c:pt idx="367">
                  <c:v>84.882999999999996</c:v>
                </c:pt>
                <c:pt idx="368">
                  <c:v>84.882999999999996</c:v>
                </c:pt>
                <c:pt idx="369">
                  <c:v>84.882999999999996</c:v>
                </c:pt>
                <c:pt idx="370">
                  <c:v>84.977000000000004</c:v>
                </c:pt>
                <c:pt idx="371">
                  <c:v>84.977000000000004</c:v>
                </c:pt>
                <c:pt idx="372">
                  <c:v>84.977000000000004</c:v>
                </c:pt>
                <c:pt idx="373">
                  <c:v>84.977000000000004</c:v>
                </c:pt>
                <c:pt idx="374">
                  <c:v>85.575999999999993</c:v>
                </c:pt>
                <c:pt idx="375">
                  <c:v>85.575999999999993</c:v>
                </c:pt>
                <c:pt idx="376">
                  <c:v>84.325999999999993</c:v>
                </c:pt>
                <c:pt idx="377">
                  <c:v>84.325999999999993</c:v>
                </c:pt>
                <c:pt idx="378">
                  <c:v>84.325999999999993</c:v>
                </c:pt>
                <c:pt idx="379">
                  <c:v>83.974999999999994</c:v>
                </c:pt>
                <c:pt idx="380">
                  <c:v>83.974999999999994</c:v>
                </c:pt>
                <c:pt idx="381">
                  <c:v>83.974999999999994</c:v>
                </c:pt>
                <c:pt idx="382">
                  <c:v>83.563999999999993</c:v>
                </c:pt>
                <c:pt idx="383">
                  <c:v>83.563999999999993</c:v>
                </c:pt>
                <c:pt idx="384">
                  <c:v>83.563999999999993</c:v>
                </c:pt>
                <c:pt idx="385">
                  <c:v>83.563999999999993</c:v>
                </c:pt>
                <c:pt idx="386">
                  <c:v>83.706000000000003</c:v>
                </c:pt>
                <c:pt idx="387">
                  <c:v>83.706000000000003</c:v>
                </c:pt>
                <c:pt idx="388">
                  <c:v>83.706000000000003</c:v>
                </c:pt>
                <c:pt idx="389">
                  <c:v>83.706000000000003</c:v>
                </c:pt>
                <c:pt idx="390">
                  <c:v>83.706000000000003</c:v>
                </c:pt>
                <c:pt idx="391">
                  <c:v>82.873999999999995</c:v>
                </c:pt>
                <c:pt idx="392">
                  <c:v>82.873999999999995</c:v>
                </c:pt>
                <c:pt idx="393">
                  <c:v>82.873999999999995</c:v>
                </c:pt>
                <c:pt idx="394">
                  <c:v>81.394000000000005</c:v>
                </c:pt>
                <c:pt idx="395">
                  <c:v>81.394000000000005</c:v>
                </c:pt>
                <c:pt idx="396">
                  <c:v>81.394000000000005</c:v>
                </c:pt>
                <c:pt idx="397">
                  <c:v>81.477000000000004</c:v>
                </c:pt>
                <c:pt idx="398">
                  <c:v>81.477000000000004</c:v>
                </c:pt>
                <c:pt idx="399">
                  <c:v>81.477000000000004</c:v>
                </c:pt>
                <c:pt idx="400">
                  <c:v>81.581000000000003</c:v>
                </c:pt>
                <c:pt idx="401">
                  <c:v>81.581000000000003</c:v>
                </c:pt>
                <c:pt idx="402">
                  <c:v>81.581000000000003</c:v>
                </c:pt>
                <c:pt idx="403">
                  <c:v>81.072999999999993</c:v>
                </c:pt>
                <c:pt idx="404">
                  <c:v>81.072999999999993</c:v>
                </c:pt>
                <c:pt idx="405">
                  <c:v>81.072999999999993</c:v>
                </c:pt>
                <c:pt idx="406">
                  <c:v>80.62</c:v>
                </c:pt>
                <c:pt idx="407">
                  <c:v>80.62</c:v>
                </c:pt>
                <c:pt idx="408">
                  <c:v>80.62</c:v>
                </c:pt>
                <c:pt idx="409">
                  <c:v>80.673000000000002</c:v>
                </c:pt>
                <c:pt idx="410">
                  <c:v>80.673000000000002</c:v>
                </c:pt>
                <c:pt idx="411">
                  <c:v>161.346</c:v>
                </c:pt>
                <c:pt idx="412">
                  <c:v>161.55199999999999</c:v>
                </c:pt>
                <c:pt idx="413">
                  <c:v>161.55199999999999</c:v>
                </c:pt>
                <c:pt idx="414">
                  <c:v>161.55199999999999</c:v>
                </c:pt>
                <c:pt idx="415">
                  <c:v>161.511</c:v>
                </c:pt>
                <c:pt idx="416">
                  <c:v>161.511</c:v>
                </c:pt>
                <c:pt idx="417">
                  <c:v>161.511</c:v>
                </c:pt>
                <c:pt idx="418">
                  <c:v>161.523</c:v>
                </c:pt>
                <c:pt idx="419">
                  <c:v>161.523</c:v>
                </c:pt>
                <c:pt idx="420">
                  <c:v>161.523</c:v>
                </c:pt>
                <c:pt idx="421">
                  <c:v>161.607</c:v>
                </c:pt>
                <c:pt idx="422">
                  <c:v>161.607</c:v>
                </c:pt>
                <c:pt idx="423">
                  <c:v>161.607</c:v>
                </c:pt>
                <c:pt idx="424">
                  <c:v>160.142</c:v>
                </c:pt>
                <c:pt idx="425">
                  <c:v>160.142</c:v>
                </c:pt>
                <c:pt idx="426">
                  <c:v>160.142</c:v>
                </c:pt>
                <c:pt idx="427">
                  <c:v>158.089</c:v>
                </c:pt>
                <c:pt idx="428">
                  <c:v>158.089</c:v>
                </c:pt>
                <c:pt idx="429">
                  <c:v>158.089</c:v>
                </c:pt>
                <c:pt idx="430">
                  <c:v>158.089</c:v>
                </c:pt>
                <c:pt idx="431">
                  <c:v>158.089</c:v>
                </c:pt>
                <c:pt idx="432">
                  <c:v>158.089</c:v>
                </c:pt>
                <c:pt idx="433">
                  <c:v>157.876</c:v>
                </c:pt>
                <c:pt idx="434">
                  <c:v>157.876</c:v>
                </c:pt>
                <c:pt idx="435">
                  <c:v>157.876</c:v>
                </c:pt>
                <c:pt idx="436">
                  <c:v>158.608</c:v>
                </c:pt>
                <c:pt idx="437">
                  <c:v>158.608</c:v>
                </c:pt>
                <c:pt idx="438">
                  <c:v>158.608</c:v>
                </c:pt>
                <c:pt idx="439">
                  <c:v>158.77699999999999</c:v>
                </c:pt>
                <c:pt idx="440">
                  <c:v>158.77699999999999</c:v>
                </c:pt>
                <c:pt idx="441">
                  <c:v>158.77699999999999</c:v>
                </c:pt>
                <c:pt idx="442">
                  <c:v>158.96</c:v>
                </c:pt>
                <c:pt idx="443">
                  <c:v>158.96</c:v>
                </c:pt>
                <c:pt idx="444">
                  <c:v>158.96</c:v>
                </c:pt>
                <c:pt idx="445">
                  <c:v>158.93799999999999</c:v>
                </c:pt>
                <c:pt idx="446">
                  <c:v>158.93799999999999</c:v>
                </c:pt>
                <c:pt idx="447">
                  <c:v>159.27199999999999</c:v>
                </c:pt>
                <c:pt idx="448">
                  <c:v>159.47200000000001</c:v>
                </c:pt>
                <c:pt idx="449">
                  <c:v>159.47200000000001</c:v>
                </c:pt>
                <c:pt idx="450">
                  <c:v>159.47200000000001</c:v>
                </c:pt>
                <c:pt idx="451">
                  <c:v>159.60499999999999</c:v>
                </c:pt>
                <c:pt idx="452">
                  <c:v>159.60499999999999</c:v>
                </c:pt>
                <c:pt idx="453">
                  <c:v>159.60499999999999</c:v>
                </c:pt>
                <c:pt idx="454">
                  <c:v>159.68</c:v>
                </c:pt>
                <c:pt idx="455">
                  <c:v>159.68</c:v>
                </c:pt>
                <c:pt idx="456">
                  <c:v>159.68</c:v>
                </c:pt>
                <c:pt idx="457">
                  <c:v>159.30600000000001</c:v>
                </c:pt>
                <c:pt idx="458">
                  <c:v>159.30600000000001</c:v>
                </c:pt>
                <c:pt idx="459">
                  <c:v>160.00200000000001</c:v>
                </c:pt>
                <c:pt idx="460">
                  <c:v>160.154</c:v>
                </c:pt>
                <c:pt idx="461">
                  <c:v>160.154</c:v>
                </c:pt>
                <c:pt idx="462">
                  <c:v>160.154</c:v>
                </c:pt>
                <c:pt idx="463">
                  <c:v>160.21100000000001</c:v>
                </c:pt>
                <c:pt idx="464">
                  <c:v>160.21100000000001</c:v>
                </c:pt>
                <c:pt idx="465">
                  <c:v>191.93600000000001</c:v>
                </c:pt>
                <c:pt idx="466">
                  <c:v>192.02</c:v>
                </c:pt>
                <c:pt idx="467">
                  <c:v>192.02</c:v>
                </c:pt>
                <c:pt idx="468">
                  <c:v>192.00200000000001</c:v>
                </c:pt>
                <c:pt idx="469">
                  <c:v>192.05600000000001</c:v>
                </c:pt>
                <c:pt idx="470">
                  <c:v>192.05600000000001</c:v>
                </c:pt>
                <c:pt idx="471">
                  <c:v>193.99600000000001</c:v>
                </c:pt>
                <c:pt idx="472">
                  <c:v>194.09700000000001</c:v>
                </c:pt>
                <c:pt idx="473">
                  <c:v>194.09700000000001</c:v>
                </c:pt>
                <c:pt idx="474">
                  <c:v>194.09700000000001</c:v>
                </c:pt>
                <c:pt idx="475">
                  <c:v>194.16</c:v>
                </c:pt>
                <c:pt idx="476">
                  <c:v>194.16</c:v>
                </c:pt>
                <c:pt idx="477">
                  <c:v>194.16</c:v>
                </c:pt>
                <c:pt idx="478">
                  <c:v>194.51400000000001</c:v>
                </c:pt>
                <c:pt idx="479">
                  <c:v>194.51400000000001</c:v>
                </c:pt>
                <c:pt idx="480">
                  <c:v>194.51400000000001</c:v>
                </c:pt>
                <c:pt idx="481">
                  <c:v>194.596</c:v>
                </c:pt>
                <c:pt idx="482">
                  <c:v>194.596</c:v>
                </c:pt>
                <c:pt idx="483">
                  <c:v>195.78</c:v>
                </c:pt>
                <c:pt idx="484">
                  <c:v>195.839</c:v>
                </c:pt>
                <c:pt idx="485">
                  <c:v>195.839</c:v>
                </c:pt>
                <c:pt idx="486">
                  <c:v>195.839</c:v>
                </c:pt>
                <c:pt idx="487">
                  <c:v>195.893</c:v>
                </c:pt>
                <c:pt idx="488">
                  <c:v>195.893</c:v>
                </c:pt>
                <c:pt idx="489">
                  <c:v>195.893</c:v>
                </c:pt>
                <c:pt idx="490">
                  <c:v>196.17099999999999</c:v>
                </c:pt>
                <c:pt idx="491">
                  <c:v>196.17099999999999</c:v>
                </c:pt>
                <c:pt idx="492">
                  <c:v>196.17099999999999</c:v>
                </c:pt>
                <c:pt idx="493">
                  <c:v>196.19900000000001</c:v>
                </c:pt>
                <c:pt idx="494">
                  <c:v>196.19900000000001</c:v>
                </c:pt>
                <c:pt idx="495">
                  <c:v>215.24700000000001</c:v>
                </c:pt>
                <c:pt idx="496">
                  <c:v>215.92599999999999</c:v>
                </c:pt>
                <c:pt idx="497">
                  <c:v>215.92599999999999</c:v>
                </c:pt>
                <c:pt idx="498">
                  <c:v>215.92599999999999</c:v>
                </c:pt>
                <c:pt idx="499">
                  <c:v>212.023</c:v>
                </c:pt>
                <c:pt idx="500">
                  <c:v>212.023</c:v>
                </c:pt>
                <c:pt idx="501">
                  <c:v>212.023</c:v>
                </c:pt>
                <c:pt idx="502">
                  <c:v>211.15700000000001</c:v>
                </c:pt>
                <c:pt idx="503">
                  <c:v>211.15700000000001</c:v>
                </c:pt>
                <c:pt idx="504">
                  <c:v>211.15700000000001</c:v>
                </c:pt>
                <c:pt idx="505">
                  <c:v>210.15100000000001</c:v>
                </c:pt>
                <c:pt idx="506">
                  <c:v>210.15100000000001</c:v>
                </c:pt>
                <c:pt idx="507">
                  <c:v>211.25299999999999</c:v>
                </c:pt>
                <c:pt idx="508">
                  <c:v>210.166</c:v>
                </c:pt>
                <c:pt idx="509">
                  <c:v>210.166</c:v>
                </c:pt>
                <c:pt idx="510">
                  <c:v>210.166</c:v>
                </c:pt>
                <c:pt idx="511">
                  <c:v>205.84200000000001</c:v>
                </c:pt>
                <c:pt idx="512">
                  <c:v>205.84200000000001</c:v>
                </c:pt>
                <c:pt idx="513">
                  <c:v>205.84200000000001</c:v>
                </c:pt>
                <c:pt idx="514">
                  <c:v>197.42400000000001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61-4DEC-A129-95F0E6255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4515208"/>
        <c:axId val="774515600"/>
      </c:scatterChart>
      <c:valAx>
        <c:axId val="774515208"/>
        <c:scaling>
          <c:orientation val="minMax"/>
          <c:max val="42100"/>
          <c:min val="26666"/>
        </c:scaling>
        <c:delete val="0"/>
        <c:axPos val="b"/>
        <c:majorGridlines/>
        <c:numFmt formatCode="[$-409]mmm\-yy;@" sourceLinked="0"/>
        <c:majorTickMark val="out"/>
        <c:minorTickMark val="none"/>
        <c:tickLblPos val="nextTo"/>
        <c:crossAx val="774515600"/>
        <c:crosses val="autoZero"/>
        <c:crossBetween val="midCat"/>
        <c:majorUnit val="3653"/>
      </c:valAx>
      <c:valAx>
        <c:axId val="77451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745152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8.6492994345856028E-2"/>
          <c:y val="0.25622984626921635"/>
          <c:w val="0.30763957987838586"/>
          <c:h val="0.10097514539397531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</c:legend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PER</a:t>
            </a:r>
          </a:p>
        </c:rich>
      </c:tx>
      <c:layout>
        <c:manualLayout>
          <c:xMode val="edge"/>
          <c:yMode val="edge"/>
          <c:x val="6.0146286861201173E-2"/>
          <c:y val="3.7235938727997984E-2"/>
        </c:manualLayout>
      </c:layout>
      <c:overlay val="1"/>
      <c:spPr>
        <a:solidFill>
          <a:schemeClr val="bg1"/>
        </a:solidFill>
        <a:ln w="12700"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5.9695653852092016E-2"/>
          <c:y val="3.4665286989657838E-2"/>
          <c:w val="0.91858445755985274"/>
          <c:h val="0.86686953604483652"/>
        </c:manualLayout>
      </c:layout>
      <c:lineChart>
        <c:grouping val="standard"/>
        <c:varyColors val="0"/>
        <c:ser>
          <c:idx val="0"/>
          <c:order val="0"/>
          <c:tx>
            <c:strRef>
              <c:f>'Fig4'!$G$2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'Fig4'!$F$3:$F$343</c:f>
              <c:numCache>
                <c:formatCode>m/d/yyyy</c:formatCode>
                <c:ptCount val="341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33326</c:v>
                </c:pt>
                <c:pt idx="4">
                  <c:v>33358</c:v>
                </c:pt>
                <c:pt idx="5">
                  <c:v>33389</c:v>
                </c:pt>
                <c:pt idx="6">
                  <c:v>33417</c:v>
                </c:pt>
                <c:pt idx="7">
                  <c:v>33450</c:v>
                </c:pt>
                <c:pt idx="8">
                  <c:v>33480</c:v>
                </c:pt>
                <c:pt idx="9">
                  <c:v>33511</c:v>
                </c:pt>
                <c:pt idx="10">
                  <c:v>33542</c:v>
                </c:pt>
                <c:pt idx="11">
                  <c:v>33571</c:v>
                </c:pt>
                <c:pt idx="12">
                  <c:v>33603</c:v>
                </c:pt>
                <c:pt idx="13">
                  <c:v>33634</c:v>
                </c:pt>
                <c:pt idx="14">
                  <c:v>33662</c:v>
                </c:pt>
                <c:pt idx="15">
                  <c:v>33694</c:v>
                </c:pt>
                <c:pt idx="16">
                  <c:v>33724</c:v>
                </c:pt>
                <c:pt idx="17">
                  <c:v>33753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33907</c:v>
                </c:pt>
                <c:pt idx="23">
                  <c:v>33938</c:v>
                </c:pt>
                <c:pt idx="24">
                  <c:v>33969</c:v>
                </c:pt>
                <c:pt idx="25">
                  <c:v>33998</c:v>
                </c:pt>
                <c:pt idx="26">
                  <c:v>34026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34180</c:v>
                </c:pt>
                <c:pt idx="32">
                  <c:v>34212</c:v>
                </c:pt>
                <c:pt idx="33">
                  <c:v>34242</c:v>
                </c:pt>
                <c:pt idx="34">
                  <c:v>34271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34453</c:v>
                </c:pt>
                <c:pt idx="41">
                  <c:v>34485</c:v>
                </c:pt>
                <c:pt idx="42">
                  <c:v>34515</c:v>
                </c:pt>
                <c:pt idx="43">
                  <c:v>34544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34698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34817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34971</c:v>
                </c:pt>
                <c:pt idx="58">
                  <c:v>35003</c:v>
                </c:pt>
                <c:pt idx="59">
                  <c:v>35033</c:v>
                </c:pt>
                <c:pt idx="60">
                  <c:v>35062</c:v>
                </c:pt>
                <c:pt idx="61">
                  <c:v>35095</c:v>
                </c:pt>
                <c:pt idx="62">
                  <c:v>35124</c:v>
                </c:pt>
                <c:pt idx="63">
                  <c:v>35153</c:v>
                </c:pt>
                <c:pt idx="64">
                  <c:v>35185</c:v>
                </c:pt>
                <c:pt idx="65">
                  <c:v>35216</c:v>
                </c:pt>
                <c:pt idx="66">
                  <c:v>35244</c:v>
                </c:pt>
                <c:pt idx="67">
                  <c:v>35277</c:v>
                </c:pt>
                <c:pt idx="68">
                  <c:v>35307</c:v>
                </c:pt>
                <c:pt idx="69">
                  <c:v>35338</c:v>
                </c:pt>
                <c:pt idx="70">
                  <c:v>35369</c:v>
                </c:pt>
                <c:pt idx="71">
                  <c:v>35398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35580</c:v>
                </c:pt>
                <c:pt idx="78">
                  <c:v>35611</c:v>
                </c:pt>
                <c:pt idx="79">
                  <c:v>35642</c:v>
                </c:pt>
                <c:pt idx="80">
                  <c:v>35671</c:v>
                </c:pt>
                <c:pt idx="81">
                  <c:v>35703</c:v>
                </c:pt>
                <c:pt idx="82">
                  <c:v>35734</c:v>
                </c:pt>
                <c:pt idx="83">
                  <c:v>35762</c:v>
                </c:pt>
                <c:pt idx="84">
                  <c:v>35795</c:v>
                </c:pt>
                <c:pt idx="85">
                  <c:v>35825</c:v>
                </c:pt>
                <c:pt idx="86">
                  <c:v>35853</c:v>
                </c:pt>
                <c:pt idx="87">
                  <c:v>35885</c:v>
                </c:pt>
                <c:pt idx="88">
                  <c:v>35915</c:v>
                </c:pt>
                <c:pt idx="89">
                  <c:v>35944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36098</c:v>
                </c:pt>
                <c:pt idx="95">
                  <c:v>36129</c:v>
                </c:pt>
                <c:pt idx="96">
                  <c:v>36160</c:v>
                </c:pt>
                <c:pt idx="97">
                  <c:v>36189</c:v>
                </c:pt>
                <c:pt idx="98">
                  <c:v>36217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36371</c:v>
                </c:pt>
                <c:pt idx="104">
                  <c:v>36403</c:v>
                </c:pt>
                <c:pt idx="105">
                  <c:v>36433</c:v>
                </c:pt>
                <c:pt idx="106">
                  <c:v>36462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36644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36798</c:v>
                </c:pt>
                <c:pt idx="118">
                  <c:v>36830</c:v>
                </c:pt>
                <c:pt idx="119">
                  <c:v>36860</c:v>
                </c:pt>
                <c:pt idx="120">
                  <c:v>36889</c:v>
                </c:pt>
                <c:pt idx="121">
                  <c:v>36922</c:v>
                </c:pt>
                <c:pt idx="122">
                  <c:v>36950</c:v>
                </c:pt>
                <c:pt idx="123">
                  <c:v>36980</c:v>
                </c:pt>
                <c:pt idx="124">
                  <c:v>37011</c:v>
                </c:pt>
                <c:pt idx="125">
                  <c:v>37042</c:v>
                </c:pt>
                <c:pt idx="126">
                  <c:v>37071</c:v>
                </c:pt>
                <c:pt idx="127">
                  <c:v>37103</c:v>
                </c:pt>
                <c:pt idx="128">
                  <c:v>37134</c:v>
                </c:pt>
                <c:pt idx="129">
                  <c:v>37162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37344</c:v>
                </c:pt>
                <c:pt idx="136">
                  <c:v>37376</c:v>
                </c:pt>
                <c:pt idx="137">
                  <c:v>37407</c:v>
                </c:pt>
                <c:pt idx="138">
                  <c:v>37435</c:v>
                </c:pt>
                <c:pt idx="139">
                  <c:v>37468</c:v>
                </c:pt>
                <c:pt idx="140">
                  <c:v>37498</c:v>
                </c:pt>
                <c:pt idx="141">
                  <c:v>37529</c:v>
                </c:pt>
                <c:pt idx="142">
                  <c:v>37560</c:v>
                </c:pt>
                <c:pt idx="143">
                  <c:v>37589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37771</c:v>
                </c:pt>
                <c:pt idx="150">
                  <c:v>37802</c:v>
                </c:pt>
                <c:pt idx="151">
                  <c:v>37833</c:v>
                </c:pt>
                <c:pt idx="152">
                  <c:v>37862</c:v>
                </c:pt>
                <c:pt idx="153">
                  <c:v>37894</c:v>
                </c:pt>
                <c:pt idx="154">
                  <c:v>37925</c:v>
                </c:pt>
                <c:pt idx="155">
                  <c:v>37953</c:v>
                </c:pt>
                <c:pt idx="156">
                  <c:v>37986</c:v>
                </c:pt>
                <c:pt idx="157">
                  <c:v>38016</c:v>
                </c:pt>
                <c:pt idx="158">
                  <c:v>38044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38198</c:v>
                </c:pt>
                <c:pt idx="164">
                  <c:v>38230</c:v>
                </c:pt>
                <c:pt idx="165">
                  <c:v>38260</c:v>
                </c:pt>
                <c:pt idx="166">
                  <c:v>38289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38471</c:v>
                </c:pt>
                <c:pt idx="173">
                  <c:v>38503</c:v>
                </c:pt>
                <c:pt idx="174">
                  <c:v>38533</c:v>
                </c:pt>
                <c:pt idx="175">
                  <c:v>38562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38716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38835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38989</c:v>
                </c:pt>
                <c:pt idx="190">
                  <c:v>39021</c:v>
                </c:pt>
                <c:pt idx="191">
                  <c:v>39051</c:v>
                </c:pt>
                <c:pt idx="192">
                  <c:v>39080</c:v>
                </c:pt>
                <c:pt idx="193">
                  <c:v>39113</c:v>
                </c:pt>
                <c:pt idx="194">
                  <c:v>39141</c:v>
                </c:pt>
                <c:pt idx="195">
                  <c:v>39171</c:v>
                </c:pt>
                <c:pt idx="196">
                  <c:v>39202</c:v>
                </c:pt>
                <c:pt idx="197">
                  <c:v>39233</c:v>
                </c:pt>
                <c:pt idx="198">
                  <c:v>39262</c:v>
                </c:pt>
                <c:pt idx="199">
                  <c:v>39294</c:v>
                </c:pt>
                <c:pt idx="200">
                  <c:v>39325</c:v>
                </c:pt>
                <c:pt idx="201">
                  <c:v>39353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39598</c:v>
                </c:pt>
                <c:pt idx="210">
                  <c:v>39629</c:v>
                </c:pt>
                <c:pt idx="211">
                  <c:v>39660</c:v>
                </c:pt>
                <c:pt idx="212">
                  <c:v>39689</c:v>
                </c:pt>
                <c:pt idx="213">
                  <c:v>39721</c:v>
                </c:pt>
                <c:pt idx="214">
                  <c:v>39752</c:v>
                </c:pt>
                <c:pt idx="215">
                  <c:v>39780</c:v>
                </c:pt>
                <c:pt idx="216">
                  <c:v>39813</c:v>
                </c:pt>
                <c:pt idx="217">
                  <c:v>39843</c:v>
                </c:pt>
                <c:pt idx="218">
                  <c:v>39871</c:v>
                </c:pt>
                <c:pt idx="219">
                  <c:v>39903</c:v>
                </c:pt>
                <c:pt idx="220">
                  <c:v>39933</c:v>
                </c:pt>
                <c:pt idx="221">
                  <c:v>39962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40116</c:v>
                </c:pt>
                <c:pt idx="227">
                  <c:v>40147</c:v>
                </c:pt>
                <c:pt idx="228">
                  <c:v>40178</c:v>
                </c:pt>
                <c:pt idx="229">
                  <c:v>40207</c:v>
                </c:pt>
                <c:pt idx="230">
                  <c:v>40235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40389</c:v>
                </c:pt>
                <c:pt idx="236">
                  <c:v>40421</c:v>
                </c:pt>
                <c:pt idx="237">
                  <c:v>40451</c:v>
                </c:pt>
                <c:pt idx="238">
                  <c:v>40480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40662</c:v>
                </c:pt>
                <c:pt idx="245">
                  <c:v>40694</c:v>
                </c:pt>
                <c:pt idx="246">
                  <c:v>40724</c:v>
                </c:pt>
                <c:pt idx="247">
                  <c:v>40753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40907</c:v>
                </c:pt>
                <c:pt idx="253">
                  <c:v>40939</c:v>
                </c:pt>
                <c:pt idx="254">
                  <c:v>40968</c:v>
                </c:pt>
                <c:pt idx="255">
                  <c:v>40998</c:v>
                </c:pt>
                <c:pt idx="256">
                  <c:v>41029</c:v>
                </c:pt>
                <c:pt idx="257">
                  <c:v>41060</c:v>
                </c:pt>
                <c:pt idx="258">
                  <c:v>41089</c:v>
                </c:pt>
                <c:pt idx="259">
                  <c:v>41121</c:v>
                </c:pt>
                <c:pt idx="260">
                  <c:v>41152</c:v>
                </c:pt>
                <c:pt idx="261">
                  <c:v>41180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  <c:pt idx="265">
                  <c:v>41305</c:v>
                </c:pt>
                <c:pt idx="266">
                  <c:v>41333</c:v>
                </c:pt>
                <c:pt idx="267">
                  <c:v>41362</c:v>
                </c:pt>
                <c:pt idx="268">
                  <c:v>41394</c:v>
                </c:pt>
                <c:pt idx="269">
                  <c:v>41425</c:v>
                </c:pt>
                <c:pt idx="270">
                  <c:v>41453</c:v>
                </c:pt>
                <c:pt idx="271">
                  <c:v>41486</c:v>
                </c:pt>
                <c:pt idx="272">
                  <c:v>41516</c:v>
                </c:pt>
                <c:pt idx="273">
                  <c:v>41547</c:v>
                </c:pt>
                <c:pt idx="274">
                  <c:v>41578</c:v>
                </c:pt>
                <c:pt idx="275">
                  <c:v>41607</c:v>
                </c:pt>
                <c:pt idx="276">
                  <c:v>41639</c:v>
                </c:pt>
                <c:pt idx="277">
                  <c:v>41670</c:v>
                </c:pt>
                <c:pt idx="278">
                  <c:v>41698</c:v>
                </c:pt>
                <c:pt idx="279">
                  <c:v>41729</c:v>
                </c:pt>
                <c:pt idx="280">
                  <c:v>41759</c:v>
                </c:pt>
                <c:pt idx="281">
                  <c:v>41789</c:v>
                </c:pt>
                <c:pt idx="282">
                  <c:v>41820</c:v>
                </c:pt>
                <c:pt idx="283">
                  <c:v>41851</c:v>
                </c:pt>
                <c:pt idx="284">
                  <c:v>41880</c:v>
                </c:pt>
                <c:pt idx="285">
                  <c:v>41912</c:v>
                </c:pt>
                <c:pt idx="286">
                  <c:v>41943</c:v>
                </c:pt>
                <c:pt idx="287">
                  <c:v>41971</c:v>
                </c:pt>
                <c:pt idx="288">
                  <c:v>42004</c:v>
                </c:pt>
                <c:pt idx="289">
                  <c:v>42034</c:v>
                </c:pt>
                <c:pt idx="290">
                  <c:v>42062</c:v>
                </c:pt>
                <c:pt idx="291">
                  <c:v>42094</c:v>
                </c:pt>
                <c:pt idx="292">
                  <c:v>42124</c:v>
                </c:pt>
                <c:pt idx="293">
                  <c:v>42153</c:v>
                </c:pt>
                <c:pt idx="294">
                  <c:v>42185</c:v>
                </c:pt>
                <c:pt idx="295">
                  <c:v>42216</c:v>
                </c:pt>
                <c:pt idx="296">
                  <c:v>42247</c:v>
                </c:pt>
                <c:pt idx="297">
                  <c:v>42277</c:v>
                </c:pt>
                <c:pt idx="298">
                  <c:v>42307</c:v>
                </c:pt>
                <c:pt idx="299">
                  <c:v>42338</c:v>
                </c:pt>
                <c:pt idx="300">
                  <c:v>42368</c:v>
                </c:pt>
                <c:pt idx="301">
                  <c:v>42399</c:v>
                </c:pt>
                <c:pt idx="302">
                  <c:v>42429</c:v>
                </c:pt>
                <c:pt idx="303">
                  <c:v>42459</c:v>
                </c:pt>
                <c:pt idx="304">
                  <c:v>42490</c:v>
                </c:pt>
                <c:pt idx="305">
                  <c:v>42520</c:v>
                </c:pt>
                <c:pt idx="306">
                  <c:v>42551</c:v>
                </c:pt>
                <c:pt idx="307">
                  <c:v>42581</c:v>
                </c:pt>
                <c:pt idx="308">
                  <c:v>42612</c:v>
                </c:pt>
                <c:pt idx="309">
                  <c:v>42643</c:v>
                </c:pt>
                <c:pt idx="310">
                  <c:v>42673</c:v>
                </c:pt>
                <c:pt idx="311">
                  <c:v>42704</c:v>
                </c:pt>
                <c:pt idx="312">
                  <c:v>42734</c:v>
                </c:pt>
                <c:pt idx="313">
                  <c:v>42765</c:v>
                </c:pt>
                <c:pt idx="314">
                  <c:v>42794</c:v>
                </c:pt>
                <c:pt idx="315">
                  <c:v>42824</c:v>
                </c:pt>
                <c:pt idx="316">
                  <c:v>42855</c:v>
                </c:pt>
                <c:pt idx="317">
                  <c:v>42885</c:v>
                </c:pt>
                <c:pt idx="318">
                  <c:v>42916</c:v>
                </c:pt>
                <c:pt idx="319">
                  <c:v>42946</c:v>
                </c:pt>
                <c:pt idx="320">
                  <c:v>42977</c:v>
                </c:pt>
                <c:pt idx="321">
                  <c:v>43008</c:v>
                </c:pt>
                <c:pt idx="322">
                  <c:v>43038</c:v>
                </c:pt>
                <c:pt idx="323">
                  <c:v>43069</c:v>
                </c:pt>
                <c:pt idx="324">
                  <c:v>43099</c:v>
                </c:pt>
                <c:pt idx="325">
                  <c:v>43130</c:v>
                </c:pt>
                <c:pt idx="326">
                  <c:v>43159</c:v>
                </c:pt>
                <c:pt idx="327">
                  <c:v>43189</c:v>
                </c:pt>
                <c:pt idx="328">
                  <c:v>43220</c:v>
                </c:pt>
                <c:pt idx="329">
                  <c:v>43250</c:v>
                </c:pt>
                <c:pt idx="330">
                  <c:v>43281</c:v>
                </c:pt>
                <c:pt idx="331">
                  <c:v>43311</c:v>
                </c:pt>
                <c:pt idx="332">
                  <c:v>43342</c:v>
                </c:pt>
                <c:pt idx="333">
                  <c:v>43373</c:v>
                </c:pt>
                <c:pt idx="334">
                  <c:v>43403</c:v>
                </c:pt>
                <c:pt idx="335">
                  <c:v>43434</c:v>
                </c:pt>
                <c:pt idx="336">
                  <c:v>43464</c:v>
                </c:pt>
                <c:pt idx="337">
                  <c:v>43495</c:v>
                </c:pt>
                <c:pt idx="338">
                  <c:v>43524</c:v>
                </c:pt>
                <c:pt idx="339">
                  <c:v>43554</c:v>
                </c:pt>
                <c:pt idx="340">
                  <c:v>43585</c:v>
                </c:pt>
              </c:numCache>
            </c:numRef>
          </c:cat>
          <c:val>
            <c:numRef>
              <c:f>'Fig4'!$G$3:$G$343</c:f>
              <c:numCache>
                <c:formatCode>General</c:formatCode>
                <c:ptCount val="341"/>
                <c:pt idx="0">
                  <c:v>8.2000000000000011</c:v>
                </c:pt>
                <c:pt idx="1">
                  <c:v>8.7000000000000011</c:v>
                </c:pt>
                <c:pt idx="2">
                  <c:v>9.8000000000000007</c:v>
                </c:pt>
                <c:pt idx="3">
                  <c:v>10.3</c:v>
                </c:pt>
                <c:pt idx="4">
                  <c:v>9.9</c:v>
                </c:pt>
                <c:pt idx="5">
                  <c:v>10.4</c:v>
                </c:pt>
                <c:pt idx="6">
                  <c:v>10</c:v>
                </c:pt>
                <c:pt idx="7">
                  <c:v>9.8000000000000007</c:v>
                </c:pt>
                <c:pt idx="8">
                  <c:v>10</c:v>
                </c:pt>
                <c:pt idx="9">
                  <c:v>10.200000000000001</c:v>
                </c:pt>
                <c:pt idx="10">
                  <c:v>10.100000000000001</c:v>
                </c:pt>
                <c:pt idx="11">
                  <c:v>9</c:v>
                </c:pt>
                <c:pt idx="12">
                  <c:v>9</c:v>
                </c:pt>
                <c:pt idx="13">
                  <c:v>9.3000000000000007</c:v>
                </c:pt>
                <c:pt idx="14">
                  <c:v>9.9</c:v>
                </c:pt>
                <c:pt idx="15">
                  <c:v>10.5</c:v>
                </c:pt>
                <c:pt idx="16">
                  <c:v>10.200000000000001</c:v>
                </c:pt>
                <c:pt idx="17">
                  <c:v>10.700000000000001</c:v>
                </c:pt>
                <c:pt idx="18">
                  <c:v>9.8000000000000007</c:v>
                </c:pt>
                <c:pt idx="19">
                  <c:v>8.5</c:v>
                </c:pt>
                <c:pt idx="20">
                  <c:v>8.1</c:v>
                </c:pt>
                <c:pt idx="21">
                  <c:v>7.6000000000000005</c:v>
                </c:pt>
                <c:pt idx="22">
                  <c:v>7.9</c:v>
                </c:pt>
                <c:pt idx="23">
                  <c:v>8.6</c:v>
                </c:pt>
                <c:pt idx="24">
                  <c:v>8.9</c:v>
                </c:pt>
                <c:pt idx="25">
                  <c:v>10</c:v>
                </c:pt>
                <c:pt idx="26">
                  <c:v>10.100000000000001</c:v>
                </c:pt>
                <c:pt idx="27">
                  <c:v>11.8</c:v>
                </c:pt>
                <c:pt idx="28">
                  <c:v>11.700000000000001</c:v>
                </c:pt>
                <c:pt idx="29">
                  <c:v>12.100000000000001</c:v>
                </c:pt>
                <c:pt idx="30">
                  <c:v>12.200000000000001</c:v>
                </c:pt>
                <c:pt idx="31">
                  <c:v>12.8</c:v>
                </c:pt>
                <c:pt idx="32">
                  <c:v>14.5</c:v>
                </c:pt>
                <c:pt idx="33">
                  <c:v>13.4</c:v>
                </c:pt>
                <c:pt idx="34">
                  <c:v>14.4</c:v>
                </c:pt>
                <c:pt idx="35">
                  <c:v>13.600000000000001</c:v>
                </c:pt>
                <c:pt idx="36">
                  <c:v>15.100000000000001</c:v>
                </c:pt>
                <c:pt idx="37">
                  <c:v>16.7</c:v>
                </c:pt>
                <c:pt idx="38">
                  <c:v>15.700000000000001</c:v>
                </c:pt>
                <c:pt idx="39">
                  <c:v>15.600000000000001</c:v>
                </c:pt>
                <c:pt idx="40">
                  <c:v>15.8</c:v>
                </c:pt>
                <c:pt idx="41">
                  <c:v>15.9</c:v>
                </c:pt>
                <c:pt idx="42">
                  <c:v>13</c:v>
                </c:pt>
                <c:pt idx="43">
                  <c:v>13.600000000000001</c:v>
                </c:pt>
                <c:pt idx="44">
                  <c:v>13.600000000000001</c:v>
                </c:pt>
                <c:pt idx="45">
                  <c:v>13.100000000000001</c:v>
                </c:pt>
                <c:pt idx="46">
                  <c:v>13.9</c:v>
                </c:pt>
                <c:pt idx="47">
                  <c:v>14.100000000000001</c:v>
                </c:pt>
                <c:pt idx="48">
                  <c:v>13.4</c:v>
                </c:pt>
                <c:pt idx="49">
                  <c:v>13.100000000000001</c:v>
                </c:pt>
                <c:pt idx="50">
                  <c:v>13.100000000000001</c:v>
                </c:pt>
                <c:pt idx="51">
                  <c:v>12.3</c:v>
                </c:pt>
                <c:pt idx="52">
                  <c:v>13</c:v>
                </c:pt>
                <c:pt idx="53">
                  <c:v>12.4</c:v>
                </c:pt>
                <c:pt idx="54">
                  <c:v>11.600000000000001</c:v>
                </c:pt>
                <c:pt idx="55">
                  <c:v>11.9</c:v>
                </c:pt>
                <c:pt idx="56">
                  <c:v>12</c:v>
                </c:pt>
                <c:pt idx="57">
                  <c:v>11.9</c:v>
                </c:pt>
                <c:pt idx="58">
                  <c:v>10.700000000000001</c:v>
                </c:pt>
                <c:pt idx="59">
                  <c:v>11.4</c:v>
                </c:pt>
                <c:pt idx="60">
                  <c:v>11.700000000000001</c:v>
                </c:pt>
                <c:pt idx="61">
                  <c:v>12</c:v>
                </c:pt>
                <c:pt idx="62">
                  <c:v>12.200000000000001</c:v>
                </c:pt>
                <c:pt idx="63">
                  <c:v>11.9</c:v>
                </c:pt>
                <c:pt idx="64">
                  <c:v>12.5</c:v>
                </c:pt>
                <c:pt idx="65">
                  <c:v>12.9</c:v>
                </c:pt>
                <c:pt idx="66">
                  <c:v>13.3</c:v>
                </c:pt>
                <c:pt idx="67">
                  <c:v>12.4</c:v>
                </c:pt>
                <c:pt idx="68">
                  <c:v>12.600000000000001</c:v>
                </c:pt>
                <c:pt idx="69">
                  <c:v>13.100000000000001</c:v>
                </c:pt>
                <c:pt idx="70">
                  <c:v>13.4</c:v>
                </c:pt>
                <c:pt idx="71">
                  <c:v>14.4</c:v>
                </c:pt>
                <c:pt idx="72">
                  <c:v>15.8</c:v>
                </c:pt>
                <c:pt idx="73">
                  <c:v>16.400000000000002</c:v>
                </c:pt>
                <c:pt idx="74">
                  <c:v>16.400000000000002</c:v>
                </c:pt>
                <c:pt idx="75">
                  <c:v>17.100000000000001</c:v>
                </c:pt>
                <c:pt idx="76">
                  <c:v>18.600000000000001</c:v>
                </c:pt>
                <c:pt idx="77">
                  <c:v>19.900000000000002</c:v>
                </c:pt>
                <c:pt idx="78">
                  <c:v>20.200000000000003</c:v>
                </c:pt>
                <c:pt idx="79">
                  <c:v>20</c:v>
                </c:pt>
                <c:pt idx="80">
                  <c:v>19.3</c:v>
                </c:pt>
                <c:pt idx="81">
                  <c:v>19.8</c:v>
                </c:pt>
                <c:pt idx="82">
                  <c:v>17.5</c:v>
                </c:pt>
                <c:pt idx="83">
                  <c:v>18.8</c:v>
                </c:pt>
                <c:pt idx="84">
                  <c:v>19.600000000000001</c:v>
                </c:pt>
                <c:pt idx="85">
                  <c:v>21.5</c:v>
                </c:pt>
                <c:pt idx="86">
                  <c:v>23.8</c:v>
                </c:pt>
                <c:pt idx="87">
                  <c:v>25.3</c:v>
                </c:pt>
                <c:pt idx="88">
                  <c:v>25</c:v>
                </c:pt>
                <c:pt idx="89">
                  <c:v>24.1</c:v>
                </c:pt>
                <c:pt idx="90">
                  <c:v>24.400000000000002</c:v>
                </c:pt>
                <c:pt idx="91">
                  <c:v>25.3</c:v>
                </c:pt>
                <c:pt idx="92">
                  <c:v>20.400000000000002</c:v>
                </c:pt>
                <c:pt idx="93">
                  <c:v>18.900000000000002</c:v>
                </c:pt>
                <c:pt idx="94">
                  <c:v>21.200000000000003</c:v>
                </c:pt>
                <c:pt idx="95">
                  <c:v>23.200000000000003</c:v>
                </c:pt>
                <c:pt idx="96">
                  <c:v>23.6</c:v>
                </c:pt>
                <c:pt idx="97">
                  <c:v>23.700000000000003</c:v>
                </c:pt>
                <c:pt idx="98">
                  <c:v>24.200000000000003</c:v>
                </c:pt>
                <c:pt idx="99">
                  <c:v>20.900000000000002</c:v>
                </c:pt>
                <c:pt idx="100">
                  <c:v>21.200000000000003</c:v>
                </c:pt>
                <c:pt idx="101">
                  <c:v>21.1</c:v>
                </c:pt>
                <c:pt idx="102">
                  <c:v>21.200000000000003</c:v>
                </c:pt>
                <c:pt idx="103">
                  <c:v>20</c:v>
                </c:pt>
                <c:pt idx="104">
                  <c:v>20.900000000000002</c:v>
                </c:pt>
                <c:pt idx="105">
                  <c:v>20.400000000000002</c:v>
                </c:pt>
                <c:pt idx="106">
                  <c:v>20.700000000000003</c:v>
                </c:pt>
                <c:pt idx="107">
                  <c:v>22.8</c:v>
                </c:pt>
                <c:pt idx="108">
                  <c:v>24.1</c:v>
                </c:pt>
                <c:pt idx="109">
                  <c:v>22.8</c:v>
                </c:pt>
                <c:pt idx="110">
                  <c:v>25.200000000000003</c:v>
                </c:pt>
                <c:pt idx="111">
                  <c:v>22.400000000000002</c:v>
                </c:pt>
                <c:pt idx="112">
                  <c:v>22.6</c:v>
                </c:pt>
                <c:pt idx="113">
                  <c:v>21</c:v>
                </c:pt>
                <c:pt idx="114">
                  <c:v>20.8</c:v>
                </c:pt>
                <c:pt idx="115">
                  <c:v>21.1</c:v>
                </c:pt>
                <c:pt idx="116">
                  <c:v>21.900000000000002</c:v>
                </c:pt>
                <c:pt idx="117">
                  <c:v>22</c:v>
                </c:pt>
                <c:pt idx="118">
                  <c:v>21.400000000000002</c:v>
                </c:pt>
                <c:pt idx="119">
                  <c:v>19.3</c:v>
                </c:pt>
                <c:pt idx="120">
                  <c:v>19.100000000000001</c:v>
                </c:pt>
                <c:pt idx="121">
                  <c:v>22</c:v>
                </c:pt>
                <c:pt idx="122">
                  <c:v>19.600000000000001</c:v>
                </c:pt>
                <c:pt idx="123">
                  <c:v>19.200000000000003</c:v>
                </c:pt>
                <c:pt idx="124">
                  <c:v>19.900000000000002</c:v>
                </c:pt>
                <c:pt idx="125">
                  <c:v>19.400000000000002</c:v>
                </c:pt>
                <c:pt idx="126">
                  <c:v>18.3</c:v>
                </c:pt>
                <c:pt idx="127">
                  <c:v>16.3</c:v>
                </c:pt>
                <c:pt idx="128">
                  <c:v>15.9</c:v>
                </c:pt>
                <c:pt idx="129">
                  <c:v>14.100000000000001</c:v>
                </c:pt>
                <c:pt idx="130">
                  <c:v>14.200000000000001</c:v>
                </c:pt>
                <c:pt idx="131">
                  <c:v>15.200000000000001</c:v>
                </c:pt>
                <c:pt idx="132">
                  <c:v>15.200000000000001</c:v>
                </c:pt>
                <c:pt idx="133">
                  <c:v>16.5</c:v>
                </c:pt>
                <c:pt idx="134">
                  <c:v>16.8</c:v>
                </c:pt>
                <c:pt idx="135">
                  <c:v>17</c:v>
                </c:pt>
                <c:pt idx="136">
                  <c:v>16.2</c:v>
                </c:pt>
                <c:pt idx="137">
                  <c:v>15.9</c:v>
                </c:pt>
                <c:pt idx="138">
                  <c:v>14</c:v>
                </c:pt>
                <c:pt idx="139">
                  <c:v>13.100000000000001</c:v>
                </c:pt>
                <c:pt idx="140">
                  <c:v>13.700000000000001</c:v>
                </c:pt>
                <c:pt idx="141">
                  <c:v>11.8</c:v>
                </c:pt>
                <c:pt idx="142">
                  <c:v>13.200000000000001</c:v>
                </c:pt>
                <c:pt idx="143">
                  <c:v>14.3</c:v>
                </c:pt>
                <c:pt idx="144">
                  <c:v>13</c:v>
                </c:pt>
                <c:pt idx="145">
                  <c:v>12.9</c:v>
                </c:pt>
                <c:pt idx="146">
                  <c:v>12.9</c:v>
                </c:pt>
                <c:pt idx="147">
                  <c:v>12.700000000000001</c:v>
                </c:pt>
                <c:pt idx="148">
                  <c:v>13.8</c:v>
                </c:pt>
                <c:pt idx="149">
                  <c:v>14</c:v>
                </c:pt>
                <c:pt idx="150">
                  <c:v>14.700000000000001</c:v>
                </c:pt>
                <c:pt idx="151">
                  <c:v>14.700000000000001</c:v>
                </c:pt>
                <c:pt idx="152">
                  <c:v>14.700000000000001</c:v>
                </c:pt>
                <c:pt idx="153">
                  <c:v>14.200000000000001</c:v>
                </c:pt>
                <c:pt idx="154">
                  <c:v>15</c:v>
                </c:pt>
                <c:pt idx="155">
                  <c:v>15.3</c:v>
                </c:pt>
                <c:pt idx="156">
                  <c:v>16</c:v>
                </c:pt>
                <c:pt idx="157">
                  <c:v>16.2</c:v>
                </c:pt>
                <c:pt idx="158">
                  <c:v>16.8</c:v>
                </c:pt>
                <c:pt idx="159">
                  <c:v>16.3</c:v>
                </c:pt>
                <c:pt idx="160">
                  <c:v>16.5</c:v>
                </c:pt>
                <c:pt idx="161">
                  <c:v>16.2</c:v>
                </c:pt>
                <c:pt idx="162">
                  <c:v>16.400000000000002</c:v>
                </c:pt>
                <c:pt idx="163">
                  <c:v>16.3</c:v>
                </c:pt>
                <c:pt idx="164">
                  <c:v>16.2</c:v>
                </c:pt>
                <c:pt idx="165">
                  <c:v>16.5</c:v>
                </c:pt>
                <c:pt idx="166">
                  <c:v>17.2</c:v>
                </c:pt>
                <c:pt idx="167">
                  <c:v>17.5</c:v>
                </c:pt>
                <c:pt idx="168">
                  <c:v>18.3</c:v>
                </c:pt>
                <c:pt idx="169">
                  <c:v>18.900000000000002</c:v>
                </c:pt>
                <c:pt idx="170">
                  <c:v>18.8</c:v>
                </c:pt>
                <c:pt idx="171">
                  <c:v>17.600000000000001</c:v>
                </c:pt>
                <c:pt idx="172">
                  <c:v>17.2</c:v>
                </c:pt>
                <c:pt idx="173">
                  <c:v>17.7</c:v>
                </c:pt>
                <c:pt idx="174">
                  <c:v>18.3</c:v>
                </c:pt>
                <c:pt idx="175">
                  <c:v>18.7</c:v>
                </c:pt>
                <c:pt idx="176">
                  <c:v>18.600000000000001</c:v>
                </c:pt>
                <c:pt idx="177">
                  <c:v>20</c:v>
                </c:pt>
                <c:pt idx="178">
                  <c:v>19.3</c:v>
                </c:pt>
                <c:pt idx="179">
                  <c:v>18.900000000000002</c:v>
                </c:pt>
                <c:pt idx="180">
                  <c:v>19.100000000000001</c:v>
                </c:pt>
                <c:pt idx="181">
                  <c:v>19.8</c:v>
                </c:pt>
                <c:pt idx="182">
                  <c:v>21</c:v>
                </c:pt>
                <c:pt idx="183">
                  <c:v>21.3</c:v>
                </c:pt>
                <c:pt idx="184">
                  <c:v>21.400000000000002</c:v>
                </c:pt>
                <c:pt idx="185">
                  <c:v>20.5</c:v>
                </c:pt>
                <c:pt idx="186">
                  <c:v>20.8</c:v>
                </c:pt>
                <c:pt idx="187">
                  <c:v>20.400000000000002</c:v>
                </c:pt>
                <c:pt idx="188">
                  <c:v>21</c:v>
                </c:pt>
                <c:pt idx="189">
                  <c:v>22</c:v>
                </c:pt>
                <c:pt idx="190">
                  <c:v>20.5</c:v>
                </c:pt>
                <c:pt idx="191">
                  <c:v>20.8</c:v>
                </c:pt>
                <c:pt idx="192">
                  <c:v>21.200000000000003</c:v>
                </c:pt>
                <c:pt idx="193">
                  <c:v>22.1</c:v>
                </c:pt>
                <c:pt idx="194">
                  <c:v>19.400000000000002</c:v>
                </c:pt>
                <c:pt idx="195">
                  <c:v>19.100000000000001</c:v>
                </c:pt>
                <c:pt idx="196">
                  <c:v>17.7</c:v>
                </c:pt>
                <c:pt idx="197">
                  <c:v>18.8</c:v>
                </c:pt>
                <c:pt idx="198">
                  <c:v>18.2</c:v>
                </c:pt>
                <c:pt idx="199">
                  <c:v>18</c:v>
                </c:pt>
                <c:pt idx="200">
                  <c:v>17.5</c:v>
                </c:pt>
                <c:pt idx="201">
                  <c:v>14.4</c:v>
                </c:pt>
                <c:pt idx="202">
                  <c:v>15.200000000000001</c:v>
                </c:pt>
                <c:pt idx="203">
                  <c:v>13.4</c:v>
                </c:pt>
                <c:pt idx="204">
                  <c:v>12.700000000000001</c:v>
                </c:pt>
                <c:pt idx="205">
                  <c:v>11.8</c:v>
                </c:pt>
                <c:pt idx="206">
                  <c:v>11.8</c:v>
                </c:pt>
                <c:pt idx="207">
                  <c:v>12.3</c:v>
                </c:pt>
                <c:pt idx="208">
                  <c:v>12.3</c:v>
                </c:pt>
                <c:pt idx="209">
                  <c:v>11.8</c:v>
                </c:pt>
                <c:pt idx="210">
                  <c:v>10.5</c:v>
                </c:pt>
                <c:pt idx="211">
                  <c:v>10.4</c:v>
                </c:pt>
                <c:pt idx="212">
                  <c:v>9.6000000000000014</c:v>
                </c:pt>
                <c:pt idx="213">
                  <c:v>9.1</c:v>
                </c:pt>
                <c:pt idx="214">
                  <c:v>7.7</c:v>
                </c:pt>
                <c:pt idx="215">
                  <c:v>7.6000000000000005</c:v>
                </c:pt>
                <c:pt idx="216">
                  <c:v>7.8000000000000007</c:v>
                </c:pt>
                <c:pt idx="217">
                  <c:v>7.3000000000000007</c:v>
                </c:pt>
                <c:pt idx="218">
                  <c:v>6.9</c:v>
                </c:pt>
                <c:pt idx="219">
                  <c:v>7.2</c:v>
                </c:pt>
                <c:pt idx="220">
                  <c:v>8.2000000000000011</c:v>
                </c:pt>
                <c:pt idx="221">
                  <c:v>8.5</c:v>
                </c:pt>
                <c:pt idx="222">
                  <c:v>8.7000000000000011</c:v>
                </c:pt>
                <c:pt idx="223">
                  <c:v>10</c:v>
                </c:pt>
                <c:pt idx="224">
                  <c:v>10.9</c:v>
                </c:pt>
                <c:pt idx="225">
                  <c:v>11.4</c:v>
                </c:pt>
                <c:pt idx="226">
                  <c:v>11.200000000000001</c:v>
                </c:pt>
                <c:pt idx="227">
                  <c:v>11.5</c:v>
                </c:pt>
                <c:pt idx="228">
                  <c:v>12.200000000000001</c:v>
                </c:pt>
                <c:pt idx="229">
                  <c:v>11.4</c:v>
                </c:pt>
                <c:pt idx="230">
                  <c:v>10.9</c:v>
                </c:pt>
                <c:pt idx="231">
                  <c:v>11</c:v>
                </c:pt>
                <c:pt idx="232">
                  <c:v>10.700000000000001</c:v>
                </c:pt>
                <c:pt idx="233">
                  <c:v>9.6000000000000014</c:v>
                </c:pt>
                <c:pt idx="234">
                  <c:v>9.3000000000000007</c:v>
                </c:pt>
                <c:pt idx="235">
                  <c:v>10.9</c:v>
                </c:pt>
                <c:pt idx="236">
                  <c:v>10.700000000000001</c:v>
                </c:pt>
                <c:pt idx="237">
                  <c:v>11</c:v>
                </c:pt>
                <c:pt idx="238">
                  <c:v>11.200000000000001</c:v>
                </c:pt>
                <c:pt idx="239">
                  <c:v>9.3000000000000007</c:v>
                </c:pt>
                <c:pt idx="240">
                  <c:v>9.8000000000000007</c:v>
                </c:pt>
                <c:pt idx="241">
                  <c:v>10.700000000000001</c:v>
                </c:pt>
                <c:pt idx="242">
                  <c:v>10.4</c:v>
                </c:pt>
                <c:pt idx="243">
                  <c:v>9.4</c:v>
                </c:pt>
                <c:pt idx="244">
                  <c:v>9.7000000000000011</c:v>
                </c:pt>
                <c:pt idx="245">
                  <c:v>9.5</c:v>
                </c:pt>
                <c:pt idx="246">
                  <c:v>9.3000000000000007</c:v>
                </c:pt>
                <c:pt idx="247">
                  <c:v>8.8000000000000007</c:v>
                </c:pt>
                <c:pt idx="248">
                  <c:v>8.1</c:v>
                </c:pt>
                <c:pt idx="249">
                  <c:v>7.9</c:v>
                </c:pt>
                <c:pt idx="250">
                  <c:v>8.3000000000000007</c:v>
                </c:pt>
                <c:pt idx="251">
                  <c:v>8.6</c:v>
                </c:pt>
                <c:pt idx="252">
                  <c:v>8.7000000000000011</c:v>
                </c:pt>
                <c:pt idx="253">
                  <c:v>8.8000000000000007</c:v>
                </c:pt>
                <c:pt idx="254">
                  <c:v>8.9</c:v>
                </c:pt>
                <c:pt idx="255">
                  <c:v>10.8</c:v>
                </c:pt>
                <c:pt idx="256">
                  <c:v>9.7000000000000011</c:v>
                </c:pt>
                <c:pt idx="257">
                  <c:v>8.9</c:v>
                </c:pt>
                <c:pt idx="258">
                  <c:v>10.3</c:v>
                </c:pt>
                <c:pt idx="259">
                  <c:v>11</c:v>
                </c:pt>
                <c:pt idx="260">
                  <c:v>12.600000000000001</c:v>
                </c:pt>
                <c:pt idx="261">
                  <c:v>13.5</c:v>
                </c:pt>
                <c:pt idx="262">
                  <c:v>13</c:v>
                </c:pt>
                <c:pt idx="263">
                  <c:v>12.200000000000001</c:v>
                </c:pt>
                <c:pt idx="264">
                  <c:v>12.600000000000001</c:v>
                </c:pt>
                <c:pt idx="265">
                  <c:v>12.8</c:v>
                </c:pt>
                <c:pt idx="266">
                  <c:v>16.2</c:v>
                </c:pt>
                <c:pt idx="267">
                  <c:v>15</c:v>
                </c:pt>
                <c:pt idx="268">
                  <c:v>18.100000000000001</c:v>
                </c:pt>
                <c:pt idx="269">
                  <c:v>16.5</c:v>
                </c:pt>
                <c:pt idx="270">
                  <c:v>15.8</c:v>
                </c:pt>
                <c:pt idx="271">
                  <c:v>16</c:v>
                </c:pt>
                <c:pt idx="272">
                  <c:v>15.8</c:v>
                </c:pt>
                <c:pt idx="273">
                  <c:v>17.7</c:v>
                </c:pt>
                <c:pt idx="274">
                  <c:v>19.3</c:v>
                </c:pt>
                <c:pt idx="275">
                  <c:v>18.900000000000002</c:v>
                </c:pt>
                <c:pt idx="276">
                  <c:v>19.3</c:v>
                </c:pt>
                <c:pt idx="277">
                  <c:v>19.100000000000001</c:v>
                </c:pt>
                <c:pt idx="278">
                  <c:v>19.400000000000002</c:v>
                </c:pt>
                <c:pt idx="279">
                  <c:v>19.400000000000002</c:v>
                </c:pt>
                <c:pt idx="280">
                  <c:v>20.400000000000002</c:v>
                </c:pt>
                <c:pt idx="281">
                  <c:v>21.8</c:v>
                </c:pt>
                <c:pt idx="282">
                  <c:v>22.1</c:v>
                </c:pt>
                <c:pt idx="283">
                  <c:v>21.200000000000003</c:v>
                </c:pt>
                <c:pt idx="284">
                  <c:v>21.200000000000003</c:v>
                </c:pt>
                <c:pt idx="285">
                  <c:v>21.1</c:v>
                </c:pt>
                <c:pt idx="286">
                  <c:v>20.3</c:v>
                </c:pt>
                <c:pt idx="287">
                  <c:v>20.100000000000001</c:v>
                </c:pt>
                <c:pt idx="288">
                  <c:v>19.3</c:v>
                </c:pt>
                <c:pt idx="289">
                  <c:v>19.400000000000002</c:v>
                </c:pt>
                <c:pt idx="290">
                  <c:v>19.5</c:v>
                </c:pt>
                <c:pt idx="291">
                  <c:v>18.8</c:v>
                </c:pt>
                <c:pt idx="292">
                  <c:v>18.900000000000002</c:v>
                </c:pt>
                <c:pt idx="293">
                  <c:v>17.900000000000002</c:v>
                </c:pt>
                <c:pt idx="294">
                  <c:v>16.600000000000001</c:v>
                </c:pt>
                <c:pt idx="295">
                  <c:v>17.100000000000001</c:v>
                </c:pt>
                <c:pt idx="296">
                  <c:v>15</c:v>
                </c:pt>
                <c:pt idx="297">
                  <c:v>14</c:v>
                </c:pt>
                <c:pt idx="298">
                  <c:v>16</c:v>
                </c:pt>
                <c:pt idx="299">
                  <c:v>16.100000000000001</c:v>
                </c:pt>
                <c:pt idx="300">
                  <c:v>15</c:v>
                </c:pt>
                <c:pt idx="301">
                  <c:v>13.8</c:v>
                </c:pt>
                <c:pt idx="302">
                  <c:v>14</c:v>
                </c:pt>
                <c:pt idx="303">
                  <c:v>16.3</c:v>
                </c:pt>
                <c:pt idx="304">
                  <c:v>17</c:v>
                </c:pt>
                <c:pt idx="305">
                  <c:v>18.3</c:v>
                </c:pt>
                <c:pt idx="306">
                  <c:v>16.7</c:v>
                </c:pt>
                <c:pt idx="307">
                  <c:v>17.2</c:v>
                </c:pt>
                <c:pt idx="308">
                  <c:v>19.200000000000003</c:v>
                </c:pt>
                <c:pt idx="309">
                  <c:v>19.400000000000002</c:v>
                </c:pt>
                <c:pt idx="310">
                  <c:v>18.8</c:v>
                </c:pt>
                <c:pt idx="311">
                  <c:v>17.600000000000001</c:v>
                </c:pt>
                <c:pt idx="312">
                  <c:v>18.8</c:v>
                </c:pt>
                <c:pt idx="313">
                  <c:v>18.3</c:v>
                </c:pt>
                <c:pt idx="314">
                  <c:v>17.3</c:v>
                </c:pt>
                <c:pt idx="315">
                  <c:v>17.900000000000002</c:v>
                </c:pt>
                <c:pt idx="316">
                  <c:v>18.600000000000001</c:v>
                </c:pt>
                <c:pt idx="317">
                  <c:v>18.5</c:v>
                </c:pt>
                <c:pt idx="318">
                  <c:v>17.7</c:v>
                </c:pt>
                <c:pt idx="319">
                  <c:v>17.5</c:v>
                </c:pt>
                <c:pt idx="320">
                  <c:v>16.600000000000001</c:v>
                </c:pt>
                <c:pt idx="321">
                  <c:v>16.3</c:v>
                </c:pt>
                <c:pt idx="322">
                  <c:v>16.600000000000001</c:v>
                </c:pt>
                <c:pt idx="323">
                  <c:v>16.600000000000001</c:v>
                </c:pt>
                <c:pt idx="324">
                  <c:v>16.3</c:v>
                </c:pt>
                <c:pt idx="325">
                  <c:v>16.899999999999999</c:v>
                </c:pt>
                <c:pt idx="326">
                  <c:v>15.8</c:v>
                </c:pt>
                <c:pt idx="327">
                  <c:v>15.6</c:v>
                </c:pt>
                <c:pt idx="328">
                  <c:v>16</c:v>
                </c:pt>
                <c:pt idx="329">
                  <c:v>15.5</c:v>
                </c:pt>
                <c:pt idx="330">
                  <c:v>15.7</c:v>
                </c:pt>
                <c:pt idx="331">
                  <c:v>16.100000000000001</c:v>
                </c:pt>
                <c:pt idx="332">
                  <c:v>16.100000000000001</c:v>
                </c:pt>
                <c:pt idx="333">
                  <c:v>15.9</c:v>
                </c:pt>
                <c:pt idx="334">
                  <c:v>15</c:v>
                </c:pt>
                <c:pt idx="335">
                  <c:v>14.8</c:v>
                </c:pt>
                <c:pt idx="336">
                  <c:v>13.8</c:v>
                </c:pt>
                <c:pt idx="337">
                  <c:v>14.8</c:v>
                </c:pt>
                <c:pt idx="338">
                  <c:v>14.8</c:v>
                </c:pt>
                <c:pt idx="339">
                  <c:v>14.9</c:v>
                </c:pt>
                <c:pt idx="340">
                  <c:v>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45-47D8-87CC-21673EBFBA8D}"/>
            </c:ext>
          </c:extLst>
        </c:ser>
        <c:ser>
          <c:idx val="1"/>
          <c:order val="1"/>
          <c:tx>
            <c:strRef>
              <c:f>'Fig4'!$H$2</c:f>
              <c:strCache>
                <c:ptCount val="1"/>
                <c:pt idx="0">
                  <c:v>USA</c:v>
                </c:pt>
              </c:strCache>
            </c:strRef>
          </c:tx>
          <c:spPr>
            <a:ln w="22225">
              <a:prstDash val="sysDot"/>
            </a:ln>
          </c:spPr>
          <c:marker>
            <c:symbol val="none"/>
          </c:marker>
          <c:cat>
            <c:numRef>
              <c:f>'Fig4'!$F$3:$F$343</c:f>
              <c:numCache>
                <c:formatCode>m/d/yyyy</c:formatCode>
                <c:ptCount val="341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33326</c:v>
                </c:pt>
                <c:pt idx="4">
                  <c:v>33358</c:v>
                </c:pt>
                <c:pt idx="5">
                  <c:v>33389</c:v>
                </c:pt>
                <c:pt idx="6">
                  <c:v>33417</c:v>
                </c:pt>
                <c:pt idx="7">
                  <c:v>33450</c:v>
                </c:pt>
                <c:pt idx="8">
                  <c:v>33480</c:v>
                </c:pt>
                <c:pt idx="9">
                  <c:v>33511</c:v>
                </c:pt>
                <c:pt idx="10">
                  <c:v>33542</c:v>
                </c:pt>
                <c:pt idx="11">
                  <c:v>33571</c:v>
                </c:pt>
                <c:pt idx="12">
                  <c:v>33603</c:v>
                </c:pt>
                <c:pt idx="13">
                  <c:v>33634</c:v>
                </c:pt>
                <c:pt idx="14">
                  <c:v>33662</c:v>
                </c:pt>
                <c:pt idx="15">
                  <c:v>33694</c:v>
                </c:pt>
                <c:pt idx="16">
                  <c:v>33724</c:v>
                </c:pt>
                <c:pt idx="17">
                  <c:v>33753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33907</c:v>
                </c:pt>
                <c:pt idx="23">
                  <c:v>33938</c:v>
                </c:pt>
                <c:pt idx="24">
                  <c:v>33969</c:v>
                </c:pt>
                <c:pt idx="25">
                  <c:v>33998</c:v>
                </c:pt>
                <c:pt idx="26">
                  <c:v>34026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34180</c:v>
                </c:pt>
                <c:pt idx="32">
                  <c:v>34212</c:v>
                </c:pt>
                <c:pt idx="33">
                  <c:v>34242</c:v>
                </c:pt>
                <c:pt idx="34">
                  <c:v>34271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34453</c:v>
                </c:pt>
                <c:pt idx="41">
                  <c:v>34485</c:v>
                </c:pt>
                <c:pt idx="42">
                  <c:v>34515</c:v>
                </c:pt>
                <c:pt idx="43">
                  <c:v>34544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34698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34817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34971</c:v>
                </c:pt>
                <c:pt idx="58">
                  <c:v>35003</c:v>
                </c:pt>
                <c:pt idx="59">
                  <c:v>35033</c:v>
                </c:pt>
                <c:pt idx="60">
                  <c:v>35062</c:v>
                </c:pt>
                <c:pt idx="61">
                  <c:v>35095</c:v>
                </c:pt>
                <c:pt idx="62">
                  <c:v>35124</c:v>
                </c:pt>
                <c:pt idx="63">
                  <c:v>35153</c:v>
                </c:pt>
                <c:pt idx="64">
                  <c:v>35185</c:v>
                </c:pt>
                <c:pt idx="65">
                  <c:v>35216</c:v>
                </c:pt>
                <c:pt idx="66">
                  <c:v>35244</c:v>
                </c:pt>
                <c:pt idx="67">
                  <c:v>35277</c:v>
                </c:pt>
                <c:pt idx="68">
                  <c:v>35307</c:v>
                </c:pt>
                <c:pt idx="69">
                  <c:v>35338</c:v>
                </c:pt>
                <c:pt idx="70">
                  <c:v>35369</c:v>
                </c:pt>
                <c:pt idx="71">
                  <c:v>35398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35580</c:v>
                </c:pt>
                <c:pt idx="78">
                  <c:v>35611</c:v>
                </c:pt>
                <c:pt idx="79">
                  <c:v>35642</c:v>
                </c:pt>
                <c:pt idx="80">
                  <c:v>35671</c:v>
                </c:pt>
                <c:pt idx="81">
                  <c:v>35703</c:v>
                </c:pt>
                <c:pt idx="82">
                  <c:v>35734</c:v>
                </c:pt>
                <c:pt idx="83">
                  <c:v>35762</c:v>
                </c:pt>
                <c:pt idx="84">
                  <c:v>35795</c:v>
                </c:pt>
                <c:pt idx="85">
                  <c:v>35825</c:v>
                </c:pt>
                <c:pt idx="86">
                  <c:v>35853</c:v>
                </c:pt>
                <c:pt idx="87">
                  <c:v>35885</c:v>
                </c:pt>
                <c:pt idx="88">
                  <c:v>35915</c:v>
                </c:pt>
                <c:pt idx="89">
                  <c:v>35944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36098</c:v>
                </c:pt>
                <c:pt idx="95">
                  <c:v>36129</c:v>
                </c:pt>
                <c:pt idx="96">
                  <c:v>36160</c:v>
                </c:pt>
                <c:pt idx="97">
                  <c:v>36189</c:v>
                </c:pt>
                <c:pt idx="98">
                  <c:v>36217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36371</c:v>
                </c:pt>
                <c:pt idx="104">
                  <c:v>36403</c:v>
                </c:pt>
                <c:pt idx="105">
                  <c:v>36433</c:v>
                </c:pt>
                <c:pt idx="106">
                  <c:v>36462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36644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36798</c:v>
                </c:pt>
                <c:pt idx="118">
                  <c:v>36830</c:v>
                </c:pt>
                <c:pt idx="119">
                  <c:v>36860</c:v>
                </c:pt>
                <c:pt idx="120">
                  <c:v>36889</c:v>
                </c:pt>
                <c:pt idx="121">
                  <c:v>36922</c:v>
                </c:pt>
                <c:pt idx="122">
                  <c:v>36950</c:v>
                </c:pt>
                <c:pt idx="123">
                  <c:v>36980</c:v>
                </c:pt>
                <c:pt idx="124">
                  <c:v>37011</c:v>
                </c:pt>
                <c:pt idx="125">
                  <c:v>37042</c:v>
                </c:pt>
                <c:pt idx="126">
                  <c:v>37071</c:v>
                </c:pt>
                <c:pt idx="127">
                  <c:v>37103</c:v>
                </c:pt>
                <c:pt idx="128">
                  <c:v>37134</c:v>
                </c:pt>
                <c:pt idx="129">
                  <c:v>37162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37344</c:v>
                </c:pt>
                <c:pt idx="136">
                  <c:v>37376</c:v>
                </c:pt>
                <c:pt idx="137">
                  <c:v>37407</c:v>
                </c:pt>
                <c:pt idx="138">
                  <c:v>37435</c:v>
                </c:pt>
                <c:pt idx="139">
                  <c:v>37468</c:v>
                </c:pt>
                <c:pt idx="140">
                  <c:v>37498</c:v>
                </c:pt>
                <c:pt idx="141">
                  <c:v>37529</c:v>
                </c:pt>
                <c:pt idx="142">
                  <c:v>37560</c:v>
                </c:pt>
                <c:pt idx="143">
                  <c:v>37589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37771</c:v>
                </c:pt>
                <c:pt idx="150">
                  <c:v>37802</c:v>
                </c:pt>
                <c:pt idx="151">
                  <c:v>37833</c:v>
                </c:pt>
                <c:pt idx="152">
                  <c:v>37862</c:v>
                </c:pt>
                <c:pt idx="153">
                  <c:v>37894</c:v>
                </c:pt>
                <c:pt idx="154">
                  <c:v>37925</c:v>
                </c:pt>
                <c:pt idx="155">
                  <c:v>37953</c:v>
                </c:pt>
                <c:pt idx="156">
                  <c:v>37986</c:v>
                </c:pt>
                <c:pt idx="157">
                  <c:v>38016</c:v>
                </c:pt>
                <c:pt idx="158">
                  <c:v>38044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38198</c:v>
                </c:pt>
                <c:pt idx="164">
                  <c:v>38230</c:v>
                </c:pt>
                <c:pt idx="165">
                  <c:v>38260</c:v>
                </c:pt>
                <c:pt idx="166">
                  <c:v>38289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38471</c:v>
                </c:pt>
                <c:pt idx="173">
                  <c:v>38503</c:v>
                </c:pt>
                <c:pt idx="174">
                  <c:v>38533</c:v>
                </c:pt>
                <c:pt idx="175">
                  <c:v>38562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38716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38835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38989</c:v>
                </c:pt>
                <c:pt idx="190">
                  <c:v>39021</c:v>
                </c:pt>
                <c:pt idx="191">
                  <c:v>39051</c:v>
                </c:pt>
                <c:pt idx="192">
                  <c:v>39080</c:v>
                </c:pt>
                <c:pt idx="193">
                  <c:v>39113</c:v>
                </c:pt>
                <c:pt idx="194">
                  <c:v>39141</c:v>
                </c:pt>
                <c:pt idx="195">
                  <c:v>39171</c:v>
                </c:pt>
                <c:pt idx="196">
                  <c:v>39202</c:v>
                </c:pt>
                <c:pt idx="197">
                  <c:v>39233</c:v>
                </c:pt>
                <c:pt idx="198">
                  <c:v>39262</c:v>
                </c:pt>
                <c:pt idx="199">
                  <c:v>39294</c:v>
                </c:pt>
                <c:pt idx="200">
                  <c:v>39325</c:v>
                </c:pt>
                <c:pt idx="201">
                  <c:v>39353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39598</c:v>
                </c:pt>
                <c:pt idx="210">
                  <c:v>39629</c:v>
                </c:pt>
                <c:pt idx="211">
                  <c:v>39660</c:v>
                </c:pt>
                <c:pt idx="212">
                  <c:v>39689</c:v>
                </c:pt>
                <c:pt idx="213">
                  <c:v>39721</c:v>
                </c:pt>
                <c:pt idx="214">
                  <c:v>39752</c:v>
                </c:pt>
                <c:pt idx="215">
                  <c:v>39780</c:v>
                </c:pt>
                <c:pt idx="216">
                  <c:v>39813</c:v>
                </c:pt>
                <c:pt idx="217">
                  <c:v>39843</c:v>
                </c:pt>
                <c:pt idx="218">
                  <c:v>39871</c:v>
                </c:pt>
                <c:pt idx="219">
                  <c:v>39903</c:v>
                </c:pt>
                <c:pt idx="220">
                  <c:v>39933</c:v>
                </c:pt>
                <c:pt idx="221">
                  <c:v>39962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40116</c:v>
                </c:pt>
                <c:pt idx="227">
                  <c:v>40147</c:v>
                </c:pt>
                <c:pt idx="228">
                  <c:v>40178</c:v>
                </c:pt>
                <c:pt idx="229">
                  <c:v>40207</c:v>
                </c:pt>
                <c:pt idx="230">
                  <c:v>40235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40389</c:v>
                </c:pt>
                <c:pt idx="236">
                  <c:v>40421</c:v>
                </c:pt>
                <c:pt idx="237">
                  <c:v>40451</c:v>
                </c:pt>
                <c:pt idx="238">
                  <c:v>40480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40662</c:v>
                </c:pt>
                <c:pt idx="245">
                  <c:v>40694</c:v>
                </c:pt>
                <c:pt idx="246">
                  <c:v>40724</c:v>
                </c:pt>
                <c:pt idx="247">
                  <c:v>40753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40907</c:v>
                </c:pt>
                <c:pt idx="253">
                  <c:v>40939</c:v>
                </c:pt>
                <c:pt idx="254">
                  <c:v>40968</c:v>
                </c:pt>
                <c:pt idx="255">
                  <c:v>40998</c:v>
                </c:pt>
                <c:pt idx="256">
                  <c:v>41029</c:v>
                </c:pt>
                <c:pt idx="257">
                  <c:v>41060</c:v>
                </c:pt>
                <c:pt idx="258">
                  <c:v>41089</c:v>
                </c:pt>
                <c:pt idx="259">
                  <c:v>41121</c:v>
                </c:pt>
                <c:pt idx="260">
                  <c:v>41152</c:v>
                </c:pt>
                <c:pt idx="261">
                  <c:v>41180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  <c:pt idx="265">
                  <c:v>41305</c:v>
                </c:pt>
                <c:pt idx="266">
                  <c:v>41333</c:v>
                </c:pt>
                <c:pt idx="267">
                  <c:v>41362</c:v>
                </c:pt>
                <c:pt idx="268">
                  <c:v>41394</c:v>
                </c:pt>
                <c:pt idx="269">
                  <c:v>41425</c:v>
                </c:pt>
                <c:pt idx="270">
                  <c:v>41453</c:v>
                </c:pt>
                <c:pt idx="271">
                  <c:v>41486</c:v>
                </c:pt>
                <c:pt idx="272">
                  <c:v>41516</c:v>
                </c:pt>
                <c:pt idx="273">
                  <c:v>41547</c:v>
                </c:pt>
                <c:pt idx="274">
                  <c:v>41578</c:v>
                </c:pt>
                <c:pt idx="275">
                  <c:v>41607</c:v>
                </c:pt>
                <c:pt idx="276">
                  <c:v>41639</c:v>
                </c:pt>
                <c:pt idx="277">
                  <c:v>41670</c:v>
                </c:pt>
                <c:pt idx="278">
                  <c:v>41698</c:v>
                </c:pt>
                <c:pt idx="279">
                  <c:v>41729</c:v>
                </c:pt>
                <c:pt idx="280">
                  <c:v>41759</c:v>
                </c:pt>
                <c:pt idx="281">
                  <c:v>41789</c:v>
                </c:pt>
                <c:pt idx="282">
                  <c:v>41820</c:v>
                </c:pt>
                <c:pt idx="283">
                  <c:v>41851</c:v>
                </c:pt>
                <c:pt idx="284">
                  <c:v>41880</c:v>
                </c:pt>
                <c:pt idx="285">
                  <c:v>41912</c:v>
                </c:pt>
                <c:pt idx="286">
                  <c:v>41943</c:v>
                </c:pt>
                <c:pt idx="287">
                  <c:v>41971</c:v>
                </c:pt>
                <c:pt idx="288">
                  <c:v>42004</c:v>
                </c:pt>
                <c:pt idx="289">
                  <c:v>42034</c:v>
                </c:pt>
                <c:pt idx="290">
                  <c:v>42062</c:v>
                </c:pt>
                <c:pt idx="291">
                  <c:v>42094</c:v>
                </c:pt>
                <c:pt idx="292">
                  <c:v>42124</c:v>
                </c:pt>
                <c:pt idx="293">
                  <c:v>42153</c:v>
                </c:pt>
                <c:pt idx="294">
                  <c:v>42185</c:v>
                </c:pt>
                <c:pt idx="295">
                  <c:v>42216</c:v>
                </c:pt>
                <c:pt idx="296">
                  <c:v>42247</c:v>
                </c:pt>
                <c:pt idx="297">
                  <c:v>42277</c:v>
                </c:pt>
                <c:pt idx="298">
                  <c:v>42307</c:v>
                </c:pt>
                <c:pt idx="299">
                  <c:v>42338</c:v>
                </c:pt>
                <c:pt idx="300">
                  <c:v>42368</c:v>
                </c:pt>
                <c:pt idx="301">
                  <c:v>42399</c:v>
                </c:pt>
                <c:pt idx="302">
                  <c:v>42429</c:v>
                </c:pt>
                <c:pt idx="303">
                  <c:v>42459</c:v>
                </c:pt>
                <c:pt idx="304">
                  <c:v>42490</c:v>
                </c:pt>
                <c:pt idx="305">
                  <c:v>42520</c:v>
                </c:pt>
                <c:pt idx="306">
                  <c:v>42551</c:v>
                </c:pt>
                <c:pt idx="307">
                  <c:v>42581</c:v>
                </c:pt>
                <c:pt idx="308">
                  <c:v>42612</c:v>
                </c:pt>
                <c:pt idx="309">
                  <c:v>42643</c:v>
                </c:pt>
                <c:pt idx="310">
                  <c:v>42673</c:v>
                </c:pt>
                <c:pt idx="311">
                  <c:v>42704</c:v>
                </c:pt>
                <c:pt idx="312">
                  <c:v>42734</c:v>
                </c:pt>
                <c:pt idx="313">
                  <c:v>42765</c:v>
                </c:pt>
                <c:pt idx="314">
                  <c:v>42794</c:v>
                </c:pt>
                <c:pt idx="315">
                  <c:v>42824</c:v>
                </c:pt>
                <c:pt idx="316">
                  <c:v>42855</c:v>
                </c:pt>
                <c:pt idx="317">
                  <c:v>42885</c:v>
                </c:pt>
                <c:pt idx="318">
                  <c:v>42916</c:v>
                </c:pt>
                <c:pt idx="319">
                  <c:v>42946</c:v>
                </c:pt>
                <c:pt idx="320">
                  <c:v>42977</c:v>
                </c:pt>
                <c:pt idx="321">
                  <c:v>43008</c:v>
                </c:pt>
                <c:pt idx="322">
                  <c:v>43038</c:v>
                </c:pt>
                <c:pt idx="323">
                  <c:v>43069</c:v>
                </c:pt>
                <c:pt idx="324">
                  <c:v>43099</c:v>
                </c:pt>
                <c:pt idx="325">
                  <c:v>43130</c:v>
                </c:pt>
                <c:pt idx="326">
                  <c:v>43159</c:v>
                </c:pt>
                <c:pt idx="327">
                  <c:v>43189</c:v>
                </c:pt>
                <c:pt idx="328">
                  <c:v>43220</c:v>
                </c:pt>
                <c:pt idx="329">
                  <c:v>43250</c:v>
                </c:pt>
                <c:pt idx="330">
                  <c:v>43281</c:v>
                </c:pt>
                <c:pt idx="331">
                  <c:v>43311</c:v>
                </c:pt>
                <c:pt idx="332">
                  <c:v>43342</c:v>
                </c:pt>
                <c:pt idx="333">
                  <c:v>43373</c:v>
                </c:pt>
                <c:pt idx="334">
                  <c:v>43403</c:v>
                </c:pt>
                <c:pt idx="335">
                  <c:v>43434</c:v>
                </c:pt>
                <c:pt idx="336">
                  <c:v>43464</c:v>
                </c:pt>
                <c:pt idx="337">
                  <c:v>43495</c:v>
                </c:pt>
                <c:pt idx="338">
                  <c:v>43524</c:v>
                </c:pt>
                <c:pt idx="339">
                  <c:v>43554</c:v>
                </c:pt>
                <c:pt idx="340">
                  <c:v>43585</c:v>
                </c:pt>
              </c:numCache>
            </c:numRef>
          </c:cat>
          <c:val>
            <c:numRef>
              <c:f>'Fig4'!$H$3:$H$343</c:f>
              <c:numCache>
                <c:formatCode>General</c:formatCode>
                <c:ptCount val="341"/>
                <c:pt idx="0">
                  <c:v>14.200000000000001</c:v>
                </c:pt>
                <c:pt idx="1">
                  <c:v>14.5</c:v>
                </c:pt>
                <c:pt idx="2">
                  <c:v>15.5</c:v>
                </c:pt>
                <c:pt idx="3">
                  <c:v>16</c:v>
                </c:pt>
                <c:pt idx="4">
                  <c:v>15.9</c:v>
                </c:pt>
                <c:pt idx="5">
                  <c:v>16.5</c:v>
                </c:pt>
                <c:pt idx="6">
                  <c:v>15.700000000000001</c:v>
                </c:pt>
                <c:pt idx="7">
                  <c:v>16.8</c:v>
                </c:pt>
                <c:pt idx="8">
                  <c:v>17.3</c:v>
                </c:pt>
                <c:pt idx="9">
                  <c:v>17</c:v>
                </c:pt>
                <c:pt idx="10">
                  <c:v>17.8</c:v>
                </c:pt>
                <c:pt idx="11">
                  <c:v>17.2</c:v>
                </c:pt>
                <c:pt idx="12">
                  <c:v>19.200000000000003</c:v>
                </c:pt>
                <c:pt idx="13">
                  <c:v>20.5</c:v>
                </c:pt>
                <c:pt idx="14">
                  <c:v>20.6</c:v>
                </c:pt>
                <c:pt idx="15">
                  <c:v>20.100000000000001</c:v>
                </c:pt>
                <c:pt idx="16">
                  <c:v>20.3</c:v>
                </c:pt>
                <c:pt idx="17">
                  <c:v>20.400000000000002</c:v>
                </c:pt>
                <c:pt idx="18">
                  <c:v>20</c:v>
                </c:pt>
                <c:pt idx="19">
                  <c:v>20.400000000000002</c:v>
                </c:pt>
                <c:pt idx="20">
                  <c:v>19.900000000000002</c:v>
                </c:pt>
                <c:pt idx="21">
                  <c:v>20.100000000000001</c:v>
                </c:pt>
                <c:pt idx="22">
                  <c:v>19.200000000000003</c:v>
                </c:pt>
                <c:pt idx="23">
                  <c:v>19.900000000000002</c:v>
                </c:pt>
                <c:pt idx="24">
                  <c:v>20.100000000000001</c:v>
                </c:pt>
                <c:pt idx="25">
                  <c:v>19.5</c:v>
                </c:pt>
                <c:pt idx="26">
                  <c:v>20</c:v>
                </c:pt>
                <c:pt idx="27">
                  <c:v>20.200000000000003</c:v>
                </c:pt>
                <c:pt idx="28">
                  <c:v>19.5</c:v>
                </c:pt>
                <c:pt idx="29">
                  <c:v>19.900000000000002</c:v>
                </c:pt>
                <c:pt idx="30">
                  <c:v>20</c:v>
                </c:pt>
                <c:pt idx="31">
                  <c:v>19.5</c:v>
                </c:pt>
                <c:pt idx="32">
                  <c:v>20.100000000000001</c:v>
                </c:pt>
                <c:pt idx="33">
                  <c:v>19.900000000000002</c:v>
                </c:pt>
                <c:pt idx="34">
                  <c:v>20.100000000000001</c:v>
                </c:pt>
                <c:pt idx="35">
                  <c:v>19.700000000000003</c:v>
                </c:pt>
                <c:pt idx="36">
                  <c:v>20.100000000000001</c:v>
                </c:pt>
                <c:pt idx="37">
                  <c:v>20.400000000000002</c:v>
                </c:pt>
                <c:pt idx="38">
                  <c:v>19.200000000000003</c:v>
                </c:pt>
                <c:pt idx="39">
                  <c:v>18.400000000000002</c:v>
                </c:pt>
                <c:pt idx="40">
                  <c:v>17.900000000000002</c:v>
                </c:pt>
                <c:pt idx="41">
                  <c:v>17.900000000000002</c:v>
                </c:pt>
                <c:pt idx="42">
                  <c:v>17.400000000000002</c:v>
                </c:pt>
                <c:pt idx="43">
                  <c:v>17.3</c:v>
                </c:pt>
                <c:pt idx="44">
                  <c:v>17.7</c:v>
                </c:pt>
                <c:pt idx="45">
                  <c:v>17.3</c:v>
                </c:pt>
                <c:pt idx="46">
                  <c:v>16.7</c:v>
                </c:pt>
                <c:pt idx="47">
                  <c:v>16</c:v>
                </c:pt>
                <c:pt idx="48">
                  <c:v>16.2</c:v>
                </c:pt>
                <c:pt idx="49">
                  <c:v>15.700000000000001</c:v>
                </c:pt>
                <c:pt idx="50">
                  <c:v>16.2</c:v>
                </c:pt>
                <c:pt idx="51">
                  <c:v>16.600000000000001</c:v>
                </c:pt>
                <c:pt idx="52">
                  <c:v>16.2</c:v>
                </c:pt>
                <c:pt idx="53">
                  <c:v>16.600000000000001</c:v>
                </c:pt>
                <c:pt idx="54">
                  <c:v>17</c:v>
                </c:pt>
                <c:pt idx="55">
                  <c:v>16.8</c:v>
                </c:pt>
                <c:pt idx="56">
                  <c:v>16.7</c:v>
                </c:pt>
                <c:pt idx="57">
                  <c:v>17.400000000000002</c:v>
                </c:pt>
                <c:pt idx="58">
                  <c:v>16.900000000000002</c:v>
                </c:pt>
                <c:pt idx="59">
                  <c:v>17.600000000000001</c:v>
                </c:pt>
                <c:pt idx="60">
                  <c:v>17.8</c:v>
                </c:pt>
                <c:pt idx="61">
                  <c:v>18.600000000000001</c:v>
                </c:pt>
                <c:pt idx="62">
                  <c:v>18.5</c:v>
                </c:pt>
                <c:pt idx="63">
                  <c:v>18.7</c:v>
                </c:pt>
                <c:pt idx="64">
                  <c:v>18.8</c:v>
                </c:pt>
                <c:pt idx="65">
                  <c:v>19.200000000000003</c:v>
                </c:pt>
                <c:pt idx="66">
                  <c:v>19.200000000000003</c:v>
                </c:pt>
                <c:pt idx="67">
                  <c:v>17.900000000000002</c:v>
                </c:pt>
                <c:pt idx="68">
                  <c:v>18.3</c:v>
                </c:pt>
                <c:pt idx="69">
                  <c:v>19.400000000000002</c:v>
                </c:pt>
                <c:pt idx="70">
                  <c:v>19.400000000000002</c:v>
                </c:pt>
                <c:pt idx="71">
                  <c:v>20.700000000000003</c:v>
                </c:pt>
                <c:pt idx="72">
                  <c:v>20.400000000000002</c:v>
                </c:pt>
                <c:pt idx="73">
                  <c:v>20.400000000000002</c:v>
                </c:pt>
                <c:pt idx="74">
                  <c:v>20.3</c:v>
                </c:pt>
                <c:pt idx="75">
                  <c:v>19.400000000000002</c:v>
                </c:pt>
                <c:pt idx="76">
                  <c:v>19.8</c:v>
                </c:pt>
                <c:pt idx="77">
                  <c:v>20.8</c:v>
                </c:pt>
                <c:pt idx="78">
                  <c:v>21.700000000000003</c:v>
                </c:pt>
                <c:pt idx="79">
                  <c:v>23.200000000000003</c:v>
                </c:pt>
                <c:pt idx="80">
                  <c:v>22.200000000000003</c:v>
                </c:pt>
                <c:pt idx="81">
                  <c:v>23.3</c:v>
                </c:pt>
                <c:pt idx="82">
                  <c:v>22.1</c:v>
                </c:pt>
                <c:pt idx="83">
                  <c:v>22.900000000000002</c:v>
                </c:pt>
                <c:pt idx="84">
                  <c:v>23.400000000000002</c:v>
                </c:pt>
                <c:pt idx="85">
                  <c:v>23.400000000000002</c:v>
                </c:pt>
                <c:pt idx="86">
                  <c:v>25.1</c:v>
                </c:pt>
                <c:pt idx="87">
                  <c:v>26.5</c:v>
                </c:pt>
                <c:pt idx="88">
                  <c:v>26.6</c:v>
                </c:pt>
                <c:pt idx="89">
                  <c:v>25.8</c:v>
                </c:pt>
                <c:pt idx="90">
                  <c:v>26.900000000000002</c:v>
                </c:pt>
                <c:pt idx="91">
                  <c:v>26</c:v>
                </c:pt>
                <c:pt idx="92">
                  <c:v>22</c:v>
                </c:pt>
                <c:pt idx="93">
                  <c:v>23.6</c:v>
                </c:pt>
                <c:pt idx="94">
                  <c:v>24.6</c:v>
                </c:pt>
                <c:pt idx="95">
                  <c:v>26</c:v>
                </c:pt>
                <c:pt idx="96">
                  <c:v>27.700000000000003</c:v>
                </c:pt>
                <c:pt idx="97">
                  <c:v>28.900000000000002</c:v>
                </c:pt>
                <c:pt idx="98">
                  <c:v>28.1</c:v>
                </c:pt>
                <c:pt idx="99">
                  <c:v>29.3</c:v>
                </c:pt>
                <c:pt idx="100">
                  <c:v>31</c:v>
                </c:pt>
                <c:pt idx="101">
                  <c:v>30.200000000000003</c:v>
                </c:pt>
                <c:pt idx="102">
                  <c:v>31.400000000000002</c:v>
                </c:pt>
                <c:pt idx="103">
                  <c:v>29.200000000000003</c:v>
                </c:pt>
                <c:pt idx="104">
                  <c:v>29</c:v>
                </c:pt>
                <c:pt idx="105">
                  <c:v>28.1</c:v>
                </c:pt>
                <c:pt idx="106">
                  <c:v>28.700000000000003</c:v>
                </c:pt>
                <c:pt idx="107">
                  <c:v>29</c:v>
                </c:pt>
                <c:pt idx="108">
                  <c:v>30.8</c:v>
                </c:pt>
                <c:pt idx="109">
                  <c:v>28.8</c:v>
                </c:pt>
                <c:pt idx="110">
                  <c:v>28</c:v>
                </c:pt>
                <c:pt idx="111">
                  <c:v>30.700000000000003</c:v>
                </c:pt>
                <c:pt idx="112">
                  <c:v>30.1</c:v>
                </c:pt>
                <c:pt idx="113">
                  <c:v>28.8</c:v>
                </c:pt>
                <c:pt idx="114">
                  <c:v>30.1</c:v>
                </c:pt>
                <c:pt idx="115">
                  <c:v>29.5</c:v>
                </c:pt>
                <c:pt idx="116">
                  <c:v>31.200000000000003</c:v>
                </c:pt>
                <c:pt idx="117">
                  <c:v>29.3</c:v>
                </c:pt>
                <c:pt idx="118">
                  <c:v>28.1</c:v>
                </c:pt>
                <c:pt idx="119">
                  <c:v>25</c:v>
                </c:pt>
                <c:pt idx="120">
                  <c:v>25.3</c:v>
                </c:pt>
                <c:pt idx="121">
                  <c:v>26.400000000000002</c:v>
                </c:pt>
                <c:pt idx="122">
                  <c:v>23.5</c:v>
                </c:pt>
                <c:pt idx="123">
                  <c:v>22.1</c:v>
                </c:pt>
                <c:pt idx="124">
                  <c:v>23.8</c:v>
                </c:pt>
                <c:pt idx="125">
                  <c:v>24.3</c:v>
                </c:pt>
                <c:pt idx="126">
                  <c:v>24.1</c:v>
                </c:pt>
                <c:pt idx="127">
                  <c:v>25.400000000000002</c:v>
                </c:pt>
                <c:pt idx="128">
                  <c:v>24.900000000000002</c:v>
                </c:pt>
                <c:pt idx="129">
                  <c:v>23.200000000000003</c:v>
                </c:pt>
                <c:pt idx="130">
                  <c:v>23.900000000000002</c:v>
                </c:pt>
                <c:pt idx="131">
                  <c:v>27.200000000000003</c:v>
                </c:pt>
                <c:pt idx="132">
                  <c:v>27.8</c:v>
                </c:pt>
                <c:pt idx="133">
                  <c:v>28</c:v>
                </c:pt>
                <c:pt idx="134">
                  <c:v>29</c:v>
                </c:pt>
                <c:pt idx="135">
                  <c:v>30.1</c:v>
                </c:pt>
                <c:pt idx="136">
                  <c:v>27.900000000000002</c:v>
                </c:pt>
                <c:pt idx="137">
                  <c:v>28</c:v>
                </c:pt>
                <c:pt idx="138">
                  <c:v>25.900000000000002</c:v>
                </c:pt>
                <c:pt idx="139">
                  <c:v>23.400000000000002</c:v>
                </c:pt>
                <c:pt idx="140">
                  <c:v>23.6</c:v>
                </c:pt>
                <c:pt idx="141">
                  <c:v>21.1</c:v>
                </c:pt>
                <c:pt idx="142">
                  <c:v>22.3</c:v>
                </c:pt>
                <c:pt idx="143">
                  <c:v>23</c:v>
                </c:pt>
                <c:pt idx="144">
                  <c:v>21.400000000000002</c:v>
                </c:pt>
                <c:pt idx="145">
                  <c:v>20.700000000000003</c:v>
                </c:pt>
                <c:pt idx="146">
                  <c:v>19.8</c:v>
                </c:pt>
                <c:pt idx="147">
                  <c:v>20</c:v>
                </c:pt>
                <c:pt idx="148">
                  <c:v>21.6</c:v>
                </c:pt>
                <c:pt idx="149">
                  <c:v>21.6</c:v>
                </c:pt>
                <c:pt idx="150">
                  <c:v>21.8</c:v>
                </c:pt>
                <c:pt idx="151">
                  <c:v>22.3</c:v>
                </c:pt>
                <c:pt idx="152">
                  <c:v>22.1</c:v>
                </c:pt>
                <c:pt idx="153">
                  <c:v>21.8</c:v>
                </c:pt>
                <c:pt idx="154">
                  <c:v>22.6</c:v>
                </c:pt>
                <c:pt idx="155">
                  <c:v>22.400000000000002</c:v>
                </c:pt>
                <c:pt idx="156">
                  <c:v>23.1</c:v>
                </c:pt>
                <c:pt idx="157">
                  <c:v>22.8</c:v>
                </c:pt>
                <c:pt idx="158">
                  <c:v>22.200000000000003</c:v>
                </c:pt>
                <c:pt idx="159">
                  <c:v>21.900000000000002</c:v>
                </c:pt>
                <c:pt idx="160">
                  <c:v>21</c:v>
                </c:pt>
                <c:pt idx="161">
                  <c:v>20.3</c:v>
                </c:pt>
                <c:pt idx="162">
                  <c:v>20.400000000000002</c:v>
                </c:pt>
                <c:pt idx="163">
                  <c:v>19.400000000000002</c:v>
                </c:pt>
                <c:pt idx="164">
                  <c:v>19</c:v>
                </c:pt>
                <c:pt idx="165">
                  <c:v>19.200000000000003</c:v>
                </c:pt>
                <c:pt idx="166">
                  <c:v>19.5</c:v>
                </c:pt>
                <c:pt idx="167">
                  <c:v>19.900000000000002</c:v>
                </c:pt>
                <c:pt idx="168">
                  <c:v>20.5</c:v>
                </c:pt>
                <c:pt idx="169">
                  <c:v>19.5</c:v>
                </c:pt>
                <c:pt idx="170">
                  <c:v>19.5</c:v>
                </c:pt>
                <c:pt idx="171">
                  <c:v>19.200000000000003</c:v>
                </c:pt>
                <c:pt idx="172">
                  <c:v>18.7</c:v>
                </c:pt>
                <c:pt idx="173">
                  <c:v>19</c:v>
                </c:pt>
                <c:pt idx="174">
                  <c:v>19.100000000000001</c:v>
                </c:pt>
                <c:pt idx="175">
                  <c:v>19</c:v>
                </c:pt>
                <c:pt idx="176">
                  <c:v>18.600000000000001</c:v>
                </c:pt>
                <c:pt idx="177">
                  <c:v>18.7</c:v>
                </c:pt>
                <c:pt idx="178">
                  <c:v>18</c:v>
                </c:pt>
                <c:pt idx="179">
                  <c:v>18.600000000000001</c:v>
                </c:pt>
                <c:pt idx="180">
                  <c:v>18.5</c:v>
                </c:pt>
                <c:pt idx="181">
                  <c:v>18.7</c:v>
                </c:pt>
                <c:pt idx="182">
                  <c:v>18.400000000000002</c:v>
                </c:pt>
                <c:pt idx="183">
                  <c:v>18.5</c:v>
                </c:pt>
                <c:pt idx="184">
                  <c:v>18.2</c:v>
                </c:pt>
                <c:pt idx="185">
                  <c:v>17.3</c:v>
                </c:pt>
                <c:pt idx="186">
                  <c:v>17.2</c:v>
                </c:pt>
                <c:pt idx="187">
                  <c:v>16.8</c:v>
                </c:pt>
                <c:pt idx="188">
                  <c:v>17.100000000000001</c:v>
                </c:pt>
                <c:pt idx="189">
                  <c:v>17.400000000000002</c:v>
                </c:pt>
                <c:pt idx="190">
                  <c:v>17.7</c:v>
                </c:pt>
                <c:pt idx="191">
                  <c:v>17.8</c:v>
                </c:pt>
                <c:pt idx="192">
                  <c:v>17.900000000000002</c:v>
                </c:pt>
                <c:pt idx="193">
                  <c:v>18.100000000000001</c:v>
                </c:pt>
                <c:pt idx="194">
                  <c:v>17.5</c:v>
                </c:pt>
                <c:pt idx="195">
                  <c:v>17.600000000000001</c:v>
                </c:pt>
                <c:pt idx="196">
                  <c:v>18.2</c:v>
                </c:pt>
                <c:pt idx="197">
                  <c:v>18.100000000000001</c:v>
                </c:pt>
                <c:pt idx="198">
                  <c:v>17.8</c:v>
                </c:pt>
                <c:pt idx="199">
                  <c:v>17.100000000000001</c:v>
                </c:pt>
                <c:pt idx="200">
                  <c:v>16.7</c:v>
                </c:pt>
                <c:pt idx="201">
                  <c:v>17.3</c:v>
                </c:pt>
                <c:pt idx="202">
                  <c:v>17.8</c:v>
                </c:pt>
                <c:pt idx="203">
                  <c:v>17.900000000000002</c:v>
                </c:pt>
                <c:pt idx="204">
                  <c:v>18</c:v>
                </c:pt>
                <c:pt idx="205">
                  <c:v>17.3</c:v>
                </c:pt>
                <c:pt idx="206">
                  <c:v>16.8</c:v>
                </c:pt>
                <c:pt idx="207">
                  <c:v>16.600000000000001</c:v>
                </c:pt>
                <c:pt idx="208">
                  <c:v>17.7</c:v>
                </c:pt>
                <c:pt idx="209">
                  <c:v>18.3</c:v>
                </c:pt>
                <c:pt idx="210">
                  <c:v>16.8</c:v>
                </c:pt>
                <c:pt idx="211">
                  <c:v>16.600000000000001</c:v>
                </c:pt>
                <c:pt idx="212">
                  <c:v>16.600000000000001</c:v>
                </c:pt>
                <c:pt idx="213">
                  <c:v>15.100000000000001</c:v>
                </c:pt>
                <c:pt idx="214">
                  <c:v>12.700000000000001</c:v>
                </c:pt>
                <c:pt idx="215">
                  <c:v>11.5</c:v>
                </c:pt>
                <c:pt idx="216">
                  <c:v>11.700000000000001</c:v>
                </c:pt>
                <c:pt idx="217">
                  <c:v>11.700000000000001</c:v>
                </c:pt>
                <c:pt idx="218">
                  <c:v>11.100000000000001</c:v>
                </c:pt>
                <c:pt idx="219">
                  <c:v>12.200000000000001</c:v>
                </c:pt>
                <c:pt idx="220">
                  <c:v>13.700000000000001</c:v>
                </c:pt>
                <c:pt idx="221">
                  <c:v>15.100000000000001</c:v>
                </c:pt>
                <c:pt idx="222">
                  <c:v>15.100000000000001</c:v>
                </c:pt>
                <c:pt idx="223">
                  <c:v>17</c:v>
                </c:pt>
                <c:pt idx="224">
                  <c:v>18.2</c:v>
                </c:pt>
                <c:pt idx="225">
                  <c:v>19</c:v>
                </c:pt>
                <c:pt idx="226">
                  <c:v>19.400000000000002</c:v>
                </c:pt>
                <c:pt idx="227">
                  <c:v>21.3</c:v>
                </c:pt>
                <c:pt idx="228">
                  <c:v>21.8</c:v>
                </c:pt>
                <c:pt idx="229">
                  <c:v>20.700000000000003</c:v>
                </c:pt>
                <c:pt idx="230">
                  <c:v>19.700000000000003</c:v>
                </c:pt>
                <c:pt idx="231">
                  <c:v>20.700000000000003</c:v>
                </c:pt>
                <c:pt idx="232">
                  <c:v>19.3</c:v>
                </c:pt>
                <c:pt idx="233">
                  <c:v>16.900000000000002</c:v>
                </c:pt>
                <c:pt idx="234">
                  <c:v>16</c:v>
                </c:pt>
                <c:pt idx="235">
                  <c:v>16.3</c:v>
                </c:pt>
                <c:pt idx="236">
                  <c:v>15.100000000000001</c:v>
                </c:pt>
                <c:pt idx="237">
                  <c:v>16.3</c:v>
                </c:pt>
                <c:pt idx="238">
                  <c:v>16.5</c:v>
                </c:pt>
                <c:pt idx="239">
                  <c:v>16.3</c:v>
                </c:pt>
                <c:pt idx="240">
                  <c:v>17.2</c:v>
                </c:pt>
                <c:pt idx="241">
                  <c:v>17.400000000000002</c:v>
                </c:pt>
                <c:pt idx="242">
                  <c:v>17.5</c:v>
                </c:pt>
                <c:pt idx="243">
                  <c:v>17.400000000000002</c:v>
                </c:pt>
                <c:pt idx="244">
                  <c:v>16.600000000000001</c:v>
                </c:pt>
                <c:pt idx="245">
                  <c:v>16.400000000000002</c:v>
                </c:pt>
                <c:pt idx="246">
                  <c:v>16</c:v>
                </c:pt>
                <c:pt idx="247">
                  <c:v>15.4</c:v>
                </c:pt>
                <c:pt idx="248">
                  <c:v>14.100000000000001</c:v>
                </c:pt>
                <c:pt idx="249">
                  <c:v>12.9</c:v>
                </c:pt>
                <c:pt idx="250">
                  <c:v>14.600000000000001</c:v>
                </c:pt>
                <c:pt idx="251">
                  <c:v>14</c:v>
                </c:pt>
                <c:pt idx="252">
                  <c:v>14.100000000000001</c:v>
                </c:pt>
                <c:pt idx="253">
                  <c:v>14.700000000000001</c:v>
                </c:pt>
                <c:pt idx="254">
                  <c:v>15.5</c:v>
                </c:pt>
                <c:pt idx="255">
                  <c:v>16</c:v>
                </c:pt>
                <c:pt idx="256">
                  <c:v>15.5</c:v>
                </c:pt>
                <c:pt idx="257">
                  <c:v>14.4</c:v>
                </c:pt>
                <c:pt idx="258">
                  <c:v>14.9</c:v>
                </c:pt>
                <c:pt idx="259">
                  <c:v>15</c:v>
                </c:pt>
                <c:pt idx="260">
                  <c:v>15.5</c:v>
                </c:pt>
                <c:pt idx="261">
                  <c:v>15.8</c:v>
                </c:pt>
                <c:pt idx="262">
                  <c:v>15.600000000000001</c:v>
                </c:pt>
                <c:pt idx="263">
                  <c:v>15.700000000000001</c:v>
                </c:pt>
                <c:pt idx="264">
                  <c:v>15.8</c:v>
                </c:pt>
                <c:pt idx="265">
                  <c:v>16.8</c:v>
                </c:pt>
                <c:pt idx="266">
                  <c:v>17.2</c:v>
                </c:pt>
                <c:pt idx="267">
                  <c:v>17.8</c:v>
                </c:pt>
                <c:pt idx="268">
                  <c:v>17.900000000000002</c:v>
                </c:pt>
                <c:pt idx="269">
                  <c:v>18.2</c:v>
                </c:pt>
                <c:pt idx="270">
                  <c:v>18</c:v>
                </c:pt>
                <c:pt idx="271">
                  <c:v>18.400000000000002</c:v>
                </c:pt>
                <c:pt idx="272">
                  <c:v>17.900000000000002</c:v>
                </c:pt>
                <c:pt idx="273">
                  <c:v>18.5</c:v>
                </c:pt>
                <c:pt idx="274">
                  <c:v>19.100000000000001</c:v>
                </c:pt>
                <c:pt idx="275">
                  <c:v>19.400000000000002</c:v>
                </c:pt>
                <c:pt idx="276">
                  <c:v>19.8</c:v>
                </c:pt>
                <c:pt idx="277">
                  <c:v>18.400000000000002</c:v>
                </c:pt>
                <c:pt idx="278">
                  <c:v>19</c:v>
                </c:pt>
                <c:pt idx="279">
                  <c:v>19.100000000000001</c:v>
                </c:pt>
                <c:pt idx="280">
                  <c:v>19.200000000000003</c:v>
                </c:pt>
                <c:pt idx="281">
                  <c:v>19.5</c:v>
                </c:pt>
                <c:pt idx="282">
                  <c:v>20</c:v>
                </c:pt>
                <c:pt idx="283">
                  <c:v>19.8</c:v>
                </c:pt>
                <c:pt idx="284">
                  <c:v>20.3</c:v>
                </c:pt>
                <c:pt idx="285">
                  <c:v>19.8</c:v>
                </c:pt>
                <c:pt idx="286">
                  <c:v>19.8</c:v>
                </c:pt>
                <c:pt idx="287">
                  <c:v>19.900000000000002</c:v>
                </c:pt>
                <c:pt idx="288">
                  <c:v>19.8</c:v>
                </c:pt>
                <c:pt idx="289">
                  <c:v>19.8</c:v>
                </c:pt>
                <c:pt idx="290">
                  <c:v>20.900000000000002</c:v>
                </c:pt>
                <c:pt idx="291">
                  <c:v>20.6</c:v>
                </c:pt>
                <c:pt idx="292">
                  <c:v>20.8</c:v>
                </c:pt>
                <c:pt idx="293">
                  <c:v>21.3</c:v>
                </c:pt>
                <c:pt idx="294">
                  <c:v>20.8</c:v>
                </c:pt>
                <c:pt idx="295">
                  <c:v>21.200000000000003</c:v>
                </c:pt>
                <c:pt idx="296">
                  <c:v>20.200000000000003</c:v>
                </c:pt>
                <c:pt idx="297">
                  <c:v>19.5</c:v>
                </c:pt>
                <c:pt idx="298">
                  <c:v>20.900000000000002</c:v>
                </c:pt>
                <c:pt idx="299">
                  <c:v>21.200000000000003</c:v>
                </c:pt>
                <c:pt idx="300">
                  <c:v>20.900000000000002</c:v>
                </c:pt>
                <c:pt idx="301">
                  <c:v>19.200000000000003</c:v>
                </c:pt>
                <c:pt idx="302">
                  <c:v>19.3</c:v>
                </c:pt>
                <c:pt idx="303">
                  <c:v>20.6</c:v>
                </c:pt>
                <c:pt idx="304">
                  <c:v>20.5</c:v>
                </c:pt>
                <c:pt idx="305">
                  <c:v>21</c:v>
                </c:pt>
                <c:pt idx="306">
                  <c:v>21</c:v>
                </c:pt>
                <c:pt idx="307">
                  <c:v>21.8</c:v>
                </c:pt>
                <c:pt idx="308">
                  <c:v>21.700000000000003</c:v>
                </c:pt>
                <c:pt idx="309">
                  <c:v>21.6</c:v>
                </c:pt>
                <c:pt idx="310">
                  <c:v>21</c:v>
                </c:pt>
                <c:pt idx="311">
                  <c:v>21.8</c:v>
                </c:pt>
                <c:pt idx="312">
                  <c:v>22.1</c:v>
                </c:pt>
                <c:pt idx="313">
                  <c:v>22.6</c:v>
                </c:pt>
                <c:pt idx="314">
                  <c:v>23.3</c:v>
                </c:pt>
                <c:pt idx="315">
                  <c:v>23.3</c:v>
                </c:pt>
                <c:pt idx="316">
                  <c:v>23.400000000000002</c:v>
                </c:pt>
                <c:pt idx="317">
                  <c:v>23.1</c:v>
                </c:pt>
                <c:pt idx="318">
                  <c:v>23.200000000000003</c:v>
                </c:pt>
                <c:pt idx="319">
                  <c:v>23.5</c:v>
                </c:pt>
                <c:pt idx="320">
                  <c:v>23</c:v>
                </c:pt>
                <c:pt idx="321">
                  <c:v>23.4</c:v>
                </c:pt>
                <c:pt idx="322">
                  <c:v>23.8</c:v>
                </c:pt>
                <c:pt idx="323">
                  <c:v>24.4</c:v>
                </c:pt>
                <c:pt idx="324">
                  <c:v>24.5</c:v>
                </c:pt>
                <c:pt idx="325">
                  <c:v>25.6</c:v>
                </c:pt>
                <c:pt idx="326">
                  <c:v>24.8</c:v>
                </c:pt>
                <c:pt idx="327">
                  <c:v>23.6</c:v>
                </c:pt>
                <c:pt idx="328">
                  <c:v>22.9</c:v>
                </c:pt>
                <c:pt idx="329">
                  <c:v>23.2</c:v>
                </c:pt>
                <c:pt idx="330">
                  <c:v>23.2</c:v>
                </c:pt>
                <c:pt idx="331">
                  <c:v>23.1</c:v>
                </c:pt>
                <c:pt idx="332">
                  <c:v>23.4</c:v>
                </c:pt>
                <c:pt idx="333">
                  <c:v>23.2</c:v>
                </c:pt>
                <c:pt idx="334">
                  <c:v>20.7</c:v>
                </c:pt>
                <c:pt idx="335">
                  <c:v>20.5</c:v>
                </c:pt>
                <c:pt idx="336">
                  <c:v>18.5</c:v>
                </c:pt>
                <c:pt idx="337">
                  <c:v>19.8</c:v>
                </c:pt>
                <c:pt idx="338">
                  <c:v>20.5</c:v>
                </c:pt>
                <c:pt idx="339">
                  <c:v>21.2</c:v>
                </c:pt>
                <c:pt idx="340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45-47D8-87CC-21673EBFBA8D}"/>
            </c:ext>
          </c:extLst>
        </c:ser>
        <c:ser>
          <c:idx val="2"/>
          <c:order val="2"/>
          <c:tx>
            <c:strRef>
              <c:f>'Fig4'!$I$2</c:f>
              <c:strCache>
                <c:ptCount val="1"/>
                <c:pt idx="0">
                  <c:v>UK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'Fig4'!$F$3:$F$343</c:f>
              <c:numCache>
                <c:formatCode>m/d/yyyy</c:formatCode>
                <c:ptCount val="341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33326</c:v>
                </c:pt>
                <c:pt idx="4">
                  <c:v>33358</c:v>
                </c:pt>
                <c:pt idx="5">
                  <c:v>33389</c:v>
                </c:pt>
                <c:pt idx="6">
                  <c:v>33417</c:v>
                </c:pt>
                <c:pt idx="7">
                  <c:v>33450</c:v>
                </c:pt>
                <c:pt idx="8">
                  <c:v>33480</c:v>
                </c:pt>
                <c:pt idx="9">
                  <c:v>33511</c:v>
                </c:pt>
                <c:pt idx="10">
                  <c:v>33542</c:v>
                </c:pt>
                <c:pt idx="11">
                  <c:v>33571</c:v>
                </c:pt>
                <c:pt idx="12">
                  <c:v>33603</c:v>
                </c:pt>
                <c:pt idx="13">
                  <c:v>33634</c:v>
                </c:pt>
                <c:pt idx="14">
                  <c:v>33662</c:v>
                </c:pt>
                <c:pt idx="15">
                  <c:v>33694</c:v>
                </c:pt>
                <c:pt idx="16">
                  <c:v>33724</c:v>
                </c:pt>
                <c:pt idx="17">
                  <c:v>33753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33907</c:v>
                </c:pt>
                <c:pt idx="23">
                  <c:v>33938</c:v>
                </c:pt>
                <c:pt idx="24">
                  <c:v>33969</c:v>
                </c:pt>
                <c:pt idx="25">
                  <c:v>33998</c:v>
                </c:pt>
                <c:pt idx="26">
                  <c:v>34026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34180</c:v>
                </c:pt>
                <c:pt idx="32">
                  <c:v>34212</c:v>
                </c:pt>
                <c:pt idx="33">
                  <c:v>34242</c:v>
                </c:pt>
                <c:pt idx="34">
                  <c:v>34271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34453</c:v>
                </c:pt>
                <c:pt idx="41">
                  <c:v>34485</c:v>
                </c:pt>
                <c:pt idx="42">
                  <c:v>34515</c:v>
                </c:pt>
                <c:pt idx="43">
                  <c:v>34544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34698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34817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34971</c:v>
                </c:pt>
                <c:pt idx="58">
                  <c:v>35003</c:v>
                </c:pt>
                <c:pt idx="59">
                  <c:v>35033</c:v>
                </c:pt>
                <c:pt idx="60">
                  <c:v>35062</c:v>
                </c:pt>
                <c:pt idx="61">
                  <c:v>35095</c:v>
                </c:pt>
                <c:pt idx="62">
                  <c:v>35124</c:v>
                </c:pt>
                <c:pt idx="63">
                  <c:v>35153</c:v>
                </c:pt>
                <c:pt idx="64">
                  <c:v>35185</c:v>
                </c:pt>
                <c:pt idx="65">
                  <c:v>35216</c:v>
                </c:pt>
                <c:pt idx="66">
                  <c:v>35244</c:v>
                </c:pt>
                <c:pt idx="67">
                  <c:v>35277</c:v>
                </c:pt>
                <c:pt idx="68">
                  <c:v>35307</c:v>
                </c:pt>
                <c:pt idx="69">
                  <c:v>35338</c:v>
                </c:pt>
                <c:pt idx="70">
                  <c:v>35369</c:v>
                </c:pt>
                <c:pt idx="71">
                  <c:v>35398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35580</c:v>
                </c:pt>
                <c:pt idx="78">
                  <c:v>35611</c:v>
                </c:pt>
                <c:pt idx="79">
                  <c:v>35642</c:v>
                </c:pt>
                <c:pt idx="80">
                  <c:v>35671</c:v>
                </c:pt>
                <c:pt idx="81">
                  <c:v>35703</c:v>
                </c:pt>
                <c:pt idx="82">
                  <c:v>35734</c:v>
                </c:pt>
                <c:pt idx="83">
                  <c:v>35762</c:v>
                </c:pt>
                <c:pt idx="84">
                  <c:v>35795</c:v>
                </c:pt>
                <c:pt idx="85">
                  <c:v>35825</c:v>
                </c:pt>
                <c:pt idx="86">
                  <c:v>35853</c:v>
                </c:pt>
                <c:pt idx="87">
                  <c:v>35885</c:v>
                </c:pt>
                <c:pt idx="88">
                  <c:v>35915</c:v>
                </c:pt>
                <c:pt idx="89">
                  <c:v>35944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36098</c:v>
                </c:pt>
                <c:pt idx="95">
                  <c:v>36129</c:v>
                </c:pt>
                <c:pt idx="96">
                  <c:v>36160</c:v>
                </c:pt>
                <c:pt idx="97">
                  <c:v>36189</c:v>
                </c:pt>
                <c:pt idx="98">
                  <c:v>36217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36371</c:v>
                </c:pt>
                <c:pt idx="104">
                  <c:v>36403</c:v>
                </c:pt>
                <c:pt idx="105">
                  <c:v>36433</c:v>
                </c:pt>
                <c:pt idx="106">
                  <c:v>36462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36644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36798</c:v>
                </c:pt>
                <c:pt idx="118">
                  <c:v>36830</c:v>
                </c:pt>
                <c:pt idx="119">
                  <c:v>36860</c:v>
                </c:pt>
                <c:pt idx="120">
                  <c:v>36889</c:v>
                </c:pt>
                <c:pt idx="121">
                  <c:v>36922</c:v>
                </c:pt>
                <c:pt idx="122">
                  <c:v>36950</c:v>
                </c:pt>
                <c:pt idx="123">
                  <c:v>36980</c:v>
                </c:pt>
                <c:pt idx="124">
                  <c:v>37011</c:v>
                </c:pt>
                <c:pt idx="125">
                  <c:v>37042</c:v>
                </c:pt>
                <c:pt idx="126">
                  <c:v>37071</c:v>
                </c:pt>
                <c:pt idx="127">
                  <c:v>37103</c:v>
                </c:pt>
                <c:pt idx="128">
                  <c:v>37134</c:v>
                </c:pt>
                <c:pt idx="129">
                  <c:v>37162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37344</c:v>
                </c:pt>
                <c:pt idx="136">
                  <c:v>37376</c:v>
                </c:pt>
                <c:pt idx="137">
                  <c:v>37407</c:v>
                </c:pt>
                <c:pt idx="138">
                  <c:v>37435</c:v>
                </c:pt>
                <c:pt idx="139">
                  <c:v>37468</c:v>
                </c:pt>
                <c:pt idx="140">
                  <c:v>37498</c:v>
                </c:pt>
                <c:pt idx="141">
                  <c:v>37529</c:v>
                </c:pt>
                <c:pt idx="142">
                  <c:v>37560</c:v>
                </c:pt>
                <c:pt idx="143">
                  <c:v>37589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37771</c:v>
                </c:pt>
                <c:pt idx="150">
                  <c:v>37802</c:v>
                </c:pt>
                <c:pt idx="151">
                  <c:v>37833</c:v>
                </c:pt>
                <c:pt idx="152">
                  <c:v>37862</c:v>
                </c:pt>
                <c:pt idx="153">
                  <c:v>37894</c:v>
                </c:pt>
                <c:pt idx="154">
                  <c:v>37925</c:v>
                </c:pt>
                <c:pt idx="155">
                  <c:v>37953</c:v>
                </c:pt>
                <c:pt idx="156">
                  <c:v>37986</c:v>
                </c:pt>
                <c:pt idx="157">
                  <c:v>38016</c:v>
                </c:pt>
                <c:pt idx="158">
                  <c:v>38044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38198</c:v>
                </c:pt>
                <c:pt idx="164">
                  <c:v>38230</c:v>
                </c:pt>
                <c:pt idx="165">
                  <c:v>38260</c:v>
                </c:pt>
                <c:pt idx="166">
                  <c:v>38289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38471</c:v>
                </c:pt>
                <c:pt idx="173">
                  <c:v>38503</c:v>
                </c:pt>
                <c:pt idx="174">
                  <c:v>38533</c:v>
                </c:pt>
                <c:pt idx="175">
                  <c:v>38562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38716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38835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38989</c:v>
                </c:pt>
                <c:pt idx="190">
                  <c:v>39021</c:v>
                </c:pt>
                <c:pt idx="191">
                  <c:v>39051</c:v>
                </c:pt>
                <c:pt idx="192">
                  <c:v>39080</c:v>
                </c:pt>
                <c:pt idx="193">
                  <c:v>39113</c:v>
                </c:pt>
                <c:pt idx="194">
                  <c:v>39141</c:v>
                </c:pt>
                <c:pt idx="195">
                  <c:v>39171</c:v>
                </c:pt>
                <c:pt idx="196">
                  <c:v>39202</c:v>
                </c:pt>
                <c:pt idx="197">
                  <c:v>39233</c:v>
                </c:pt>
                <c:pt idx="198">
                  <c:v>39262</c:v>
                </c:pt>
                <c:pt idx="199">
                  <c:v>39294</c:v>
                </c:pt>
                <c:pt idx="200">
                  <c:v>39325</c:v>
                </c:pt>
                <c:pt idx="201">
                  <c:v>39353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39598</c:v>
                </c:pt>
                <c:pt idx="210">
                  <c:v>39629</c:v>
                </c:pt>
                <c:pt idx="211">
                  <c:v>39660</c:v>
                </c:pt>
                <c:pt idx="212">
                  <c:v>39689</c:v>
                </c:pt>
                <c:pt idx="213">
                  <c:v>39721</c:v>
                </c:pt>
                <c:pt idx="214">
                  <c:v>39752</c:v>
                </c:pt>
                <c:pt idx="215">
                  <c:v>39780</c:v>
                </c:pt>
                <c:pt idx="216">
                  <c:v>39813</c:v>
                </c:pt>
                <c:pt idx="217">
                  <c:v>39843</c:v>
                </c:pt>
                <c:pt idx="218">
                  <c:v>39871</c:v>
                </c:pt>
                <c:pt idx="219">
                  <c:v>39903</c:v>
                </c:pt>
                <c:pt idx="220">
                  <c:v>39933</c:v>
                </c:pt>
                <c:pt idx="221">
                  <c:v>39962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40116</c:v>
                </c:pt>
                <c:pt idx="227">
                  <c:v>40147</c:v>
                </c:pt>
                <c:pt idx="228">
                  <c:v>40178</c:v>
                </c:pt>
                <c:pt idx="229">
                  <c:v>40207</c:v>
                </c:pt>
                <c:pt idx="230">
                  <c:v>40235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40389</c:v>
                </c:pt>
                <c:pt idx="236">
                  <c:v>40421</c:v>
                </c:pt>
                <c:pt idx="237">
                  <c:v>40451</c:v>
                </c:pt>
                <c:pt idx="238">
                  <c:v>40480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40662</c:v>
                </c:pt>
                <c:pt idx="245">
                  <c:v>40694</c:v>
                </c:pt>
                <c:pt idx="246">
                  <c:v>40724</c:v>
                </c:pt>
                <c:pt idx="247">
                  <c:v>40753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40907</c:v>
                </c:pt>
                <c:pt idx="253">
                  <c:v>40939</c:v>
                </c:pt>
                <c:pt idx="254">
                  <c:v>40968</c:v>
                </c:pt>
                <c:pt idx="255">
                  <c:v>40998</c:v>
                </c:pt>
                <c:pt idx="256">
                  <c:v>41029</c:v>
                </c:pt>
                <c:pt idx="257">
                  <c:v>41060</c:v>
                </c:pt>
                <c:pt idx="258">
                  <c:v>41089</c:v>
                </c:pt>
                <c:pt idx="259">
                  <c:v>41121</c:v>
                </c:pt>
                <c:pt idx="260">
                  <c:v>41152</c:v>
                </c:pt>
                <c:pt idx="261">
                  <c:v>41180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  <c:pt idx="265">
                  <c:v>41305</c:v>
                </c:pt>
                <c:pt idx="266">
                  <c:v>41333</c:v>
                </c:pt>
                <c:pt idx="267">
                  <c:v>41362</c:v>
                </c:pt>
                <c:pt idx="268">
                  <c:v>41394</c:v>
                </c:pt>
                <c:pt idx="269">
                  <c:v>41425</c:v>
                </c:pt>
                <c:pt idx="270">
                  <c:v>41453</c:v>
                </c:pt>
                <c:pt idx="271">
                  <c:v>41486</c:v>
                </c:pt>
                <c:pt idx="272">
                  <c:v>41516</c:v>
                </c:pt>
                <c:pt idx="273">
                  <c:v>41547</c:v>
                </c:pt>
                <c:pt idx="274">
                  <c:v>41578</c:v>
                </c:pt>
                <c:pt idx="275">
                  <c:v>41607</c:v>
                </c:pt>
                <c:pt idx="276">
                  <c:v>41639</c:v>
                </c:pt>
                <c:pt idx="277">
                  <c:v>41670</c:v>
                </c:pt>
                <c:pt idx="278">
                  <c:v>41698</c:v>
                </c:pt>
                <c:pt idx="279">
                  <c:v>41729</c:v>
                </c:pt>
                <c:pt idx="280">
                  <c:v>41759</c:v>
                </c:pt>
                <c:pt idx="281">
                  <c:v>41789</c:v>
                </c:pt>
                <c:pt idx="282">
                  <c:v>41820</c:v>
                </c:pt>
                <c:pt idx="283">
                  <c:v>41851</c:v>
                </c:pt>
                <c:pt idx="284">
                  <c:v>41880</c:v>
                </c:pt>
                <c:pt idx="285">
                  <c:v>41912</c:v>
                </c:pt>
                <c:pt idx="286">
                  <c:v>41943</c:v>
                </c:pt>
                <c:pt idx="287">
                  <c:v>41971</c:v>
                </c:pt>
                <c:pt idx="288">
                  <c:v>42004</c:v>
                </c:pt>
                <c:pt idx="289">
                  <c:v>42034</c:v>
                </c:pt>
                <c:pt idx="290">
                  <c:v>42062</c:v>
                </c:pt>
                <c:pt idx="291">
                  <c:v>42094</c:v>
                </c:pt>
                <c:pt idx="292">
                  <c:v>42124</c:v>
                </c:pt>
                <c:pt idx="293">
                  <c:v>42153</c:v>
                </c:pt>
                <c:pt idx="294">
                  <c:v>42185</c:v>
                </c:pt>
                <c:pt idx="295">
                  <c:v>42216</c:v>
                </c:pt>
                <c:pt idx="296">
                  <c:v>42247</c:v>
                </c:pt>
                <c:pt idx="297">
                  <c:v>42277</c:v>
                </c:pt>
                <c:pt idx="298">
                  <c:v>42307</c:v>
                </c:pt>
                <c:pt idx="299">
                  <c:v>42338</c:v>
                </c:pt>
                <c:pt idx="300">
                  <c:v>42368</c:v>
                </c:pt>
                <c:pt idx="301">
                  <c:v>42399</c:v>
                </c:pt>
                <c:pt idx="302">
                  <c:v>42429</c:v>
                </c:pt>
                <c:pt idx="303">
                  <c:v>42459</c:v>
                </c:pt>
                <c:pt idx="304">
                  <c:v>42490</c:v>
                </c:pt>
                <c:pt idx="305">
                  <c:v>42520</c:v>
                </c:pt>
                <c:pt idx="306">
                  <c:v>42551</c:v>
                </c:pt>
                <c:pt idx="307">
                  <c:v>42581</c:v>
                </c:pt>
                <c:pt idx="308">
                  <c:v>42612</c:v>
                </c:pt>
                <c:pt idx="309">
                  <c:v>42643</c:v>
                </c:pt>
                <c:pt idx="310">
                  <c:v>42673</c:v>
                </c:pt>
                <c:pt idx="311">
                  <c:v>42704</c:v>
                </c:pt>
                <c:pt idx="312">
                  <c:v>42734</c:v>
                </c:pt>
                <c:pt idx="313">
                  <c:v>42765</c:v>
                </c:pt>
                <c:pt idx="314">
                  <c:v>42794</c:v>
                </c:pt>
                <c:pt idx="315">
                  <c:v>42824</c:v>
                </c:pt>
                <c:pt idx="316">
                  <c:v>42855</c:v>
                </c:pt>
                <c:pt idx="317">
                  <c:v>42885</c:v>
                </c:pt>
                <c:pt idx="318">
                  <c:v>42916</c:v>
                </c:pt>
                <c:pt idx="319">
                  <c:v>42946</c:v>
                </c:pt>
                <c:pt idx="320">
                  <c:v>42977</c:v>
                </c:pt>
                <c:pt idx="321">
                  <c:v>43008</c:v>
                </c:pt>
                <c:pt idx="322">
                  <c:v>43038</c:v>
                </c:pt>
                <c:pt idx="323">
                  <c:v>43069</c:v>
                </c:pt>
                <c:pt idx="324">
                  <c:v>43099</c:v>
                </c:pt>
                <c:pt idx="325">
                  <c:v>43130</c:v>
                </c:pt>
                <c:pt idx="326">
                  <c:v>43159</c:v>
                </c:pt>
                <c:pt idx="327">
                  <c:v>43189</c:v>
                </c:pt>
                <c:pt idx="328">
                  <c:v>43220</c:v>
                </c:pt>
                <c:pt idx="329">
                  <c:v>43250</c:v>
                </c:pt>
                <c:pt idx="330">
                  <c:v>43281</c:v>
                </c:pt>
                <c:pt idx="331">
                  <c:v>43311</c:v>
                </c:pt>
                <c:pt idx="332">
                  <c:v>43342</c:v>
                </c:pt>
                <c:pt idx="333">
                  <c:v>43373</c:v>
                </c:pt>
                <c:pt idx="334">
                  <c:v>43403</c:v>
                </c:pt>
                <c:pt idx="335">
                  <c:v>43434</c:v>
                </c:pt>
                <c:pt idx="336">
                  <c:v>43464</c:v>
                </c:pt>
                <c:pt idx="337">
                  <c:v>43495</c:v>
                </c:pt>
                <c:pt idx="338">
                  <c:v>43524</c:v>
                </c:pt>
                <c:pt idx="339">
                  <c:v>43554</c:v>
                </c:pt>
                <c:pt idx="340">
                  <c:v>43585</c:v>
                </c:pt>
              </c:numCache>
            </c:numRef>
          </c:cat>
          <c:val>
            <c:numRef>
              <c:f>'Fig4'!$I$3:$I$343</c:f>
              <c:numCache>
                <c:formatCode>General</c:formatCode>
                <c:ptCount val="341"/>
                <c:pt idx="0">
                  <c:v>11.200000000000001</c:v>
                </c:pt>
                <c:pt idx="1">
                  <c:v>11.3</c:v>
                </c:pt>
                <c:pt idx="2">
                  <c:v>12.600000000000001</c:v>
                </c:pt>
                <c:pt idx="3">
                  <c:v>13.5</c:v>
                </c:pt>
                <c:pt idx="4">
                  <c:v>13.9</c:v>
                </c:pt>
                <c:pt idx="5">
                  <c:v>13.700000000000001</c:v>
                </c:pt>
                <c:pt idx="6">
                  <c:v>13.4</c:v>
                </c:pt>
                <c:pt idx="7">
                  <c:v>14.5</c:v>
                </c:pt>
                <c:pt idx="8">
                  <c:v>15</c:v>
                </c:pt>
                <c:pt idx="9">
                  <c:v>15.200000000000001</c:v>
                </c:pt>
                <c:pt idx="10">
                  <c:v>14.9</c:v>
                </c:pt>
                <c:pt idx="11">
                  <c:v>14.8</c:v>
                </c:pt>
                <c:pt idx="12">
                  <c:v>15.100000000000001</c:v>
                </c:pt>
                <c:pt idx="13">
                  <c:v>15.8</c:v>
                </c:pt>
                <c:pt idx="14">
                  <c:v>16.8</c:v>
                </c:pt>
                <c:pt idx="15">
                  <c:v>16</c:v>
                </c:pt>
                <c:pt idx="16">
                  <c:v>17.5</c:v>
                </c:pt>
                <c:pt idx="17">
                  <c:v>17.8</c:v>
                </c:pt>
                <c:pt idx="18">
                  <c:v>16.400000000000002</c:v>
                </c:pt>
                <c:pt idx="19">
                  <c:v>15.4</c:v>
                </c:pt>
                <c:pt idx="20">
                  <c:v>14.600000000000001</c:v>
                </c:pt>
                <c:pt idx="21">
                  <c:v>16.2</c:v>
                </c:pt>
                <c:pt idx="22">
                  <c:v>16.900000000000002</c:v>
                </c:pt>
                <c:pt idx="23">
                  <c:v>17.5</c:v>
                </c:pt>
                <c:pt idx="24">
                  <c:v>18</c:v>
                </c:pt>
                <c:pt idx="25">
                  <c:v>18</c:v>
                </c:pt>
                <c:pt idx="26">
                  <c:v>17.8</c:v>
                </c:pt>
                <c:pt idx="27">
                  <c:v>17.600000000000001</c:v>
                </c:pt>
                <c:pt idx="28">
                  <c:v>17.3</c:v>
                </c:pt>
                <c:pt idx="29">
                  <c:v>17.3</c:v>
                </c:pt>
                <c:pt idx="30">
                  <c:v>17.5</c:v>
                </c:pt>
                <c:pt idx="31">
                  <c:v>17.600000000000001</c:v>
                </c:pt>
                <c:pt idx="32">
                  <c:v>18.8</c:v>
                </c:pt>
                <c:pt idx="33">
                  <c:v>18.2</c:v>
                </c:pt>
                <c:pt idx="34">
                  <c:v>19</c:v>
                </c:pt>
                <c:pt idx="35">
                  <c:v>18.8</c:v>
                </c:pt>
                <c:pt idx="36">
                  <c:v>20.5</c:v>
                </c:pt>
                <c:pt idx="37">
                  <c:v>21.1</c:v>
                </c:pt>
                <c:pt idx="38">
                  <c:v>19.5</c:v>
                </c:pt>
                <c:pt idx="39">
                  <c:v>17</c:v>
                </c:pt>
                <c:pt idx="40">
                  <c:v>17.3</c:v>
                </c:pt>
                <c:pt idx="41">
                  <c:v>16.400000000000002</c:v>
                </c:pt>
                <c:pt idx="42">
                  <c:v>16</c:v>
                </c:pt>
                <c:pt idx="43">
                  <c:v>16.7</c:v>
                </c:pt>
                <c:pt idx="44">
                  <c:v>16.8</c:v>
                </c:pt>
                <c:pt idx="45">
                  <c:v>15.5</c:v>
                </c:pt>
                <c:pt idx="46">
                  <c:v>15.700000000000001</c:v>
                </c:pt>
                <c:pt idx="47">
                  <c:v>15.3</c:v>
                </c:pt>
                <c:pt idx="48">
                  <c:v>15.100000000000001</c:v>
                </c:pt>
                <c:pt idx="49">
                  <c:v>14.600000000000001</c:v>
                </c:pt>
                <c:pt idx="50">
                  <c:v>14.4</c:v>
                </c:pt>
                <c:pt idx="51">
                  <c:v>14.600000000000001</c:v>
                </c:pt>
                <c:pt idx="52">
                  <c:v>14.9</c:v>
                </c:pt>
                <c:pt idx="53">
                  <c:v>15.3</c:v>
                </c:pt>
                <c:pt idx="54">
                  <c:v>15.100000000000001</c:v>
                </c:pt>
                <c:pt idx="55">
                  <c:v>15.600000000000001</c:v>
                </c:pt>
                <c:pt idx="56">
                  <c:v>15.4</c:v>
                </c:pt>
                <c:pt idx="57">
                  <c:v>15.3</c:v>
                </c:pt>
                <c:pt idx="58">
                  <c:v>15.3</c:v>
                </c:pt>
                <c:pt idx="59">
                  <c:v>15.5</c:v>
                </c:pt>
                <c:pt idx="60">
                  <c:v>15.700000000000001</c:v>
                </c:pt>
                <c:pt idx="61">
                  <c:v>16</c:v>
                </c:pt>
                <c:pt idx="62">
                  <c:v>15.200000000000001</c:v>
                </c:pt>
                <c:pt idx="63">
                  <c:v>15.100000000000001</c:v>
                </c:pt>
                <c:pt idx="64">
                  <c:v>15.700000000000001</c:v>
                </c:pt>
                <c:pt idx="65">
                  <c:v>15.600000000000001</c:v>
                </c:pt>
                <c:pt idx="66">
                  <c:v>15.4</c:v>
                </c:pt>
                <c:pt idx="67">
                  <c:v>15.3</c:v>
                </c:pt>
                <c:pt idx="68">
                  <c:v>15.700000000000001</c:v>
                </c:pt>
                <c:pt idx="69">
                  <c:v>16</c:v>
                </c:pt>
                <c:pt idx="70">
                  <c:v>16</c:v>
                </c:pt>
                <c:pt idx="71">
                  <c:v>16.100000000000001</c:v>
                </c:pt>
                <c:pt idx="72">
                  <c:v>16.2</c:v>
                </c:pt>
                <c:pt idx="73">
                  <c:v>16.8</c:v>
                </c:pt>
                <c:pt idx="74">
                  <c:v>16.400000000000002</c:v>
                </c:pt>
                <c:pt idx="75">
                  <c:v>15.8</c:v>
                </c:pt>
                <c:pt idx="76">
                  <c:v>16.100000000000001</c:v>
                </c:pt>
                <c:pt idx="77">
                  <c:v>16.900000000000002</c:v>
                </c:pt>
                <c:pt idx="78">
                  <c:v>16.8</c:v>
                </c:pt>
                <c:pt idx="79">
                  <c:v>17.7</c:v>
                </c:pt>
                <c:pt idx="80">
                  <c:v>17.400000000000002</c:v>
                </c:pt>
                <c:pt idx="81">
                  <c:v>18.8</c:v>
                </c:pt>
                <c:pt idx="82">
                  <c:v>17.600000000000001</c:v>
                </c:pt>
                <c:pt idx="83">
                  <c:v>17.600000000000001</c:v>
                </c:pt>
                <c:pt idx="84">
                  <c:v>18.5</c:v>
                </c:pt>
                <c:pt idx="85">
                  <c:v>19.400000000000002</c:v>
                </c:pt>
                <c:pt idx="86">
                  <c:v>20.3</c:v>
                </c:pt>
                <c:pt idx="87">
                  <c:v>20.6</c:v>
                </c:pt>
                <c:pt idx="88">
                  <c:v>20.8</c:v>
                </c:pt>
                <c:pt idx="89">
                  <c:v>21.1</c:v>
                </c:pt>
                <c:pt idx="90">
                  <c:v>20.700000000000003</c:v>
                </c:pt>
                <c:pt idx="91">
                  <c:v>21</c:v>
                </c:pt>
                <c:pt idx="92">
                  <c:v>18.7</c:v>
                </c:pt>
                <c:pt idx="93">
                  <c:v>17.900000000000002</c:v>
                </c:pt>
                <c:pt idx="94">
                  <c:v>19.100000000000001</c:v>
                </c:pt>
                <c:pt idx="95">
                  <c:v>20</c:v>
                </c:pt>
                <c:pt idx="96">
                  <c:v>20.6</c:v>
                </c:pt>
                <c:pt idx="97">
                  <c:v>20.700000000000003</c:v>
                </c:pt>
                <c:pt idx="98">
                  <c:v>21.900000000000002</c:v>
                </c:pt>
                <c:pt idx="99">
                  <c:v>22.8</c:v>
                </c:pt>
                <c:pt idx="100">
                  <c:v>24.6</c:v>
                </c:pt>
                <c:pt idx="101">
                  <c:v>23.900000000000002</c:v>
                </c:pt>
                <c:pt idx="102">
                  <c:v>25.1</c:v>
                </c:pt>
                <c:pt idx="103">
                  <c:v>24.8</c:v>
                </c:pt>
                <c:pt idx="104">
                  <c:v>23.900000000000002</c:v>
                </c:pt>
                <c:pt idx="105">
                  <c:v>23.1</c:v>
                </c:pt>
                <c:pt idx="106">
                  <c:v>24.3</c:v>
                </c:pt>
                <c:pt idx="107">
                  <c:v>25.200000000000003</c:v>
                </c:pt>
                <c:pt idx="108">
                  <c:v>26.700000000000003</c:v>
                </c:pt>
                <c:pt idx="109">
                  <c:v>24.5</c:v>
                </c:pt>
                <c:pt idx="110">
                  <c:v>24.900000000000002</c:v>
                </c:pt>
                <c:pt idx="111">
                  <c:v>23.900000000000002</c:v>
                </c:pt>
                <c:pt idx="112">
                  <c:v>23.5</c:v>
                </c:pt>
                <c:pt idx="113">
                  <c:v>22.400000000000002</c:v>
                </c:pt>
                <c:pt idx="114">
                  <c:v>22.5</c:v>
                </c:pt>
                <c:pt idx="115">
                  <c:v>22.400000000000002</c:v>
                </c:pt>
                <c:pt idx="116">
                  <c:v>22.900000000000002</c:v>
                </c:pt>
                <c:pt idx="117">
                  <c:v>21.5</c:v>
                </c:pt>
                <c:pt idx="118">
                  <c:v>21.8</c:v>
                </c:pt>
                <c:pt idx="119">
                  <c:v>20.5</c:v>
                </c:pt>
                <c:pt idx="120">
                  <c:v>21</c:v>
                </c:pt>
                <c:pt idx="121">
                  <c:v>21.5</c:v>
                </c:pt>
                <c:pt idx="122">
                  <c:v>19.600000000000001</c:v>
                </c:pt>
                <c:pt idx="123">
                  <c:v>18.7</c:v>
                </c:pt>
                <c:pt idx="124">
                  <c:v>20.6</c:v>
                </c:pt>
                <c:pt idx="125">
                  <c:v>19.3</c:v>
                </c:pt>
                <c:pt idx="126">
                  <c:v>20.100000000000001</c:v>
                </c:pt>
                <c:pt idx="127">
                  <c:v>19.5</c:v>
                </c:pt>
                <c:pt idx="128">
                  <c:v>19.400000000000002</c:v>
                </c:pt>
                <c:pt idx="129">
                  <c:v>17.8</c:v>
                </c:pt>
                <c:pt idx="130">
                  <c:v>18.5</c:v>
                </c:pt>
                <c:pt idx="131">
                  <c:v>19.700000000000003</c:v>
                </c:pt>
                <c:pt idx="132">
                  <c:v>19.900000000000002</c:v>
                </c:pt>
                <c:pt idx="133">
                  <c:v>19.600000000000001</c:v>
                </c:pt>
                <c:pt idx="134">
                  <c:v>19.700000000000003</c:v>
                </c:pt>
                <c:pt idx="135">
                  <c:v>20.700000000000003</c:v>
                </c:pt>
                <c:pt idx="136">
                  <c:v>20.400000000000002</c:v>
                </c:pt>
                <c:pt idx="137">
                  <c:v>19.600000000000001</c:v>
                </c:pt>
                <c:pt idx="138">
                  <c:v>18.100000000000001</c:v>
                </c:pt>
                <c:pt idx="139">
                  <c:v>16.3</c:v>
                </c:pt>
                <c:pt idx="140">
                  <c:v>16.5</c:v>
                </c:pt>
                <c:pt idx="141">
                  <c:v>14.3</c:v>
                </c:pt>
                <c:pt idx="142">
                  <c:v>15.100000000000001</c:v>
                </c:pt>
                <c:pt idx="143">
                  <c:v>15.700000000000001</c:v>
                </c:pt>
                <c:pt idx="144">
                  <c:v>14.9</c:v>
                </c:pt>
                <c:pt idx="145">
                  <c:v>13.3</c:v>
                </c:pt>
                <c:pt idx="146">
                  <c:v>14.8</c:v>
                </c:pt>
                <c:pt idx="147">
                  <c:v>14.600000000000001</c:v>
                </c:pt>
                <c:pt idx="148">
                  <c:v>15.8</c:v>
                </c:pt>
                <c:pt idx="149">
                  <c:v>15.700000000000001</c:v>
                </c:pt>
                <c:pt idx="150">
                  <c:v>15.8</c:v>
                </c:pt>
                <c:pt idx="151">
                  <c:v>16.400000000000002</c:v>
                </c:pt>
                <c:pt idx="152">
                  <c:v>16</c:v>
                </c:pt>
                <c:pt idx="153">
                  <c:v>15.9</c:v>
                </c:pt>
                <c:pt idx="154">
                  <c:v>16.2</c:v>
                </c:pt>
                <c:pt idx="155">
                  <c:v>16.100000000000001</c:v>
                </c:pt>
                <c:pt idx="156">
                  <c:v>16.5</c:v>
                </c:pt>
                <c:pt idx="157">
                  <c:v>16.3</c:v>
                </c:pt>
                <c:pt idx="158">
                  <c:v>16.3</c:v>
                </c:pt>
                <c:pt idx="159">
                  <c:v>15.5</c:v>
                </c:pt>
                <c:pt idx="160">
                  <c:v>15.700000000000001</c:v>
                </c:pt>
                <c:pt idx="161">
                  <c:v>15.3</c:v>
                </c:pt>
                <c:pt idx="162">
                  <c:v>15.200000000000001</c:v>
                </c:pt>
                <c:pt idx="163">
                  <c:v>14.700000000000001</c:v>
                </c:pt>
                <c:pt idx="164">
                  <c:v>14.3</c:v>
                </c:pt>
                <c:pt idx="165">
                  <c:v>14.5</c:v>
                </c:pt>
                <c:pt idx="166">
                  <c:v>14.5</c:v>
                </c:pt>
                <c:pt idx="167">
                  <c:v>14.700000000000001</c:v>
                </c:pt>
                <c:pt idx="168">
                  <c:v>15.100000000000001</c:v>
                </c:pt>
                <c:pt idx="169">
                  <c:v>15.200000000000001</c:v>
                </c:pt>
                <c:pt idx="170">
                  <c:v>15</c:v>
                </c:pt>
                <c:pt idx="171">
                  <c:v>14.5</c:v>
                </c:pt>
                <c:pt idx="172">
                  <c:v>13.8</c:v>
                </c:pt>
                <c:pt idx="173">
                  <c:v>14.200000000000001</c:v>
                </c:pt>
                <c:pt idx="174">
                  <c:v>14.600000000000001</c:v>
                </c:pt>
                <c:pt idx="175">
                  <c:v>14.5</c:v>
                </c:pt>
                <c:pt idx="176">
                  <c:v>14.200000000000001</c:v>
                </c:pt>
                <c:pt idx="177">
                  <c:v>14.700000000000001</c:v>
                </c:pt>
                <c:pt idx="178">
                  <c:v>13.9</c:v>
                </c:pt>
                <c:pt idx="179">
                  <c:v>13.9</c:v>
                </c:pt>
                <c:pt idx="180">
                  <c:v>14.3</c:v>
                </c:pt>
                <c:pt idx="181">
                  <c:v>14.9</c:v>
                </c:pt>
                <c:pt idx="182">
                  <c:v>14.700000000000001</c:v>
                </c:pt>
                <c:pt idx="183">
                  <c:v>14.700000000000001</c:v>
                </c:pt>
                <c:pt idx="184">
                  <c:v>14.9</c:v>
                </c:pt>
                <c:pt idx="185">
                  <c:v>14</c:v>
                </c:pt>
                <c:pt idx="186">
                  <c:v>14.200000000000001</c:v>
                </c:pt>
                <c:pt idx="187">
                  <c:v>13.9</c:v>
                </c:pt>
                <c:pt idx="188">
                  <c:v>13.600000000000001</c:v>
                </c:pt>
                <c:pt idx="189">
                  <c:v>13.600000000000001</c:v>
                </c:pt>
                <c:pt idx="190">
                  <c:v>13.9</c:v>
                </c:pt>
                <c:pt idx="191">
                  <c:v>13.600000000000001</c:v>
                </c:pt>
                <c:pt idx="192">
                  <c:v>14</c:v>
                </c:pt>
                <c:pt idx="193">
                  <c:v>14</c:v>
                </c:pt>
                <c:pt idx="194">
                  <c:v>13.700000000000001</c:v>
                </c:pt>
                <c:pt idx="195">
                  <c:v>13.8</c:v>
                </c:pt>
                <c:pt idx="196">
                  <c:v>14.100000000000001</c:v>
                </c:pt>
                <c:pt idx="197">
                  <c:v>14.3</c:v>
                </c:pt>
                <c:pt idx="198">
                  <c:v>14.100000000000001</c:v>
                </c:pt>
                <c:pt idx="199">
                  <c:v>13.600000000000001</c:v>
                </c:pt>
                <c:pt idx="200">
                  <c:v>13.200000000000001</c:v>
                </c:pt>
                <c:pt idx="201">
                  <c:v>13.4</c:v>
                </c:pt>
                <c:pt idx="202">
                  <c:v>14</c:v>
                </c:pt>
                <c:pt idx="203">
                  <c:v>13.200000000000001</c:v>
                </c:pt>
                <c:pt idx="204">
                  <c:v>13.200000000000001</c:v>
                </c:pt>
                <c:pt idx="205">
                  <c:v>11.9</c:v>
                </c:pt>
                <c:pt idx="206">
                  <c:v>11.9</c:v>
                </c:pt>
                <c:pt idx="207">
                  <c:v>11.5</c:v>
                </c:pt>
                <c:pt idx="208">
                  <c:v>12.200000000000001</c:v>
                </c:pt>
                <c:pt idx="209">
                  <c:v>11.700000000000001</c:v>
                </c:pt>
                <c:pt idx="210">
                  <c:v>10.700000000000001</c:v>
                </c:pt>
                <c:pt idx="211">
                  <c:v>10.4</c:v>
                </c:pt>
                <c:pt idx="212">
                  <c:v>11</c:v>
                </c:pt>
                <c:pt idx="213">
                  <c:v>9.5</c:v>
                </c:pt>
                <c:pt idx="214">
                  <c:v>8</c:v>
                </c:pt>
                <c:pt idx="215">
                  <c:v>7.2</c:v>
                </c:pt>
                <c:pt idx="216">
                  <c:v>7.1000000000000005</c:v>
                </c:pt>
                <c:pt idx="217">
                  <c:v>7</c:v>
                </c:pt>
                <c:pt idx="218">
                  <c:v>7.3000000000000007</c:v>
                </c:pt>
                <c:pt idx="219">
                  <c:v>7.5</c:v>
                </c:pt>
                <c:pt idx="220">
                  <c:v>8.5</c:v>
                </c:pt>
                <c:pt idx="221">
                  <c:v>8.7000000000000011</c:v>
                </c:pt>
                <c:pt idx="222">
                  <c:v>8.8000000000000007</c:v>
                </c:pt>
                <c:pt idx="223">
                  <c:v>10.100000000000001</c:v>
                </c:pt>
                <c:pt idx="224">
                  <c:v>11.5</c:v>
                </c:pt>
                <c:pt idx="225">
                  <c:v>12</c:v>
                </c:pt>
                <c:pt idx="226">
                  <c:v>11.700000000000001</c:v>
                </c:pt>
                <c:pt idx="227">
                  <c:v>12</c:v>
                </c:pt>
                <c:pt idx="228">
                  <c:v>12.4</c:v>
                </c:pt>
                <c:pt idx="229">
                  <c:v>11.9</c:v>
                </c:pt>
                <c:pt idx="230">
                  <c:v>11.700000000000001</c:v>
                </c:pt>
                <c:pt idx="231">
                  <c:v>12.100000000000001</c:v>
                </c:pt>
                <c:pt idx="232">
                  <c:v>12.3</c:v>
                </c:pt>
                <c:pt idx="233">
                  <c:v>11.3</c:v>
                </c:pt>
                <c:pt idx="234">
                  <c:v>10.700000000000001</c:v>
                </c:pt>
                <c:pt idx="235">
                  <c:v>12</c:v>
                </c:pt>
                <c:pt idx="236">
                  <c:v>13.8</c:v>
                </c:pt>
                <c:pt idx="237">
                  <c:v>14.700000000000001</c:v>
                </c:pt>
                <c:pt idx="238">
                  <c:v>14.9</c:v>
                </c:pt>
                <c:pt idx="239">
                  <c:v>14.4</c:v>
                </c:pt>
                <c:pt idx="240">
                  <c:v>15.4</c:v>
                </c:pt>
                <c:pt idx="241">
                  <c:v>15.200000000000001</c:v>
                </c:pt>
                <c:pt idx="242">
                  <c:v>15.4</c:v>
                </c:pt>
                <c:pt idx="243">
                  <c:v>14.700000000000001</c:v>
                </c:pt>
                <c:pt idx="244">
                  <c:v>14.100000000000001</c:v>
                </c:pt>
                <c:pt idx="245">
                  <c:v>14</c:v>
                </c:pt>
                <c:pt idx="246">
                  <c:v>13.700000000000001</c:v>
                </c:pt>
                <c:pt idx="247">
                  <c:v>12.200000000000001</c:v>
                </c:pt>
                <c:pt idx="248">
                  <c:v>10.9</c:v>
                </c:pt>
                <c:pt idx="249">
                  <c:v>10.200000000000001</c:v>
                </c:pt>
                <c:pt idx="250">
                  <c:v>10.700000000000001</c:v>
                </c:pt>
                <c:pt idx="251">
                  <c:v>10.5</c:v>
                </c:pt>
                <c:pt idx="252">
                  <c:v>10.600000000000001</c:v>
                </c:pt>
                <c:pt idx="253">
                  <c:v>11</c:v>
                </c:pt>
                <c:pt idx="254">
                  <c:v>10.3</c:v>
                </c:pt>
                <c:pt idx="255">
                  <c:v>10.5</c:v>
                </c:pt>
                <c:pt idx="256">
                  <c:v>10.4</c:v>
                </c:pt>
                <c:pt idx="257">
                  <c:v>9.6000000000000014</c:v>
                </c:pt>
                <c:pt idx="258">
                  <c:v>10.100000000000001</c:v>
                </c:pt>
                <c:pt idx="259">
                  <c:v>11.200000000000001</c:v>
                </c:pt>
                <c:pt idx="260">
                  <c:v>11.600000000000001</c:v>
                </c:pt>
                <c:pt idx="261">
                  <c:v>11.8</c:v>
                </c:pt>
                <c:pt idx="262">
                  <c:v>12</c:v>
                </c:pt>
                <c:pt idx="263">
                  <c:v>12.4</c:v>
                </c:pt>
                <c:pt idx="264">
                  <c:v>12.5</c:v>
                </c:pt>
                <c:pt idx="265">
                  <c:v>13.200000000000001</c:v>
                </c:pt>
                <c:pt idx="266">
                  <c:v>13.8</c:v>
                </c:pt>
                <c:pt idx="267">
                  <c:v>14.8</c:v>
                </c:pt>
                <c:pt idx="268">
                  <c:v>14</c:v>
                </c:pt>
                <c:pt idx="269">
                  <c:v>14.100000000000001</c:v>
                </c:pt>
                <c:pt idx="270">
                  <c:v>13.600000000000001</c:v>
                </c:pt>
                <c:pt idx="271">
                  <c:v>13.700000000000001</c:v>
                </c:pt>
                <c:pt idx="272">
                  <c:v>13.700000000000001</c:v>
                </c:pt>
                <c:pt idx="273">
                  <c:v>13.9</c:v>
                </c:pt>
                <c:pt idx="274">
                  <c:v>14.5</c:v>
                </c:pt>
                <c:pt idx="275">
                  <c:v>14.200000000000001</c:v>
                </c:pt>
                <c:pt idx="276">
                  <c:v>14.4</c:v>
                </c:pt>
                <c:pt idx="277">
                  <c:v>14.100000000000001</c:v>
                </c:pt>
                <c:pt idx="278">
                  <c:v>15.3</c:v>
                </c:pt>
                <c:pt idx="279">
                  <c:v>15</c:v>
                </c:pt>
                <c:pt idx="280">
                  <c:v>15.8</c:v>
                </c:pt>
                <c:pt idx="281">
                  <c:v>15.700000000000001</c:v>
                </c:pt>
                <c:pt idx="282">
                  <c:v>15.4</c:v>
                </c:pt>
                <c:pt idx="283">
                  <c:v>15.600000000000001</c:v>
                </c:pt>
                <c:pt idx="284">
                  <c:v>16</c:v>
                </c:pt>
                <c:pt idx="285">
                  <c:v>15.5</c:v>
                </c:pt>
                <c:pt idx="286">
                  <c:v>15.5</c:v>
                </c:pt>
                <c:pt idx="287">
                  <c:v>16.100000000000001</c:v>
                </c:pt>
                <c:pt idx="288">
                  <c:v>15.8</c:v>
                </c:pt>
                <c:pt idx="289">
                  <c:v>16.2</c:v>
                </c:pt>
                <c:pt idx="290">
                  <c:v>17.100000000000001</c:v>
                </c:pt>
                <c:pt idx="291">
                  <c:v>16.900000000000002</c:v>
                </c:pt>
                <c:pt idx="292">
                  <c:v>17.3</c:v>
                </c:pt>
                <c:pt idx="293">
                  <c:v>17.900000000000002</c:v>
                </c:pt>
                <c:pt idx="294">
                  <c:v>16.900000000000002</c:v>
                </c:pt>
                <c:pt idx="295">
                  <c:v>17.2</c:v>
                </c:pt>
                <c:pt idx="296">
                  <c:v>16.5</c:v>
                </c:pt>
                <c:pt idx="297">
                  <c:v>16.100000000000001</c:v>
                </c:pt>
                <c:pt idx="298">
                  <c:v>17.5</c:v>
                </c:pt>
                <c:pt idx="299">
                  <c:v>17.5</c:v>
                </c:pt>
                <c:pt idx="300">
                  <c:v>17.400000000000002</c:v>
                </c:pt>
                <c:pt idx="301">
                  <c:v>16.600000000000001</c:v>
                </c:pt>
                <c:pt idx="302">
                  <c:v>17.100000000000001</c:v>
                </c:pt>
                <c:pt idx="303">
                  <c:v>18.100000000000001</c:v>
                </c:pt>
                <c:pt idx="304">
                  <c:v>18.2</c:v>
                </c:pt>
                <c:pt idx="305">
                  <c:v>18.5</c:v>
                </c:pt>
                <c:pt idx="306">
                  <c:v>18.7</c:v>
                </c:pt>
                <c:pt idx="307">
                  <c:v>19</c:v>
                </c:pt>
                <c:pt idx="308">
                  <c:v>19.400000000000002</c:v>
                </c:pt>
                <c:pt idx="309">
                  <c:v>19.200000000000003</c:v>
                </c:pt>
                <c:pt idx="310">
                  <c:v>19.100000000000001</c:v>
                </c:pt>
                <c:pt idx="311">
                  <c:v>18.8</c:v>
                </c:pt>
                <c:pt idx="312">
                  <c:v>19.8</c:v>
                </c:pt>
                <c:pt idx="313">
                  <c:v>19.700000000000003</c:v>
                </c:pt>
                <c:pt idx="314">
                  <c:v>21.8</c:v>
                </c:pt>
                <c:pt idx="315">
                  <c:v>21.8</c:v>
                </c:pt>
                <c:pt idx="316">
                  <c:v>21.700000000000003</c:v>
                </c:pt>
                <c:pt idx="317">
                  <c:v>22.200000000000003</c:v>
                </c:pt>
                <c:pt idx="318">
                  <c:v>20</c:v>
                </c:pt>
                <c:pt idx="319">
                  <c:v>20.3</c:v>
                </c:pt>
                <c:pt idx="320">
                  <c:v>20.3</c:v>
                </c:pt>
                <c:pt idx="321">
                  <c:v>20.3</c:v>
                </c:pt>
                <c:pt idx="322">
                  <c:v>20.7</c:v>
                </c:pt>
                <c:pt idx="323">
                  <c:v>20.3</c:v>
                </c:pt>
                <c:pt idx="324">
                  <c:v>21.2</c:v>
                </c:pt>
                <c:pt idx="325">
                  <c:v>20.9</c:v>
                </c:pt>
                <c:pt idx="326">
                  <c:v>20.2</c:v>
                </c:pt>
                <c:pt idx="327">
                  <c:v>19.7</c:v>
                </c:pt>
                <c:pt idx="328">
                  <c:v>16.600000000000001</c:v>
                </c:pt>
                <c:pt idx="329">
                  <c:v>16.7</c:v>
                </c:pt>
                <c:pt idx="330">
                  <c:v>16.5</c:v>
                </c:pt>
                <c:pt idx="331">
                  <c:v>16</c:v>
                </c:pt>
                <c:pt idx="332">
                  <c:v>15.7</c:v>
                </c:pt>
                <c:pt idx="333">
                  <c:v>15.7</c:v>
                </c:pt>
                <c:pt idx="334">
                  <c:v>14.8</c:v>
                </c:pt>
                <c:pt idx="335">
                  <c:v>14.5</c:v>
                </c:pt>
                <c:pt idx="336">
                  <c:v>14</c:v>
                </c:pt>
                <c:pt idx="337">
                  <c:v>14.6</c:v>
                </c:pt>
                <c:pt idx="338">
                  <c:v>14.1</c:v>
                </c:pt>
                <c:pt idx="339">
                  <c:v>15.2</c:v>
                </c:pt>
                <c:pt idx="340">
                  <c:v>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45-47D8-87CC-21673EBFB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9263992"/>
        <c:axId val="629264384"/>
      </c:lineChart>
      <c:dateAx>
        <c:axId val="629263992"/>
        <c:scaling>
          <c:orientation val="minMax"/>
        </c:scaling>
        <c:delete val="0"/>
        <c:axPos val="b"/>
        <c:majorGridlines>
          <c:spPr>
            <a:ln w="6350">
              <a:prstDash val="solid"/>
            </a:ln>
          </c:spPr>
        </c:majorGridlines>
        <c:numFmt formatCode="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29264384"/>
        <c:crosses val="autoZero"/>
        <c:auto val="1"/>
        <c:lblOffset val="100"/>
        <c:baseTimeUnit val="months"/>
        <c:majorUnit val="24"/>
        <c:majorTimeUnit val="months"/>
      </c:dateAx>
      <c:valAx>
        <c:axId val="629264384"/>
        <c:scaling>
          <c:orientation val="minMax"/>
          <c:max val="32"/>
          <c:min val="5"/>
        </c:scaling>
        <c:delete val="0"/>
        <c:axPos val="l"/>
        <c:majorGridlines>
          <c:spPr>
            <a:ln cmpd="sng"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29263992"/>
        <c:crosses val="autoZero"/>
        <c:crossBetween val="between"/>
        <c:maj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9873223558497977"/>
          <c:y val="3.3822382371695062E-2"/>
          <c:w val="0.16865729078197944"/>
          <c:h val="0.25654330708661421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49487618395527E-2"/>
          <c:y val="5.1400554097404488E-2"/>
          <c:w val="0.84198616912016433"/>
          <c:h val="0.8326195683872849"/>
        </c:manualLayout>
      </c:layout>
      <c:scatterChart>
        <c:scatterStyle val="lineMarker"/>
        <c:varyColors val="0"/>
        <c:ser>
          <c:idx val="0"/>
          <c:order val="0"/>
          <c:tx>
            <c:strRef>
              <c:f>SealedBolsa!$B$7</c:f>
              <c:strCache>
                <c:ptCount val="1"/>
                <c:pt idx="0">
                  <c:v>Market Value (Million $)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SealedBolsa!$A$8:$A$522</c:f>
              <c:numCache>
                <c:formatCode>m/d/yyyy</c:formatCode>
                <c:ptCount val="515"/>
                <c:pt idx="0">
                  <c:v>26666</c:v>
                </c:pt>
                <c:pt idx="1">
                  <c:v>26697</c:v>
                </c:pt>
                <c:pt idx="2">
                  <c:v>26725</c:v>
                </c:pt>
                <c:pt idx="3">
                  <c:v>26756</c:v>
                </c:pt>
                <c:pt idx="4">
                  <c:v>26786</c:v>
                </c:pt>
                <c:pt idx="5">
                  <c:v>26817</c:v>
                </c:pt>
                <c:pt idx="6">
                  <c:v>26847</c:v>
                </c:pt>
                <c:pt idx="7">
                  <c:v>26878</c:v>
                </c:pt>
                <c:pt idx="8">
                  <c:v>26909</c:v>
                </c:pt>
                <c:pt idx="9">
                  <c:v>26939</c:v>
                </c:pt>
                <c:pt idx="10">
                  <c:v>26970</c:v>
                </c:pt>
                <c:pt idx="11">
                  <c:v>27000</c:v>
                </c:pt>
                <c:pt idx="12">
                  <c:v>27031</c:v>
                </c:pt>
                <c:pt idx="13">
                  <c:v>27062</c:v>
                </c:pt>
                <c:pt idx="14">
                  <c:v>27090</c:v>
                </c:pt>
                <c:pt idx="15">
                  <c:v>27121</c:v>
                </c:pt>
                <c:pt idx="16">
                  <c:v>27151</c:v>
                </c:pt>
                <c:pt idx="17">
                  <c:v>27182</c:v>
                </c:pt>
                <c:pt idx="18">
                  <c:v>27212</c:v>
                </c:pt>
                <c:pt idx="19">
                  <c:v>27243</c:v>
                </c:pt>
                <c:pt idx="20">
                  <c:v>27274</c:v>
                </c:pt>
                <c:pt idx="21">
                  <c:v>27304</c:v>
                </c:pt>
                <c:pt idx="22">
                  <c:v>27335</c:v>
                </c:pt>
                <c:pt idx="23">
                  <c:v>27365</c:v>
                </c:pt>
                <c:pt idx="24">
                  <c:v>27396</c:v>
                </c:pt>
                <c:pt idx="25">
                  <c:v>27427</c:v>
                </c:pt>
                <c:pt idx="26">
                  <c:v>27455</c:v>
                </c:pt>
                <c:pt idx="27">
                  <c:v>27486</c:v>
                </c:pt>
                <c:pt idx="28">
                  <c:v>27516</c:v>
                </c:pt>
                <c:pt idx="29">
                  <c:v>27547</c:v>
                </c:pt>
                <c:pt idx="30">
                  <c:v>27577</c:v>
                </c:pt>
                <c:pt idx="31">
                  <c:v>27608</c:v>
                </c:pt>
                <c:pt idx="32">
                  <c:v>27639</c:v>
                </c:pt>
                <c:pt idx="33">
                  <c:v>27669</c:v>
                </c:pt>
                <c:pt idx="34">
                  <c:v>27700</c:v>
                </c:pt>
                <c:pt idx="35">
                  <c:v>27730</c:v>
                </c:pt>
                <c:pt idx="36">
                  <c:v>27761</c:v>
                </c:pt>
                <c:pt idx="37">
                  <c:v>27792</c:v>
                </c:pt>
                <c:pt idx="38">
                  <c:v>27821</c:v>
                </c:pt>
                <c:pt idx="39">
                  <c:v>27852</c:v>
                </c:pt>
                <c:pt idx="40">
                  <c:v>27882</c:v>
                </c:pt>
                <c:pt idx="41">
                  <c:v>27913</c:v>
                </c:pt>
                <c:pt idx="42">
                  <c:v>27943</c:v>
                </c:pt>
                <c:pt idx="43">
                  <c:v>27974</c:v>
                </c:pt>
                <c:pt idx="44">
                  <c:v>28005</c:v>
                </c:pt>
                <c:pt idx="45">
                  <c:v>28035</c:v>
                </c:pt>
                <c:pt idx="46">
                  <c:v>28066</c:v>
                </c:pt>
                <c:pt idx="47">
                  <c:v>28096</c:v>
                </c:pt>
                <c:pt idx="48">
                  <c:v>28127</c:v>
                </c:pt>
                <c:pt idx="49">
                  <c:v>28158</c:v>
                </c:pt>
                <c:pt idx="50">
                  <c:v>28186</c:v>
                </c:pt>
                <c:pt idx="51">
                  <c:v>28217</c:v>
                </c:pt>
                <c:pt idx="52">
                  <c:v>28247</c:v>
                </c:pt>
                <c:pt idx="53">
                  <c:v>28278</c:v>
                </c:pt>
                <c:pt idx="54">
                  <c:v>28308</c:v>
                </c:pt>
                <c:pt idx="55">
                  <c:v>28339</c:v>
                </c:pt>
                <c:pt idx="56">
                  <c:v>28370</c:v>
                </c:pt>
                <c:pt idx="57">
                  <c:v>28400</c:v>
                </c:pt>
                <c:pt idx="58">
                  <c:v>28431</c:v>
                </c:pt>
                <c:pt idx="59">
                  <c:v>28461</c:v>
                </c:pt>
                <c:pt idx="60">
                  <c:v>28492</c:v>
                </c:pt>
                <c:pt idx="61">
                  <c:v>28523</c:v>
                </c:pt>
                <c:pt idx="62">
                  <c:v>28551</c:v>
                </c:pt>
                <c:pt idx="63">
                  <c:v>28582</c:v>
                </c:pt>
                <c:pt idx="64">
                  <c:v>28612</c:v>
                </c:pt>
                <c:pt idx="65">
                  <c:v>28643</c:v>
                </c:pt>
                <c:pt idx="66">
                  <c:v>28673</c:v>
                </c:pt>
                <c:pt idx="67">
                  <c:v>28704</c:v>
                </c:pt>
                <c:pt idx="68">
                  <c:v>28735</c:v>
                </c:pt>
                <c:pt idx="69">
                  <c:v>28765</c:v>
                </c:pt>
                <c:pt idx="70">
                  <c:v>28796</c:v>
                </c:pt>
                <c:pt idx="71">
                  <c:v>28826</c:v>
                </c:pt>
                <c:pt idx="72">
                  <c:v>28857</c:v>
                </c:pt>
                <c:pt idx="73">
                  <c:v>28888</c:v>
                </c:pt>
                <c:pt idx="74">
                  <c:v>28916</c:v>
                </c:pt>
                <c:pt idx="75">
                  <c:v>28947</c:v>
                </c:pt>
                <c:pt idx="76">
                  <c:v>28977</c:v>
                </c:pt>
                <c:pt idx="77">
                  <c:v>29008</c:v>
                </c:pt>
                <c:pt idx="78">
                  <c:v>29038</c:v>
                </c:pt>
                <c:pt idx="79">
                  <c:v>29069</c:v>
                </c:pt>
                <c:pt idx="80">
                  <c:v>29100</c:v>
                </c:pt>
                <c:pt idx="81">
                  <c:v>29130</c:v>
                </c:pt>
                <c:pt idx="82">
                  <c:v>29161</c:v>
                </c:pt>
                <c:pt idx="83">
                  <c:v>29191</c:v>
                </c:pt>
                <c:pt idx="84">
                  <c:v>29222</c:v>
                </c:pt>
                <c:pt idx="85">
                  <c:v>29253</c:v>
                </c:pt>
                <c:pt idx="86">
                  <c:v>29282</c:v>
                </c:pt>
                <c:pt idx="87">
                  <c:v>29313</c:v>
                </c:pt>
                <c:pt idx="88">
                  <c:v>29343</c:v>
                </c:pt>
                <c:pt idx="89">
                  <c:v>29374</c:v>
                </c:pt>
                <c:pt idx="90">
                  <c:v>29404</c:v>
                </c:pt>
                <c:pt idx="91">
                  <c:v>29435</c:v>
                </c:pt>
                <c:pt idx="92">
                  <c:v>29466</c:v>
                </c:pt>
                <c:pt idx="93">
                  <c:v>29496</c:v>
                </c:pt>
                <c:pt idx="94">
                  <c:v>29527</c:v>
                </c:pt>
                <c:pt idx="95">
                  <c:v>29557</c:v>
                </c:pt>
                <c:pt idx="96">
                  <c:v>29588</c:v>
                </c:pt>
                <c:pt idx="97">
                  <c:v>29619</c:v>
                </c:pt>
                <c:pt idx="98">
                  <c:v>29647</c:v>
                </c:pt>
                <c:pt idx="99">
                  <c:v>29678</c:v>
                </c:pt>
                <c:pt idx="100">
                  <c:v>29708</c:v>
                </c:pt>
                <c:pt idx="101">
                  <c:v>29739</c:v>
                </c:pt>
                <c:pt idx="102">
                  <c:v>29769</c:v>
                </c:pt>
                <c:pt idx="103">
                  <c:v>29800</c:v>
                </c:pt>
                <c:pt idx="104">
                  <c:v>29831</c:v>
                </c:pt>
                <c:pt idx="105">
                  <c:v>29861</c:v>
                </c:pt>
                <c:pt idx="106">
                  <c:v>29892</c:v>
                </c:pt>
                <c:pt idx="107">
                  <c:v>29922</c:v>
                </c:pt>
                <c:pt idx="108">
                  <c:v>29953</c:v>
                </c:pt>
                <c:pt idx="109">
                  <c:v>29984</c:v>
                </c:pt>
                <c:pt idx="110">
                  <c:v>30012</c:v>
                </c:pt>
                <c:pt idx="111">
                  <c:v>30043</c:v>
                </c:pt>
                <c:pt idx="112">
                  <c:v>30073</c:v>
                </c:pt>
                <c:pt idx="113">
                  <c:v>30104</c:v>
                </c:pt>
                <c:pt idx="114">
                  <c:v>30134</c:v>
                </c:pt>
                <c:pt idx="115">
                  <c:v>30165</c:v>
                </c:pt>
                <c:pt idx="116">
                  <c:v>30196</c:v>
                </c:pt>
                <c:pt idx="117">
                  <c:v>30226</c:v>
                </c:pt>
                <c:pt idx="118">
                  <c:v>30257</c:v>
                </c:pt>
                <c:pt idx="119">
                  <c:v>30287</c:v>
                </c:pt>
                <c:pt idx="120">
                  <c:v>30318</c:v>
                </c:pt>
                <c:pt idx="121">
                  <c:v>30349</c:v>
                </c:pt>
                <c:pt idx="122">
                  <c:v>30377</c:v>
                </c:pt>
                <c:pt idx="123">
                  <c:v>30408</c:v>
                </c:pt>
                <c:pt idx="124">
                  <c:v>30438</c:v>
                </c:pt>
                <c:pt idx="125">
                  <c:v>30469</c:v>
                </c:pt>
                <c:pt idx="126">
                  <c:v>30499</c:v>
                </c:pt>
                <c:pt idx="127">
                  <c:v>30530</c:v>
                </c:pt>
                <c:pt idx="128">
                  <c:v>30561</c:v>
                </c:pt>
                <c:pt idx="129">
                  <c:v>30591</c:v>
                </c:pt>
                <c:pt idx="130">
                  <c:v>30622</c:v>
                </c:pt>
                <c:pt idx="131">
                  <c:v>30652</c:v>
                </c:pt>
                <c:pt idx="132">
                  <c:v>30683</c:v>
                </c:pt>
                <c:pt idx="133">
                  <c:v>30714</c:v>
                </c:pt>
                <c:pt idx="134">
                  <c:v>30743</c:v>
                </c:pt>
                <c:pt idx="135">
                  <c:v>30774</c:v>
                </c:pt>
                <c:pt idx="136">
                  <c:v>30804</c:v>
                </c:pt>
                <c:pt idx="137">
                  <c:v>30835</c:v>
                </c:pt>
                <c:pt idx="138">
                  <c:v>30865</c:v>
                </c:pt>
                <c:pt idx="139">
                  <c:v>30896</c:v>
                </c:pt>
                <c:pt idx="140">
                  <c:v>30927</c:v>
                </c:pt>
                <c:pt idx="141">
                  <c:v>30957</c:v>
                </c:pt>
                <c:pt idx="142">
                  <c:v>30988</c:v>
                </c:pt>
                <c:pt idx="143">
                  <c:v>31018</c:v>
                </c:pt>
                <c:pt idx="144">
                  <c:v>31049</c:v>
                </c:pt>
                <c:pt idx="145">
                  <c:v>31080</c:v>
                </c:pt>
                <c:pt idx="146">
                  <c:v>31108</c:v>
                </c:pt>
                <c:pt idx="147">
                  <c:v>31139</c:v>
                </c:pt>
                <c:pt idx="148">
                  <c:v>31169</c:v>
                </c:pt>
                <c:pt idx="149">
                  <c:v>31200</c:v>
                </c:pt>
                <c:pt idx="150">
                  <c:v>31230</c:v>
                </c:pt>
                <c:pt idx="151">
                  <c:v>31261</c:v>
                </c:pt>
                <c:pt idx="152">
                  <c:v>31292</c:v>
                </c:pt>
                <c:pt idx="153">
                  <c:v>31322</c:v>
                </c:pt>
                <c:pt idx="154">
                  <c:v>31353</c:v>
                </c:pt>
                <c:pt idx="155">
                  <c:v>31383</c:v>
                </c:pt>
                <c:pt idx="156">
                  <c:v>31414</c:v>
                </c:pt>
                <c:pt idx="157">
                  <c:v>31445</c:v>
                </c:pt>
                <c:pt idx="158">
                  <c:v>31473</c:v>
                </c:pt>
                <c:pt idx="159">
                  <c:v>31504</c:v>
                </c:pt>
                <c:pt idx="160">
                  <c:v>31534</c:v>
                </c:pt>
                <c:pt idx="161">
                  <c:v>31565</c:v>
                </c:pt>
                <c:pt idx="162">
                  <c:v>31595</c:v>
                </c:pt>
                <c:pt idx="163">
                  <c:v>31626</c:v>
                </c:pt>
                <c:pt idx="164">
                  <c:v>31657</c:v>
                </c:pt>
                <c:pt idx="165">
                  <c:v>31687</c:v>
                </c:pt>
                <c:pt idx="166">
                  <c:v>31718</c:v>
                </c:pt>
                <c:pt idx="167">
                  <c:v>31748</c:v>
                </c:pt>
                <c:pt idx="168">
                  <c:v>31779</c:v>
                </c:pt>
                <c:pt idx="169">
                  <c:v>31810</c:v>
                </c:pt>
                <c:pt idx="170">
                  <c:v>31838</c:v>
                </c:pt>
                <c:pt idx="171">
                  <c:v>31869</c:v>
                </c:pt>
                <c:pt idx="172">
                  <c:v>31899</c:v>
                </c:pt>
                <c:pt idx="173">
                  <c:v>31930</c:v>
                </c:pt>
                <c:pt idx="174">
                  <c:v>31960</c:v>
                </c:pt>
                <c:pt idx="175">
                  <c:v>31991</c:v>
                </c:pt>
                <c:pt idx="176">
                  <c:v>32022</c:v>
                </c:pt>
                <c:pt idx="177">
                  <c:v>32052</c:v>
                </c:pt>
                <c:pt idx="178">
                  <c:v>32083</c:v>
                </c:pt>
                <c:pt idx="179">
                  <c:v>32113</c:v>
                </c:pt>
                <c:pt idx="180">
                  <c:v>32144</c:v>
                </c:pt>
                <c:pt idx="181">
                  <c:v>32175</c:v>
                </c:pt>
                <c:pt idx="182">
                  <c:v>32204</c:v>
                </c:pt>
                <c:pt idx="183">
                  <c:v>32235</c:v>
                </c:pt>
                <c:pt idx="184">
                  <c:v>32265</c:v>
                </c:pt>
                <c:pt idx="185">
                  <c:v>32296</c:v>
                </c:pt>
                <c:pt idx="186">
                  <c:v>32326</c:v>
                </c:pt>
                <c:pt idx="187">
                  <c:v>32357</c:v>
                </c:pt>
                <c:pt idx="188">
                  <c:v>32388</c:v>
                </c:pt>
                <c:pt idx="189">
                  <c:v>32418</c:v>
                </c:pt>
                <c:pt idx="190">
                  <c:v>32449</c:v>
                </c:pt>
                <c:pt idx="191">
                  <c:v>32479</c:v>
                </c:pt>
                <c:pt idx="192">
                  <c:v>32510</c:v>
                </c:pt>
                <c:pt idx="193">
                  <c:v>32541</c:v>
                </c:pt>
                <c:pt idx="194">
                  <c:v>32569</c:v>
                </c:pt>
                <c:pt idx="195">
                  <c:v>32600</c:v>
                </c:pt>
                <c:pt idx="196">
                  <c:v>32630</c:v>
                </c:pt>
                <c:pt idx="197">
                  <c:v>32661</c:v>
                </c:pt>
                <c:pt idx="198">
                  <c:v>32691</c:v>
                </c:pt>
                <c:pt idx="199">
                  <c:v>32722</c:v>
                </c:pt>
                <c:pt idx="200">
                  <c:v>32753</c:v>
                </c:pt>
                <c:pt idx="201">
                  <c:v>32783</c:v>
                </c:pt>
                <c:pt idx="202">
                  <c:v>32814</c:v>
                </c:pt>
                <c:pt idx="203">
                  <c:v>32844</c:v>
                </c:pt>
                <c:pt idx="204">
                  <c:v>32875</c:v>
                </c:pt>
                <c:pt idx="205">
                  <c:v>32906</c:v>
                </c:pt>
                <c:pt idx="206">
                  <c:v>32934</c:v>
                </c:pt>
                <c:pt idx="207">
                  <c:v>32965</c:v>
                </c:pt>
                <c:pt idx="208">
                  <c:v>32995</c:v>
                </c:pt>
                <c:pt idx="209">
                  <c:v>33026</c:v>
                </c:pt>
                <c:pt idx="210">
                  <c:v>33056</c:v>
                </c:pt>
                <c:pt idx="211">
                  <c:v>33087</c:v>
                </c:pt>
                <c:pt idx="212">
                  <c:v>33118</c:v>
                </c:pt>
                <c:pt idx="213">
                  <c:v>33148</c:v>
                </c:pt>
                <c:pt idx="214">
                  <c:v>33179</c:v>
                </c:pt>
                <c:pt idx="215">
                  <c:v>33209</c:v>
                </c:pt>
                <c:pt idx="216">
                  <c:v>33240</c:v>
                </c:pt>
                <c:pt idx="217">
                  <c:v>33271</c:v>
                </c:pt>
                <c:pt idx="218">
                  <c:v>33299</c:v>
                </c:pt>
                <c:pt idx="219">
                  <c:v>33330</c:v>
                </c:pt>
                <c:pt idx="220">
                  <c:v>33360</c:v>
                </c:pt>
                <c:pt idx="221">
                  <c:v>33391</c:v>
                </c:pt>
                <c:pt idx="222">
                  <c:v>33421</c:v>
                </c:pt>
                <c:pt idx="223">
                  <c:v>33452</c:v>
                </c:pt>
                <c:pt idx="224">
                  <c:v>33483</c:v>
                </c:pt>
                <c:pt idx="225">
                  <c:v>33513</c:v>
                </c:pt>
                <c:pt idx="226">
                  <c:v>33544</c:v>
                </c:pt>
                <c:pt idx="227">
                  <c:v>33574</c:v>
                </c:pt>
                <c:pt idx="228">
                  <c:v>33605</c:v>
                </c:pt>
                <c:pt idx="229">
                  <c:v>33636</c:v>
                </c:pt>
                <c:pt idx="230">
                  <c:v>33665</c:v>
                </c:pt>
                <c:pt idx="231">
                  <c:v>33696</c:v>
                </c:pt>
                <c:pt idx="232">
                  <c:v>33726</c:v>
                </c:pt>
                <c:pt idx="233">
                  <c:v>33757</c:v>
                </c:pt>
                <c:pt idx="234">
                  <c:v>33787</c:v>
                </c:pt>
                <c:pt idx="235">
                  <c:v>33818</c:v>
                </c:pt>
                <c:pt idx="236">
                  <c:v>33849</c:v>
                </c:pt>
                <c:pt idx="237">
                  <c:v>33879</c:v>
                </c:pt>
                <c:pt idx="238">
                  <c:v>33910</c:v>
                </c:pt>
                <c:pt idx="239">
                  <c:v>33940</c:v>
                </c:pt>
                <c:pt idx="240">
                  <c:v>33971</c:v>
                </c:pt>
                <c:pt idx="241">
                  <c:v>34002</c:v>
                </c:pt>
                <c:pt idx="242">
                  <c:v>34030</c:v>
                </c:pt>
                <c:pt idx="243">
                  <c:v>34061</c:v>
                </c:pt>
                <c:pt idx="244">
                  <c:v>34091</c:v>
                </c:pt>
                <c:pt idx="245">
                  <c:v>34122</c:v>
                </c:pt>
                <c:pt idx="246">
                  <c:v>34152</c:v>
                </c:pt>
                <c:pt idx="247">
                  <c:v>34183</c:v>
                </c:pt>
                <c:pt idx="248">
                  <c:v>34214</c:v>
                </c:pt>
                <c:pt idx="249">
                  <c:v>34244</c:v>
                </c:pt>
                <c:pt idx="250">
                  <c:v>34275</c:v>
                </c:pt>
                <c:pt idx="251">
                  <c:v>34305</c:v>
                </c:pt>
                <c:pt idx="252">
                  <c:v>34336</c:v>
                </c:pt>
                <c:pt idx="253">
                  <c:v>34367</c:v>
                </c:pt>
                <c:pt idx="254">
                  <c:v>34395</c:v>
                </c:pt>
                <c:pt idx="255">
                  <c:v>34426</c:v>
                </c:pt>
                <c:pt idx="256">
                  <c:v>34456</c:v>
                </c:pt>
                <c:pt idx="257">
                  <c:v>34487</c:v>
                </c:pt>
                <c:pt idx="258">
                  <c:v>34517</c:v>
                </c:pt>
                <c:pt idx="259">
                  <c:v>34548</c:v>
                </c:pt>
                <c:pt idx="260">
                  <c:v>34579</c:v>
                </c:pt>
                <c:pt idx="261">
                  <c:v>34609</c:v>
                </c:pt>
                <c:pt idx="262">
                  <c:v>34640</c:v>
                </c:pt>
                <c:pt idx="263">
                  <c:v>34670</c:v>
                </c:pt>
                <c:pt idx="264">
                  <c:v>34701</c:v>
                </c:pt>
                <c:pt idx="265">
                  <c:v>34732</c:v>
                </c:pt>
                <c:pt idx="266">
                  <c:v>34760</c:v>
                </c:pt>
                <c:pt idx="267">
                  <c:v>34791</c:v>
                </c:pt>
                <c:pt idx="268">
                  <c:v>34821</c:v>
                </c:pt>
                <c:pt idx="269">
                  <c:v>34852</c:v>
                </c:pt>
                <c:pt idx="270">
                  <c:v>34882</c:v>
                </c:pt>
                <c:pt idx="271">
                  <c:v>34913</c:v>
                </c:pt>
                <c:pt idx="272">
                  <c:v>34944</c:v>
                </c:pt>
                <c:pt idx="273">
                  <c:v>34974</c:v>
                </c:pt>
                <c:pt idx="274">
                  <c:v>35005</c:v>
                </c:pt>
                <c:pt idx="275">
                  <c:v>35035</c:v>
                </c:pt>
                <c:pt idx="276">
                  <c:v>35066</c:v>
                </c:pt>
                <c:pt idx="277">
                  <c:v>35097</c:v>
                </c:pt>
                <c:pt idx="278">
                  <c:v>35126</c:v>
                </c:pt>
                <c:pt idx="279">
                  <c:v>35157</c:v>
                </c:pt>
                <c:pt idx="280">
                  <c:v>35187</c:v>
                </c:pt>
                <c:pt idx="281">
                  <c:v>35218</c:v>
                </c:pt>
                <c:pt idx="282">
                  <c:v>35248</c:v>
                </c:pt>
                <c:pt idx="283">
                  <c:v>35279</c:v>
                </c:pt>
                <c:pt idx="284">
                  <c:v>35310</c:v>
                </c:pt>
                <c:pt idx="285">
                  <c:v>35340</c:v>
                </c:pt>
                <c:pt idx="286">
                  <c:v>35371</c:v>
                </c:pt>
                <c:pt idx="287">
                  <c:v>35401</c:v>
                </c:pt>
                <c:pt idx="288">
                  <c:v>35432</c:v>
                </c:pt>
                <c:pt idx="289">
                  <c:v>35463</c:v>
                </c:pt>
                <c:pt idx="290">
                  <c:v>35491</c:v>
                </c:pt>
                <c:pt idx="291">
                  <c:v>35522</c:v>
                </c:pt>
                <c:pt idx="292">
                  <c:v>35552</c:v>
                </c:pt>
                <c:pt idx="293">
                  <c:v>35583</c:v>
                </c:pt>
                <c:pt idx="294">
                  <c:v>35613</c:v>
                </c:pt>
                <c:pt idx="295">
                  <c:v>35644</c:v>
                </c:pt>
                <c:pt idx="296">
                  <c:v>35675</c:v>
                </c:pt>
                <c:pt idx="297">
                  <c:v>35705</c:v>
                </c:pt>
                <c:pt idx="298">
                  <c:v>35736</c:v>
                </c:pt>
                <c:pt idx="299">
                  <c:v>35766</c:v>
                </c:pt>
                <c:pt idx="300">
                  <c:v>35797</c:v>
                </c:pt>
                <c:pt idx="301">
                  <c:v>35828</c:v>
                </c:pt>
                <c:pt idx="302">
                  <c:v>35856</c:v>
                </c:pt>
                <c:pt idx="303">
                  <c:v>35887</c:v>
                </c:pt>
                <c:pt idx="304">
                  <c:v>35917</c:v>
                </c:pt>
                <c:pt idx="305">
                  <c:v>35948</c:v>
                </c:pt>
                <c:pt idx="306">
                  <c:v>35978</c:v>
                </c:pt>
                <c:pt idx="307">
                  <c:v>36009</c:v>
                </c:pt>
                <c:pt idx="308">
                  <c:v>36040</c:v>
                </c:pt>
                <c:pt idx="309">
                  <c:v>36070</c:v>
                </c:pt>
                <c:pt idx="310">
                  <c:v>36101</c:v>
                </c:pt>
                <c:pt idx="311">
                  <c:v>36131</c:v>
                </c:pt>
                <c:pt idx="312">
                  <c:v>36162</c:v>
                </c:pt>
                <c:pt idx="313">
                  <c:v>36193</c:v>
                </c:pt>
                <c:pt idx="314">
                  <c:v>36221</c:v>
                </c:pt>
                <c:pt idx="315">
                  <c:v>36252</c:v>
                </c:pt>
                <c:pt idx="316">
                  <c:v>36282</c:v>
                </c:pt>
                <c:pt idx="317">
                  <c:v>36313</c:v>
                </c:pt>
                <c:pt idx="318">
                  <c:v>36343</c:v>
                </c:pt>
                <c:pt idx="319">
                  <c:v>36374</c:v>
                </c:pt>
                <c:pt idx="320">
                  <c:v>36405</c:v>
                </c:pt>
                <c:pt idx="321">
                  <c:v>36435</c:v>
                </c:pt>
                <c:pt idx="322">
                  <c:v>36466</c:v>
                </c:pt>
                <c:pt idx="323">
                  <c:v>36496</c:v>
                </c:pt>
                <c:pt idx="324">
                  <c:v>36527</c:v>
                </c:pt>
                <c:pt idx="325">
                  <c:v>36558</c:v>
                </c:pt>
                <c:pt idx="326">
                  <c:v>36587</c:v>
                </c:pt>
                <c:pt idx="327">
                  <c:v>36618</c:v>
                </c:pt>
                <c:pt idx="328">
                  <c:v>36648</c:v>
                </c:pt>
                <c:pt idx="329">
                  <c:v>36679</c:v>
                </c:pt>
                <c:pt idx="330">
                  <c:v>36709</c:v>
                </c:pt>
                <c:pt idx="331">
                  <c:v>36740</c:v>
                </c:pt>
                <c:pt idx="332">
                  <c:v>36771</c:v>
                </c:pt>
                <c:pt idx="333">
                  <c:v>36801</c:v>
                </c:pt>
                <c:pt idx="334">
                  <c:v>36832</c:v>
                </c:pt>
                <c:pt idx="335">
                  <c:v>36862</c:v>
                </c:pt>
                <c:pt idx="336">
                  <c:v>36893</c:v>
                </c:pt>
                <c:pt idx="337">
                  <c:v>36924</c:v>
                </c:pt>
                <c:pt idx="338">
                  <c:v>36952</c:v>
                </c:pt>
                <c:pt idx="339">
                  <c:v>36983</c:v>
                </c:pt>
                <c:pt idx="340">
                  <c:v>37013</c:v>
                </c:pt>
                <c:pt idx="341">
                  <c:v>37044</c:v>
                </c:pt>
                <c:pt idx="342">
                  <c:v>37074</c:v>
                </c:pt>
                <c:pt idx="343">
                  <c:v>37105</c:v>
                </c:pt>
                <c:pt idx="344">
                  <c:v>37136</c:v>
                </c:pt>
                <c:pt idx="345">
                  <c:v>37166</c:v>
                </c:pt>
                <c:pt idx="346">
                  <c:v>37197</c:v>
                </c:pt>
                <c:pt idx="347">
                  <c:v>37227</c:v>
                </c:pt>
                <c:pt idx="348">
                  <c:v>37258</c:v>
                </c:pt>
                <c:pt idx="349">
                  <c:v>37289</c:v>
                </c:pt>
                <c:pt idx="350">
                  <c:v>37317</c:v>
                </c:pt>
                <c:pt idx="351">
                  <c:v>37348</c:v>
                </c:pt>
                <c:pt idx="352">
                  <c:v>37378</c:v>
                </c:pt>
                <c:pt idx="353">
                  <c:v>37409</c:v>
                </c:pt>
                <c:pt idx="354">
                  <c:v>37439</c:v>
                </c:pt>
                <c:pt idx="355">
                  <c:v>37470</c:v>
                </c:pt>
                <c:pt idx="356">
                  <c:v>37501</c:v>
                </c:pt>
                <c:pt idx="357">
                  <c:v>37531</c:v>
                </c:pt>
                <c:pt idx="358">
                  <c:v>37562</c:v>
                </c:pt>
                <c:pt idx="359">
                  <c:v>37592</c:v>
                </c:pt>
                <c:pt idx="360">
                  <c:v>37623</c:v>
                </c:pt>
                <c:pt idx="361">
                  <c:v>37654</c:v>
                </c:pt>
                <c:pt idx="362">
                  <c:v>37682</c:v>
                </c:pt>
                <c:pt idx="363">
                  <c:v>37713</c:v>
                </c:pt>
                <c:pt idx="364">
                  <c:v>37743</c:v>
                </c:pt>
                <c:pt idx="365">
                  <c:v>37774</c:v>
                </c:pt>
                <c:pt idx="366">
                  <c:v>37804</c:v>
                </c:pt>
                <c:pt idx="367">
                  <c:v>37835</c:v>
                </c:pt>
                <c:pt idx="368">
                  <c:v>37866</c:v>
                </c:pt>
                <c:pt idx="369">
                  <c:v>37896</c:v>
                </c:pt>
                <c:pt idx="370">
                  <c:v>37927</c:v>
                </c:pt>
                <c:pt idx="371">
                  <c:v>37957</c:v>
                </c:pt>
                <c:pt idx="372">
                  <c:v>37988</c:v>
                </c:pt>
                <c:pt idx="373">
                  <c:v>38019</c:v>
                </c:pt>
                <c:pt idx="374">
                  <c:v>38048</c:v>
                </c:pt>
                <c:pt idx="375">
                  <c:v>38079</c:v>
                </c:pt>
                <c:pt idx="376">
                  <c:v>38109</c:v>
                </c:pt>
                <c:pt idx="377">
                  <c:v>38140</c:v>
                </c:pt>
                <c:pt idx="378">
                  <c:v>38170</c:v>
                </c:pt>
                <c:pt idx="379">
                  <c:v>38201</c:v>
                </c:pt>
                <c:pt idx="380">
                  <c:v>38232</c:v>
                </c:pt>
                <c:pt idx="381">
                  <c:v>38262</c:v>
                </c:pt>
                <c:pt idx="382">
                  <c:v>38293</c:v>
                </c:pt>
                <c:pt idx="383">
                  <c:v>38323</c:v>
                </c:pt>
                <c:pt idx="384">
                  <c:v>38354</c:v>
                </c:pt>
                <c:pt idx="385">
                  <c:v>38385</c:v>
                </c:pt>
                <c:pt idx="386">
                  <c:v>38413</c:v>
                </c:pt>
                <c:pt idx="387">
                  <c:v>38444</c:v>
                </c:pt>
                <c:pt idx="388">
                  <c:v>38474</c:v>
                </c:pt>
                <c:pt idx="389">
                  <c:v>38505</c:v>
                </c:pt>
                <c:pt idx="390">
                  <c:v>38535</c:v>
                </c:pt>
                <c:pt idx="391">
                  <c:v>38566</c:v>
                </c:pt>
                <c:pt idx="392">
                  <c:v>38597</c:v>
                </c:pt>
                <c:pt idx="393">
                  <c:v>38627</c:v>
                </c:pt>
                <c:pt idx="394">
                  <c:v>38658</c:v>
                </c:pt>
                <c:pt idx="395">
                  <c:v>38688</c:v>
                </c:pt>
                <c:pt idx="396">
                  <c:v>38719</c:v>
                </c:pt>
                <c:pt idx="397">
                  <c:v>38750</c:v>
                </c:pt>
                <c:pt idx="398">
                  <c:v>38778</c:v>
                </c:pt>
                <c:pt idx="399">
                  <c:v>38809</c:v>
                </c:pt>
                <c:pt idx="400">
                  <c:v>38839</c:v>
                </c:pt>
                <c:pt idx="401">
                  <c:v>38870</c:v>
                </c:pt>
                <c:pt idx="402">
                  <c:v>38900</c:v>
                </c:pt>
                <c:pt idx="403">
                  <c:v>38931</c:v>
                </c:pt>
                <c:pt idx="404">
                  <c:v>38962</c:v>
                </c:pt>
                <c:pt idx="405">
                  <c:v>38992</c:v>
                </c:pt>
                <c:pt idx="406">
                  <c:v>39023</c:v>
                </c:pt>
                <c:pt idx="407">
                  <c:v>39053</c:v>
                </c:pt>
                <c:pt idx="408">
                  <c:v>39084</c:v>
                </c:pt>
                <c:pt idx="409">
                  <c:v>39115</c:v>
                </c:pt>
                <c:pt idx="410">
                  <c:v>39143</c:v>
                </c:pt>
                <c:pt idx="411">
                  <c:v>39174</c:v>
                </c:pt>
                <c:pt idx="412">
                  <c:v>39204</c:v>
                </c:pt>
                <c:pt idx="413">
                  <c:v>39235</c:v>
                </c:pt>
                <c:pt idx="414">
                  <c:v>39265</c:v>
                </c:pt>
                <c:pt idx="415">
                  <c:v>39296</c:v>
                </c:pt>
                <c:pt idx="416">
                  <c:v>39327</c:v>
                </c:pt>
                <c:pt idx="417">
                  <c:v>39357</c:v>
                </c:pt>
                <c:pt idx="418">
                  <c:v>39388</c:v>
                </c:pt>
                <c:pt idx="419">
                  <c:v>39418</c:v>
                </c:pt>
                <c:pt idx="420">
                  <c:v>39449</c:v>
                </c:pt>
                <c:pt idx="421">
                  <c:v>39480</c:v>
                </c:pt>
                <c:pt idx="422">
                  <c:v>39509</c:v>
                </c:pt>
                <c:pt idx="423">
                  <c:v>39540</c:v>
                </c:pt>
                <c:pt idx="424">
                  <c:v>39570</c:v>
                </c:pt>
                <c:pt idx="425">
                  <c:v>39601</c:v>
                </c:pt>
                <c:pt idx="426">
                  <c:v>39631</c:v>
                </c:pt>
                <c:pt idx="427">
                  <c:v>39662</c:v>
                </c:pt>
                <c:pt idx="428">
                  <c:v>39693</c:v>
                </c:pt>
                <c:pt idx="429">
                  <c:v>39723</c:v>
                </c:pt>
                <c:pt idx="430">
                  <c:v>39754</c:v>
                </c:pt>
                <c:pt idx="431">
                  <c:v>39784</c:v>
                </c:pt>
                <c:pt idx="432">
                  <c:v>39815</c:v>
                </c:pt>
                <c:pt idx="433">
                  <c:v>39846</c:v>
                </c:pt>
                <c:pt idx="434">
                  <c:v>39874</c:v>
                </c:pt>
                <c:pt idx="435">
                  <c:v>39905</c:v>
                </c:pt>
                <c:pt idx="436">
                  <c:v>39935</c:v>
                </c:pt>
                <c:pt idx="437">
                  <c:v>39966</c:v>
                </c:pt>
                <c:pt idx="438">
                  <c:v>39996</c:v>
                </c:pt>
                <c:pt idx="439">
                  <c:v>40027</c:v>
                </c:pt>
                <c:pt idx="440">
                  <c:v>40058</c:v>
                </c:pt>
                <c:pt idx="441">
                  <c:v>40088</c:v>
                </c:pt>
                <c:pt idx="442">
                  <c:v>40119</c:v>
                </c:pt>
                <c:pt idx="443">
                  <c:v>40149</c:v>
                </c:pt>
                <c:pt idx="444">
                  <c:v>40180</c:v>
                </c:pt>
                <c:pt idx="445">
                  <c:v>40211</c:v>
                </c:pt>
                <c:pt idx="446">
                  <c:v>40239</c:v>
                </c:pt>
                <c:pt idx="447">
                  <c:v>40270</c:v>
                </c:pt>
                <c:pt idx="448">
                  <c:v>40300</c:v>
                </c:pt>
                <c:pt idx="449">
                  <c:v>40331</c:v>
                </c:pt>
                <c:pt idx="450">
                  <c:v>40361</c:v>
                </c:pt>
                <c:pt idx="451">
                  <c:v>40392</c:v>
                </c:pt>
                <c:pt idx="452">
                  <c:v>40423</c:v>
                </c:pt>
                <c:pt idx="453">
                  <c:v>40453</c:v>
                </c:pt>
                <c:pt idx="454">
                  <c:v>40484</c:v>
                </c:pt>
                <c:pt idx="455">
                  <c:v>40514</c:v>
                </c:pt>
                <c:pt idx="456">
                  <c:v>40545</c:v>
                </c:pt>
                <c:pt idx="457">
                  <c:v>40576</c:v>
                </c:pt>
                <c:pt idx="458">
                  <c:v>40604</c:v>
                </c:pt>
                <c:pt idx="459">
                  <c:v>40635</c:v>
                </c:pt>
                <c:pt idx="460">
                  <c:v>40665</c:v>
                </c:pt>
                <c:pt idx="461">
                  <c:v>40696</c:v>
                </c:pt>
                <c:pt idx="462">
                  <c:v>40726</c:v>
                </c:pt>
                <c:pt idx="463">
                  <c:v>40757</c:v>
                </c:pt>
                <c:pt idx="464">
                  <c:v>40788</c:v>
                </c:pt>
                <c:pt idx="465">
                  <c:v>40818</c:v>
                </c:pt>
                <c:pt idx="466">
                  <c:v>40849</c:v>
                </c:pt>
                <c:pt idx="467">
                  <c:v>40879</c:v>
                </c:pt>
                <c:pt idx="468">
                  <c:v>40910</c:v>
                </c:pt>
                <c:pt idx="469">
                  <c:v>40941</c:v>
                </c:pt>
                <c:pt idx="470">
                  <c:v>40970</c:v>
                </c:pt>
                <c:pt idx="471">
                  <c:v>41001</c:v>
                </c:pt>
                <c:pt idx="472">
                  <c:v>41031</c:v>
                </c:pt>
                <c:pt idx="473">
                  <c:v>41062</c:v>
                </c:pt>
                <c:pt idx="474">
                  <c:v>41092</c:v>
                </c:pt>
                <c:pt idx="475">
                  <c:v>41123</c:v>
                </c:pt>
                <c:pt idx="476">
                  <c:v>41154</c:v>
                </c:pt>
                <c:pt idx="477">
                  <c:v>41184</c:v>
                </c:pt>
                <c:pt idx="478">
                  <c:v>41215</c:v>
                </c:pt>
                <c:pt idx="479">
                  <c:v>41245</c:v>
                </c:pt>
                <c:pt idx="480">
                  <c:v>41276</c:v>
                </c:pt>
                <c:pt idx="481">
                  <c:v>41307</c:v>
                </c:pt>
                <c:pt idx="482">
                  <c:v>41335</c:v>
                </c:pt>
                <c:pt idx="483">
                  <c:v>41366</c:v>
                </c:pt>
                <c:pt idx="484">
                  <c:v>41396</c:v>
                </c:pt>
                <c:pt idx="485">
                  <c:v>41427</c:v>
                </c:pt>
                <c:pt idx="486">
                  <c:v>41457</c:v>
                </c:pt>
                <c:pt idx="487">
                  <c:v>41488</c:v>
                </c:pt>
                <c:pt idx="488">
                  <c:v>41519</c:v>
                </c:pt>
                <c:pt idx="489">
                  <c:v>41549</c:v>
                </c:pt>
                <c:pt idx="490">
                  <c:v>41580</c:v>
                </c:pt>
                <c:pt idx="491">
                  <c:v>41610</c:v>
                </c:pt>
                <c:pt idx="492">
                  <c:v>41641</c:v>
                </c:pt>
                <c:pt idx="493">
                  <c:v>41672</c:v>
                </c:pt>
                <c:pt idx="494">
                  <c:v>41700</c:v>
                </c:pt>
                <c:pt idx="495">
                  <c:v>41731</c:v>
                </c:pt>
                <c:pt idx="496">
                  <c:v>41761</c:v>
                </c:pt>
                <c:pt idx="497">
                  <c:v>41792</c:v>
                </c:pt>
                <c:pt idx="498">
                  <c:v>41822</c:v>
                </c:pt>
                <c:pt idx="499">
                  <c:v>41853</c:v>
                </c:pt>
                <c:pt idx="500">
                  <c:v>41884</c:v>
                </c:pt>
                <c:pt idx="501">
                  <c:v>41914</c:v>
                </c:pt>
                <c:pt idx="502">
                  <c:v>41945</c:v>
                </c:pt>
                <c:pt idx="503">
                  <c:v>41975</c:v>
                </c:pt>
                <c:pt idx="504">
                  <c:v>42006</c:v>
                </c:pt>
                <c:pt idx="505">
                  <c:v>42037</c:v>
                </c:pt>
                <c:pt idx="506">
                  <c:v>42065</c:v>
                </c:pt>
                <c:pt idx="507">
                  <c:v>42096</c:v>
                </c:pt>
                <c:pt idx="508">
                  <c:v>42126</c:v>
                </c:pt>
                <c:pt idx="509">
                  <c:v>42157</c:v>
                </c:pt>
                <c:pt idx="510">
                  <c:v>42187</c:v>
                </c:pt>
                <c:pt idx="511">
                  <c:v>42218</c:v>
                </c:pt>
                <c:pt idx="512">
                  <c:v>42249</c:v>
                </c:pt>
                <c:pt idx="513">
                  <c:v>42279</c:v>
                </c:pt>
                <c:pt idx="514">
                  <c:v>42310</c:v>
                </c:pt>
              </c:numCache>
            </c:numRef>
          </c:xVal>
          <c:yVal>
            <c:numRef>
              <c:f>SealedBolsa!$B$8:$B$522</c:f>
              <c:numCache>
                <c:formatCode>General</c:formatCode>
                <c:ptCount val="515"/>
                <c:pt idx="0">
                  <c:v>28.27</c:v>
                </c:pt>
                <c:pt idx="1">
                  <c:v>25.400000000000002</c:v>
                </c:pt>
                <c:pt idx="2">
                  <c:v>22.75</c:v>
                </c:pt>
                <c:pt idx="3">
                  <c:v>22.53</c:v>
                </c:pt>
                <c:pt idx="4">
                  <c:v>18.55</c:v>
                </c:pt>
                <c:pt idx="5">
                  <c:v>16.79</c:v>
                </c:pt>
                <c:pt idx="6">
                  <c:v>15.68</c:v>
                </c:pt>
                <c:pt idx="7">
                  <c:v>20.32</c:v>
                </c:pt>
                <c:pt idx="8">
                  <c:v>19.440000000000001</c:v>
                </c:pt>
                <c:pt idx="9">
                  <c:v>24.96</c:v>
                </c:pt>
                <c:pt idx="10">
                  <c:v>19.22</c:v>
                </c:pt>
                <c:pt idx="11">
                  <c:v>13.25</c:v>
                </c:pt>
                <c:pt idx="12">
                  <c:v>13.47</c:v>
                </c:pt>
                <c:pt idx="13">
                  <c:v>12.59</c:v>
                </c:pt>
                <c:pt idx="14">
                  <c:v>15.68</c:v>
                </c:pt>
                <c:pt idx="15">
                  <c:v>14.36</c:v>
                </c:pt>
                <c:pt idx="16">
                  <c:v>13.5</c:v>
                </c:pt>
                <c:pt idx="17">
                  <c:v>13.5</c:v>
                </c:pt>
                <c:pt idx="18">
                  <c:v>13.950000000000001</c:v>
                </c:pt>
                <c:pt idx="19">
                  <c:v>14.83</c:v>
                </c:pt>
                <c:pt idx="20">
                  <c:v>13.950000000000001</c:v>
                </c:pt>
                <c:pt idx="21">
                  <c:v>11.51</c:v>
                </c:pt>
                <c:pt idx="22">
                  <c:v>13.73</c:v>
                </c:pt>
                <c:pt idx="23">
                  <c:v>14.280000000000001</c:v>
                </c:pt>
                <c:pt idx="24">
                  <c:v>12.27</c:v>
                </c:pt>
                <c:pt idx="25">
                  <c:v>13.83</c:v>
                </c:pt>
                <c:pt idx="26">
                  <c:v>15.02</c:v>
                </c:pt>
                <c:pt idx="27">
                  <c:v>15.82</c:v>
                </c:pt>
                <c:pt idx="28">
                  <c:v>16.12</c:v>
                </c:pt>
                <c:pt idx="29">
                  <c:v>20.41</c:v>
                </c:pt>
                <c:pt idx="30">
                  <c:v>20.18</c:v>
                </c:pt>
                <c:pt idx="31">
                  <c:v>17.04</c:v>
                </c:pt>
                <c:pt idx="32">
                  <c:v>15.700000000000001</c:v>
                </c:pt>
                <c:pt idx="33">
                  <c:v>12.57</c:v>
                </c:pt>
                <c:pt idx="34">
                  <c:v>11.9</c:v>
                </c:pt>
                <c:pt idx="35">
                  <c:v>13.92</c:v>
                </c:pt>
                <c:pt idx="36">
                  <c:v>14.8</c:v>
                </c:pt>
                <c:pt idx="37">
                  <c:v>15.02</c:v>
                </c:pt>
                <c:pt idx="38">
                  <c:v>17.3</c:v>
                </c:pt>
                <c:pt idx="39">
                  <c:v>16.84</c:v>
                </c:pt>
                <c:pt idx="40">
                  <c:v>15.93</c:v>
                </c:pt>
                <c:pt idx="41">
                  <c:v>14.11</c:v>
                </c:pt>
                <c:pt idx="42">
                  <c:v>16.010000000000002</c:v>
                </c:pt>
                <c:pt idx="43">
                  <c:v>15.1</c:v>
                </c:pt>
                <c:pt idx="44">
                  <c:v>15.55</c:v>
                </c:pt>
                <c:pt idx="45">
                  <c:v>15.1</c:v>
                </c:pt>
                <c:pt idx="46">
                  <c:v>13.950000000000001</c:v>
                </c:pt>
                <c:pt idx="47">
                  <c:v>14.72</c:v>
                </c:pt>
                <c:pt idx="48">
                  <c:v>18.86</c:v>
                </c:pt>
                <c:pt idx="49">
                  <c:v>18.63</c:v>
                </c:pt>
                <c:pt idx="50">
                  <c:v>14.950000000000001</c:v>
                </c:pt>
                <c:pt idx="51">
                  <c:v>16.100000000000001</c:v>
                </c:pt>
                <c:pt idx="52">
                  <c:v>17.59</c:v>
                </c:pt>
                <c:pt idx="53">
                  <c:v>15.48</c:v>
                </c:pt>
                <c:pt idx="54">
                  <c:v>16.41</c:v>
                </c:pt>
                <c:pt idx="55">
                  <c:v>19.7</c:v>
                </c:pt>
                <c:pt idx="56">
                  <c:v>19.7</c:v>
                </c:pt>
                <c:pt idx="57">
                  <c:v>22.93</c:v>
                </c:pt>
                <c:pt idx="58">
                  <c:v>19.66</c:v>
                </c:pt>
                <c:pt idx="59">
                  <c:v>22</c:v>
                </c:pt>
                <c:pt idx="60">
                  <c:v>21.79</c:v>
                </c:pt>
                <c:pt idx="61">
                  <c:v>24.67</c:v>
                </c:pt>
                <c:pt idx="62">
                  <c:v>23.47</c:v>
                </c:pt>
                <c:pt idx="63">
                  <c:v>28.26</c:v>
                </c:pt>
                <c:pt idx="64">
                  <c:v>32.57</c:v>
                </c:pt>
                <c:pt idx="65">
                  <c:v>35.19</c:v>
                </c:pt>
                <c:pt idx="66">
                  <c:v>32.07</c:v>
                </c:pt>
                <c:pt idx="67">
                  <c:v>34.96</c:v>
                </c:pt>
                <c:pt idx="68">
                  <c:v>30.14</c:v>
                </c:pt>
                <c:pt idx="69">
                  <c:v>29.580000000000002</c:v>
                </c:pt>
                <c:pt idx="70">
                  <c:v>34.369999999999997</c:v>
                </c:pt>
                <c:pt idx="71">
                  <c:v>29.92</c:v>
                </c:pt>
                <c:pt idx="72">
                  <c:v>31.51</c:v>
                </c:pt>
                <c:pt idx="73">
                  <c:v>35.64</c:v>
                </c:pt>
                <c:pt idx="74">
                  <c:v>33.730000000000004</c:v>
                </c:pt>
                <c:pt idx="75">
                  <c:v>34.369999999999997</c:v>
                </c:pt>
                <c:pt idx="76">
                  <c:v>38.51</c:v>
                </c:pt>
                <c:pt idx="77">
                  <c:v>40.82</c:v>
                </c:pt>
                <c:pt idx="78">
                  <c:v>41.43</c:v>
                </c:pt>
                <c:pt idx="79">
                  <c:v>41.43</c:v>
                </c:pt>
                <c:pt idx="80">
                  <c:v>47.21</c:v>
                </c:pt>
                <c:pt idx="81">
                  <c:v>42.730000000000004</c:v>
                </c:pt>
                <c:pt idx="82">
                  <c:v>38.85</c:v>
                </c:pt>
                <c:pt idx="83">
                  <c:v>39.5</c:v>
                </c:pt>
                <c:pt idx="84">
                  <c:v>45.17</c:v>
                </c:pt>
                <c:pt idx="85">
                  <c:v>44.52</c:v>
                </c:pt>
                <c:pt idx="86">
                  <c:v>38.35</c:v>
                </c:pt>
                <c:pt idx="87">
                  <c:v>36.07</c:v>
                </c:pt>
                <c:pt idx="88">
                  <c:v>42.25</c:v>
                </c:pt>
                <c:pt idx="89">
                  <c:v>44.22</c:v>
                </c:pt>
                <c:pt idx="90">
                  <c:v>48.35</c:v>
                </c:pt>
                <c:pt idx="91">
                  <c:v>62.11</c:v>
                </c:pt>
                <c:pt idx="92">
                  <c:v>67.150000000000006</c:v>
                </c:pt>
                <c:pt idx="93">
                  <c:v>68.59</c:v>
                </c:pt>
                <c:pt idx="94">
                  <c:v>74.73</c:v>
                </c:pt>
                <c:pt idx="95">
                  <c:v>75.67</c:v>
                </c:pt>
                <c:pt idx="96">
                  <c:v>85.22</c:v>
                </c:pt>
                <c:pt idx="97">
                  <c:v>81.47</c:v>
                </c:pt>
                <c:pt idx="98">
                  <c:v>85.22</c:v>
                </c:pt>
                <c:pt idx="99">
                  <c:v>84.54</c:v>
                </c:pt>
                <c:pt idx="100">
                  <c:v>102.87</c:v>
                </c:pt>
                <c:pt idx="101">
                  <c:v>116.23</c:v>
                </c:pt>
                <c:pt idx="102">
                  <c:v>108.94</c:v>
                </c:pt>
                <c:pt idx="103">
                  <c:v>101.65</c:v>
                </c:pt>
                <c:pt idx="104">
                  <c:v>88.29</c:v>
                </c:pt>
                <c:pt idx="105">
                  <c:v>87.820000000000007</c:v>
                </c:pt>
                <c:pt idx="106">
                  <c:v>72.64</c:v>
                </c:pt>
                <c:pt idx="107">
                  <c:v>86.39</c:v>
                </c:pt>
                <c:pt idx="108">
                  <c:v>89.27</c:v>
                </c:pt>
                <c:pt idx="109">
                  <c:v>86.8</c:v>
                </c:pt>
                <c:pt idx="110">
                  <c:v>90.91</c:v>
                </c:pt>
                <c:pt idx="111">
                  <c:v>95.44</c:v>
                </c:pt>
                <c:pt idx="112">
                  <c:v>95.03</c:v>
                </c:pt>
                <c:pt idx="113">
                  <c:v>77.75</c:v>
                </c:pt>
                <c:pt idx="114">
                  <c:v>73.64</c:v>
                </c:pt>
                <c:pt idx="115">
                  <c:v>67.25</c:v>
                </c:pt>
                <c:pt idx="116">
                  <c:v>84.27</c:v>
                </c:pt>
                <c:pt idx="117">
                  <c:v>79.87</c:v>
                </c:pt>
                <c:pt idx="118">
                  <c:v>83.2</c:v>
                </c:pt>
                <c:pt idx="119">
                  <c:v>92.350000000000009</c:v>
                </c:pt>
                <c:pt idx="120">
                  <c:v>91.52</c:v>
                </c:pt>
                <c:pt idx="121">
                  <c:v>97.76</c:v>
                </c:pt>
                <c:pt idx="122">
                  <c:v>105.66</c:v>
                </c:pt>
                <c:pt idx="123">
                  <c:v>108.99000000000001</c:v>
                </c:pt>
                <c:pt idx="124">
                  <c:v>119.66</c:v>
                </c:pt>
                <c:pt idx="125">
                  <c:v>126.35000000000001</c:v>
                </c:pt>
                <c:pt idx="126">
                  <c:v>139.99</c:v>
                </c:pt>
                <c:pt idx="127">
                  <c:v>145.86000000000001</c:v>
                </c:pt>
                <c:pt idx="128">
                  <c:v>134.96</c:v>
                </c:pt>
                <c:pt idx="129">
                  <c:v>142.5</c:v>
                </c:pt>
                <c:pt idx="130">
                  <c:v>149.56</c:v>
                </c:pt>
                <c:pt idx="131">
                  <c:v>161.33000000000001</c:v>
                </c:pt>
                <c:pt idx="132">
                  <c:v>156.95000000000002</c:v>
                </c:pt>
                <c:pt idx="133">
                  <c:v>159.51</c:v>
                </c:pt>
                <c:pt idx="134">
                  <c:v>146.72</c:v>
                </c:pt>
                <c:pt idx="135">
                  <c:v>153.54</c:v>
                </c:pt>
                <c:pt idx="136">
                  <c:v>164.77</c:v>
                </c:pt>
                <c:pt idx="137">
                  <c:v>143.43</c:v>
                </c:pt>
                <c:pt idx="138">
                  <c:v>149.41</c:v>
                </c:pt>
                <c:pt idx="139">
                  <c:v>165.38</c:v>
                </c:pt>
                <c:pt idx="140">
                  <c:v>187.78</c:v>
                </c:pt>
                <c:pt idx="141">
                  <c:v>165.94</c:v>
                </c:pt>
                <c:pt idx="142">
                  <c:v>184.95000000000002</c:v>
                </c:pt>
                <c:pt idx="143">
                  <c:v>169.39000000000001</c:v>
                </c:pt>
                <c:pt idx="144">
                  <c:v>168.22</c:v>
                </c:pt>
                <c:pt idx="145">
                  <c:v>176.1</c:v>
                </c:pt>
                <c:pt idx="146">
                  <c:v>183.99</c:v>
                </c:pt>
                <c:pt idx="147">
                  <c:v>180.48</c:v>
                </c:pt>
                <c:pt idx="148">
                  <c:v>169.24</c:v>
                </c:pt>
                <c:pt idx="149">
                  <c:v>177.96</c:v>
                </c:pt>
                <c:pt idx="150">
                  <c:v>193.67000000000002</c:v>
                </c:pt>
                <c:pt idx="151">
                  <c:v>223.01</c:v>
                </c:pt>
                <c:pt idx="152">
                  <c:v>218.52</c:v>
                </c:pt>
                <c:pt idx="153">
                  <c:v>223.94</c:v>
                </c:pt>
                <c:pt idx="154">
                  <c:v>221.25</c:v>
                </c:pt>
                <c:pt idx="155">
                  <c:v>232.04</c:v>
                </c:pt>
                <c:pt idx="156">
                  <c:v>255.99</c:v>
                </c:pt>
                <c:pt idx="157">
                  <c:v>273.12</c:v>
                </c:pt>
                <c:pt idx="158">
                  <c:v>287.54000000000002</c:v>
                </c:pt>
                <c:pt idx="159">
                  <c:v>291.14</c:v>
                </c:pt>
                <c:pt idx="160">
                  <c:v>299.26</c:v>
                </c:pt>
                <c:pt idx="161">
                  <c:v>305.57</c:v>
                </c:pt>
                <c:pt idx="162">
                  <c:v>303.28000000000003</c:v>
                </c:pt>
                <c:pt idx="163">
                  <c:v>262.66000000000003</c:v>
                </c:pt>
                <c:pt idx="164">
                  <c:v>262.66000000000003</c:v>
                </c:pt>
                <c:pt idx="165">
                  <c:v>268.08</c:v>
                </c:pt>
                <c:pt idx="166">
                  <c:v>274.40000000000003</c:v>
                </c:pt>
                <c:pt idx="167">
                  <c:v>294.20999999999998</c:v>
                </c:pt>
                <c:pt idx="168">
                  <c:v>297.54000000000002</c:v>
                </c:pt>
                <c:pt idx="169">
                  <c:v>334.62</c:v>
                </c:pt>
                <c:pt idx="170">
                  <c:v>328.29</c:v>
                </c:pt>
                <c:pt idx="171">
                  <c:v>350.90000000000003</c:v>
                </c:pt>
                <c:pt idx="172">
                  <c:v>331</c:v>
                </c:pt>
                <c:pt idx="173">
                  <c:v>330.51</c:v>
                </c:pt>
                <c:pt idx="174">
                  <c:v>334.2</c:v>
                </c:pt>
                <c:pt idx="175">
                  <c:v>361.52</c:v>
                </c:pt>
                <c:pt idx="176">
                  <c:v>353.27</c:v>
                </c:pt>
                <c:pt idx="177">
                  <c:v>350.54</c:v>
                </c:pt>
                <c:pt idx="178">
                  <c:v>239.46</c:v>
                </c:pt>
                <c:pt idx="179">
                  <c:v>274.69</c:v>
                </c:pt>
                <c:pt idx="180">
                  <c:v>285.84000000000003</c:v>
                </c:pt>
                <c:pt idx="181">
                  <c:v>317.26</c:v>
                </c:pt>
                <c:pt idx="182">
                  <c:v>340.58</c:v>
                </c:pt>
                <c:pt idx="183">
                  <c:v>357.81</c:v>
                </c:pt>
                <c:pt idx="184">
                  <c:v>355.78000000000003</c:v>
                </c:pt>
                <c:pt idx="185">
                  <c:v>349.7</c:v>
                </c:pt>
                <c:pt idx="186">
                  <c:v>384.12</c:v>
                </c:pt>
                <c:pt idx="187">
                  <c:v>355.59000000000003</c:v>
                </c:pt>
                <c:pt idx="188">
                  <c:v>334.11</c:v>
                </c:pt>
                <c:pt idx="189">
                  <c:v>344.3</c:v>
                </c:pt>
                <c:pt idx="190">
                  <c:v>361.61</c:v>
                </c:pt>
                <c:pt idx="191">
                  <c:v>358.56</c:v>
                </c:pt>
                <c:pt idx="192">
                  <c:v>371.19</c:v>
                </c:pt>
                <c:pt idx="193">
                  <c:v>388.52</c:v>
                </c:pt>
                <c:pt idx="194">
                  <c:v>384.45</c:v>
                </c:pt>
                <c:pt idx="195">
                  <c:v>360.99</c:v>
                </c:pt>
                <c:pt idx="196">
                  <c:v>420.14</c:v>
                </c:pt>
                <c:pt idx="197">
                  <c:v>118.08</c:v>
                </c:pt>
                <c:pt idx="198">
                  <c:v>141.69</c:v>
                </c:pt>
                <c:pt idx="199">
                  <c:v>167.32</c:v>
                </c:pt>
                <c:pt idx="200">
                  <c:v>142.68</c:v>
                </c:pt>
                <c:pt idx="201">
                  <c:v>181.69</c:v>
                </c:pt>
                <c:pt idx="202">
                  <c:v>159.11000000000001</c:v>
                </c:pt>
                <c:pt idx="203">
                  <c:v>168.35</c:v>
                </c:pt>
                <c:pt idx="204">
                  <c:v>171.74</c:v>
                </c:pt>
                <c:pt idx="205">
                  <c:v>166.54</c:v>
                </c:pt>
                <c:pt idx="206">
                  <c:v>174.87</c:v>
                </c:pt>
                <c:pt idx="207">
                  <c:v>166.54</c:v>
                </c:pt>
                <c:pt idx="208">
                  <c:v>182.66</c:v>
                </c:pt>
                <c:pt idx="209">
                  <c:v>212.05</c:v>
                </c:pt>
                <c:pt idx="210">
                  <c:v>238.29</c:v>
                </c:pt>
                <c:pt idx="211">
                  <c:v>217.3</c:v>
                </c:pt>
                <c:pt idx="212">
                  <c:v>190.07</c:v>
                </c:pt>
                <c:pt idx="213">
                  <c:v>175.87</c:v>
                </c:pt>
                <c:pt idx="214">
                  <c:v>194.44</c:v>
                </c:pt>
                <c:pt idx="215">
                  <c:v>205.3</c:v>
                </c:pt>
                <c:pt idx="216">
                  <c:v>214.03</c:v>
                </c:pt>
                <c:pt idx="217">
                  <c:v>264.26</c:v>
                </c:pt>
                <c:pt idx="218">
                  <c:v>275.18</c:v>
                </c:pt>
                <c:pt idx="219">
                  <c:v>281.74</c:v>
                </c:pt>
                <c:pt idx="220">
                  <c:v>281.59000000000003</c:v>
                </c:pt>
                <c:pt idx="221">
                  <c:v>307.39</c:v>
                </c:pt>
                <c:pt idx="222">
                  <c:v>290.99</c:v>
                </c:pt>
                <c:pt idx="223">
                  <c:v>341.75</c:v>
                </c:pt>
                <c:pt idx="224">
                  <c:v>349.22</c:v>
                </c:pt>
                <c:pt idx="225">
                  <c:v>346.94</c:v>
                </c:pt>
                <c:pt idx="226">
                  <c:v>378.89</c:v>
                </c:pt>
                <c:pt idx="227">
                  <c:v>387.94</c:v>
                </c:pt>
                <c:pt idx="228">
                  <c:v>435.40000000000003</c:v>
                </c:pt>
                <c:pt idx="229">
                  <c:v>469.8</c:v>
                </c:pt>
                <c:pt idx="230">
                  <c:v>505.40000000000003</c:v>
                </c:pt>
                <c:pt idx="231">
                  <c:v>476.92</c:v>
                </c:pt>
                <c:pt idx="232">
                  <c:v>485.52</c:v>
                </c:pt>
                <c:pt idx="233">
                  <c:v>502.27000000000004</c:v>
                </c:pt>
                <c:pt idx="234">
                  <c:v>451.06</c:v>
                </c:pt>
                <c:pt idx="235">
                  <c:v>495.45</c:v>
                </c:pt>
                <c:pt idx="236">
                  <c:v>424.67</c:v>
                </c:pt>
                <c:pt idx="237">
                  <c:v>434.40000000000003</c:v>
                </c:pt>
                <c:pt idx="238">
                  <c:v>460.8</c:v>
                </c:pt>
                <c:pt idx="239">
                  <c:v>456</c:v>
                </c:pt>
                <c:pt idx="240">
                  <c:v>482.8</c:v>
                </c:pt>
                <c:pt idx="241">
                  <c:v>451.58</c:v>
                </c:pt>
                <c:pt idx="242">
                  <c:v>427.56</c:v>
                </c:pt>
                <c:pt idx="243">
                  <c:v>461.18</c:v>
                </c:pt>
                <c:pt idx="244">
                  <c:v>449.17</c:v>
                </c:pt>
                <c:pt idx="245">
                  <c:v>473.19</c:v>
                </c:pt>
                <c:pt idx="246">
                  <c:v>482.18</c:v>
                </c:pt>
                <c:pt idx="247">
                  <c:v>494.29</c:v>
                </c:pt>
                <c:pt idx="248">
                  <c:v>565.93000000000006</c:v>
                </c:pt>
                <c:pt idx="249">
                  <c:v>578.13</c:v>
                </c:pt>
                <c:pt idx="250">
                  <c:v>583.01</c:v>
                </c:pt>
                <c:pt idx="251">
                  <c:v>536.66</c:v>
                </c:pt>
                <c:pt idx="252">
                  <c:v>605.46</c:v>
                </c:pt>
                <c:pt idx="253">
                  <c:v>612.87</c:v>
                </c:pt>
                <c:pt idx="254">
                  <c:v>590.63</c:v>
                </c:pt>
                <c:pt idx="255">
                  <c:v>556.03</c:v>
                </c:pt>
                <c:pt idx="256">
                  <c:v>576.82000000000005</c:v>
                </c:pt>
                <c:pt idx="257">
                  <c:v>554.54</c:v>
                </c:pt>
                <c:pt idx="258">
                  <c:v>562.23</c:v>
                </c:pt>
                <c:pt idx="259">
                  <c:v>626.91</c:v>
                </c:pt>
                <c:pt idx="260">
                  <c:v>718.27</c:v>
                </c:pt>
                <c:pt idx="261">
                  <c:v>638.46</c:v>
                </c:pt>
                <c:pt idx="262">
                  <c:v>685.85</c:v>
                </c:pt>
                <c:pt idx="263">
                  <c:v>686.37</c:v>
                </c:pt>
                <c:pt idx="264">
                  <c:v>723.80000000000007</c:v>
                </c:pt>
                <c:pt idx="265">
                  <c:v>796.18000000000006</c:v>
                </c:pt>
                <c:pt idx="266">
                  <c:v>841.11</c:v>
                </c:pt>
                <c:pt idx="267">
                  <c:v>856.08</c:v>
                </c:pt>
                <c:pt idx="268">
                  <c:v>894.98</c:v>
                </c:pt>
                <c:pt idx="269">
                  <c:v>918.44</c:v>
                </c:pt>
                <c:pt idx="270">
                  <c:v>937.30000000000007</c:v>
                </c:pt>
                <c:pt idx="271">
                  <c:v>1062.6300000000001</c:v>
                </c:pt>
                <c:pt idx="272">
                  <c:v>1097.44</c:v>
                </c:pt>
                <c:pt idx="273">
                  <c:v>1152.71</c:v>
                </c:pt>
                <c:pt idx="274">
                  <c:v>1115.8600000000001</c:v>
                </c:pt>
                <c:pt idx="275">
                  <c:v>1268.5</c:v>
                </c:pt>
                <c:pt idx="276">
                  <c:v>1186.1400000000001</c:v>
                </c:pt>
                <c:pt idx="277">
                  <c:v>1281.04</c:v>
                </c:pt>
                <c:pt idx="278">
                  <c:v>1238.8600000000001</c:v>
                </c:pt>
                <c:pt idx="279">
                  <c:v>1381.2</c:v>
                </c:pt>
                <c:pt idx="280">
                  <c:v>1461.97</c:v>
                </c:pt>
                <c:pt idx="281">
                  <c:v>1483.16</c:v>
                </c:pt>
                <c:pt idx="282">
                  <c:v>1469.31</c:v>
                </c:pt>
                <c:pt idx="283">
                  <c:v>1527.66</c:v>
                </c:pt>
                <c:pt idx="284">
                  <c:v>1607.45</c:v>
                </c:pt>
                <c:pt idx="285">
                  <c:v>1596.8400000000001</c:v>
                </c:pt>
                <c:pt idx="286">
                  <c:v>1660.5</c:v>
                </c:pt>
                <c:pt idx="287">
                  <c:v>1793.13</c:v>
                </c:pt>
                <c:pt idx="288">
                  <c:v>1762.75</c:v>
                </c:pt>
                <c:pt idx="289">
                  <c:v>1831.78</c:v>
                </c:pt>
                <c:pt idx="290">
                  <c:v>1736.21</c:v>
                </c:pt>
                <c:pt idx="291">
                  <c:v>1900.8</c:v>
                </c:pt>
                <c:pt idx="292">
                  <c:v>2012.52</c:v>
                </c:pt>
                <c:pt idx="293">
                  <c:v>1943.31</c:v>
                </c:pt>
                <c:pt idx="294">
                  <c:v>2020.51</c:v>
                </c:pt>
                <c:pt idx="295">
                  <c:v>2001.8700000000001</c:v>
                </c:pt>
                <c:pt idx="296">
                  <c:v>2209.87</c:v>
                </c:pt>
                <c:pt idx="297">
                  <c:v>2364.3000000000002</c:v>
                </c:pt>
                <c:pt idx="298">
                  <c:v>2247.15</c:v>
                </c:pt>
                <c:pt idx="299">
                  <c:v>2484.11</c:v>
                </c:pt>
                <c:pt idx="300">
                  <c:v>2632.03</c:v>
                </c:pt>
                <c:pt idx="301">
                  <c:v>2706.62</c:v>
                </c:pt>
                <c:pt idx="302">
                  <c:v>2869.13</c:v>
                </c:pt>
                <c:pt idx="303">
                  <c:v>2786.33</c:v>
                </c:pt>
                <c:pt idx="304">
                  <c:v>2695.9700000000003</c:v>
                </c:pt>
                <c:pt idx="305">
                  <c:v>4350.96</c:v>
                </c:pt>
                <c:pt idx="306">
                  <c:v>2976.9700000000003</c:v>
                </c:pt>
                <c:pt idx="307">
                  <c:v>3278.83</c:v>
                </c:pt>
                <c:pt idx="308">
                  <c:v>3039.43</c:v>
                </c:pt>
                <c:pt idx="309">
                  <c:v>2602.25</c:v>
                </c:pt>
                <c:pt idx="310">
                  <c:v>2898.91</c:v>
                </c:pt>
                <c:pt idx="311">
                  <c:v>3900.12</c:v>
                </c:pt>
                <c:pt idx="312">
                  <c:v>4259.8900000000003</c:v>
                </c:pt>
                <c:pt idx="313">
                  <c:v>4484.09</c:v>
                </c:pt>
                <c:pt idx="314">
                  <c:v>4113.8900000000003</c:v>
                </c:pt>
                <c:pt idx="315">
                  <c:v>4077.4</c:v>
                </c:pt>
                <c:pt idx="316">
                  <c:v>5092.7</c:v>
                </c:pt>
                <c:pt idx="317">
                  <c:v>5329.71</c:v>
                </c:pt>
                <c:pt idx="318">
                  <c:v>5422.34</c:v>
                </c:pt>
                <c:pt idx="319">
                  <c:v>5391.03</c:v>
                </c:pt>
                <c:pt idx="320">
                  <c:v>4928.29</c:v>
                </c:pt>
                <c:pt idx="321">
                  <c:v>4426.58</c:v>
                </c:pt>
                <c:pt idx="322">
                  <c:v>4510.2</c:v>
                </c:pt>
                <c:pt idx="323">
                  <c:v>3847</c:v>
                </c:pt>
                <c:pt idx="324">
                  <c:v>4358.54</c:v>
                </c:pt>
                <c:pt idx="325">
                  <c:v>4541.2300000000005</c:v>
                </c:pt>
                <c:pt idx="326">
                  <c:v>4259.3599999999997</c:v>
                </c:pt>
                <c:pt idx="327">
                  <c:v>4631.1099999999997</c:v>
                </c:pt>
                <c:pt idx="328">
                  <c:v>4552.53</c:v>
                </c:pt>
                <c:pt idx="329">
                  <c:v>4777.93</c:v>
                </c:pt>
                <c:pt idx="330">
                  <c:v>4495.6500000000005</c:v>
                </c:pt>
                <c:pt idx="331">
                  <c:v>4302.2300000000005</c:v>
                </c:pt>
                <c:pt idx="332">
                  <c:v>4218.59</c:v>
                </c:pt>
                <c:pt idx="333">
                  <c:v>3742.89</c:v>
                </c:pt>
                <c:pt idx="334">
                  <c:v>4035.63</c:v>
                </c:pt>
                <c:pt idx="335">
                  <c:v>2786.89</c:v>
                </c:pt>
                <c:pt idx="336">
                  <c:v>2603.89</c:v>
                </c:pt>
                <c:pt idx="337">
                  <c:v>2655.34</c:v>
                </c:pt>
                <c:pt idx="338">
                  <c:v>3261.86</c:v>
                </c:pt>
                <c:pt idx="339">
                  <c:v>2722.02</c:v>
                </c:pt>
                <c:pt idx="340">
                  <c:v>3238.83</c:v>
                </c:pt>
                <c:pt idx="341">
                  <c:v>3449.2200000000003</c:v>
                </c:pt>
                <c:pt idx="342">
                  <c:v>3151.4</c:v>
                </c:pt>
                <c:pt idx="343">
                  <c:v>3431.46</c:v>
                </c:pt>
                <c:pt idx="344">
                  <c:v>3364.4700000000003</c:v>
                </c:pt>
                <c:pt idx="345">
                  <c:v>3029.53</c:v>
                </c:pt>
                <c:pt idx="346">
                  <c:v>3487.14</c:v>
                </c:pt>
                <c:pt idx="347">
                  <c:v>3817.86</c:v>
                </c:pt>
                <c:pt idx="348">
                  <c:v>3423.51</c:v>
                </c:pt>
                <c:pt idx="349">
                  <c:v>3432.7200000000003</c:v>
                </c:pt>
                <c:pt idx="350">
                  <c:v>3796.09</c:v>
                </c:pt>
                <c:pt idx="351">
                  <c:v>3941.11</c:v>
                </c:pt>
                <c:pt idx="352">
                  <c:v>3684.96</c:v>
                </c:pt>
                <c:pt idx="353">
                  <c:v>3659.01</c:v>
                </c:pt>
                <c:pt idx="354">
                  <c:v>3242.12</c:v>
                </c:pt>
                <c:pt idx="355">
                  <c:v>1413.53</c:v>
                </c:pt>
                <c:pt idx="356">
                  <c:v>1300.21</c:v>
                </c:pt>
                <c:pt idx="357">
                  <c:v>1457.18</c:v>
                </c:pt>
                <c:pt idx="358">
                  <c:v>1334.63</c:v>
                </c:pt>
                <c:pt idx="359">
                  <c:v>3075.52</c:v>
                </c:pt>
                <c:pt idx="360">
                  <c:v>3198.07</c:v>
                </c:pt>
                <c:pt idx="361">
                  <c:v>3166.1800000000003</c:v>
                </c:pt>
                <c:pt idx="362">
                  <c:v>3034.39</c:v>
                </c:pt>
                <c:pt idx="363">
                  <c:v>3458.76</c:v>
                </c:pt>
                <c:pt idx="364">
                  <c:v>3653.76</c:v>
                </c:pt>
                <c:pt idx="365">
                  <c:v>3669.8</c:v>
                </c:pt>
                <c:pt idx="366">
                  <c:v>4101.93</c:v>
                </c:pt>
                <c:pt idx="367">
                  <c:v>4009.02</c:v>
                </c:pt>
                <c:pt idx="368">
                  <c:v>4185.58</c:v>
                </c:pt>
                <c:pt idx="369">
                  <c:v>4151.63</c:v>
                </c:pt>
                <c:pt idx="370">
                  <c:v>4548.82</c:v>
                </c:pt>
                <c:pt idx="371">
                  <c:v>4532.67</c:v>
                </c:pt>
                <c:pt idx="372">
                  <c:v>4507.18</c:v>
                </c:pt>
                <c:pt idx="373">
                  <c:v>4208.0600000000004</c:v>
                </c:pt>
                <c:pt idx="374">
                  <c:v>4343.84</c:v>
                </c:pt>
                <c:pt idx="375">
                  <c:v>4432.83</c:v>
                </c:pt>
                <c:pt idx="376">
                  <c:v>4144.62</c:v>
                </c:pt>
                <c:pt idx="377">
                  <c:v>4312.43</c:v>
                </c:pt>
                <c:pt idx="378">
                  <c:v>4305.68</c:v>
                </c:pt>
                <c:pt idx="379">
                  <c:v>3952.7000000000003</c:v>
                </c:pt>
                <c:pt idx="380">
                  <c:v>4166</c:v>
                </c:pt>
                <c:pt idx="381">
                  <c:v>3909.03</c:v>
                </c:pt>
                <c:pt idx="382">
                  <c:v>4194.91</c:v>
                </c:pt>
                <c:pt idx="383">
                  <c:v>4321.93</c:v>
                </c:pt>
                <c:pt idx="384">
                  <c:v>4487.38</c:v>
                </c:pt>
                <c:pt idx="385">
                  <c:v>4357.8599999999997</c:v>
                </c:pt>
                <c:pt idx="386">
                  <c:v>4374.47</c:v>
                </c:pt>
                <c:pt idx="387">
                  <c:v>4355.22</c:v>
                </c:pt>
                <c:pt idx="388">
                  <c:v>4114.1400000000003</c:v>
                </c:pt>
                <c:pt idx="389">
                  <c:v>4344.34</c:v>
                </c:pt>
                <c:pt idx="390">
                  <c:v>4188.6400000000003</c:v>
                </c:pt>
                <c:pt idx="391">
                  <c:v>4470.2300000000005</c:v>
                </c:pt>
                <c:pt idx="392">
                  <c:v>4142.88</c:v>
                </c:pt>
                <c:pt idx="393">
                  <c:v>3874.37</c:v>
                </c:pt>
                <c:pt idx="394">
                  <c:v>4115.28</c:v>
                </c:pt>
                <c:pt idx="395">
                  <c:v>4300.04</c:v>
                </c:pt>
                <c:pt idx="396">
                  <c:v>4571.9000000000005</c:v>
                </c:pt>
                <c:pt idx="397">
                  <c:v>4407.09</c:v>
                </c:pt>
                <c:pt idx="398">
                  <c:v>4699.59</c:v>
                </c:pt>
                <c:pt idx="399">
                  <c:v>4770.47</c:v>
                </c:pt>
                <c:pt idx="400">
                  <c:v>4455.13</c:v>
                </c:pt>
                <c:pt idx="401">
                  <c:v>4273.21</c:v>
                </c:pt>
                <c:pt idx="402">
                  <c:v>4274.84</c:v>
                </c:pt>
                <c:pt idx="403">
                  <c:v>3910.96</c:v>
                </c:pt>
                <c:pt idx="404">
                  <c:v>4266.87</c:v>
                </c:pt>
                <c:pt idx="405">
                  <c:v>4359.29</c:v>
                </c:pt>
                <c:pt idx="406">
                  <c:v>4754.16</c:v>
                </c:pt>
                <c:pt idx="407">
                  <c:v>4768.67</c:v>
                </c:pt>
                <c:pt idx="408">
                  <c:v>5233.8500000000004</c:v>
                </c:pt>
                <c:pt idx="409">
                  <c:v>5307.47</c:v>
                </c:pt>
                <c:pt idx="410">
                  <c:v>5085.62</c:v>
                </c:pt>
                <c:pt idx="411">
                  <c:v>5140.4800000000005</c:v>
                </c:pt>
                <c:pt idx="412">
                  <c:v>5316.67</c:v>
                </c:pt>
                <c:pt idx="413">
                  <c:v>5182.58</c:v>
                </c:pt>
                <c:pt idx="414">
                  <c:v>5084.04</c:v>
                </c:pt>
                <c:pt idx="415">
                  <c:v>4223.51</c:v>
                </c:pt>
                <c:pt idx="416">
                  <c:v>4271.96</c:v>
                </c:pt>
                <c:pt idx="417">
                  <c:v>4318.8</c:v>
                </c:pt>
                <c:pt idx="418">
                  <c:v>3928.2400000000002</c:v>
                </c:pt>
                <c:pt idx="419">
                  <c:v>3761.87</c:v>
                </c:pt>
                <c:pt idx="420">
                  <c:v>3684.34</c:v>
                </c:pt>
                <c:pt idx="421">
                  <c:v>4268.04</c:v>
                </c:pt>
                <c:pt idx="422">
                  <c:v>4001.39</c:v>
                </c:pt>
                <c:pt idx="423">
                  <c:v>4331.0600000000004</c:v>
                </c:pt>
                <c:pt idx="424">
                  <c:v>3928.28</c:v>
                </c:pt>
                <c:pt idx="425">
                  <c:v>3824.19</c:v>
                </c:pt>
                <c:pt idx="426">
                  <c:v>2949.81</c:v>
                </c:pt>
                <c:pt idx="427">
                  <c:v>3432.11</c:v>
                </c:pt>
                <c:pt idx="428">
                  <c:v>3904.8</c:v>
                </c:pt>
                <c:pt idx="429">
                  <c:v>3427.37</c:v>
                </c:pt>
                <c:pt idx="430">
                  <c:v>2678.03</c:v>
                </c:pt>
                <c:pt idx="431">
                  <c:v>2353.94</c:v>
                </c:pt>
                <c:pt idx="432">
                  <c:v>2410.86</c:v>
                </c:pt>
                <c:pt idx="433">
                  <c:v>2131.33</c:v>
                </c:pt>
                <c:pt idx="434">
                  <c:v>1694.01</c:v>
                </c:pt>
                <c:pt idx="435">
                  <c:v>2312.88</c:v>
                </c:pt>
                <c:pt idx="436">
                  <c:v>3037.34</c:v>
                </c:pt>
                <c:pt idx="437">
                  <c:v>3287.94</c:v>
                </c:pt>
                <c:pt idx="438">
                  <c:v>2978.66</c:v>
                </c:pt>
                <c:pt idx="439">
                  <c:v>3008.82</c:v>
                </c:pt>
                <c:pt idx="440">
                  <c:v>2875.4500000000003</c:v>
                </c:pt>
                <c:pt idx="441">
                  <c:v>2981.83</c:v>
                </c:pt>
                <c:pt idx="442">
                  <c:v>3123.56</c:v>
                </c:pt>
                <c:pt idx="443">
                  <c:v>3600.44</c:v>
                </c:pt>
                <c:pt idx="444">
                  <c:v>3474.86</c:v>
                </c:pt>
                <c:pt idx="445">
                  <c:v>3197.83</c:v>
                </c:pt>
                <c:pt idx="446">
                  <c:v>3302.73</c:v>
                </c:pt>
                <c:pt idx="447">
                  <c:v>3397.28</c:v>
                </c:pt>
                <c:pt idx="448">
                  <c:v>3457.35</c:v>
                </c:pt>
                <c:pt idx="449">
                  <c:v>3291.5</c:v>
                </c:pt>
                <c:pt idx="450">
                  <c:v>3108.11</c:v>
                </c:pt>
                <c:pt idx="451">
                  <c:v>3562.38</c:v>
                </c:pt>
                <c:pt idx="452">
                  <c:v>3327.76</c:v>
                </c:pt>
                <c:pt idx="453">
                  <c:v>3627.81</c:v>
                </c:pt>
                <c:pt idx="454">
                  <c:v>3728.53</c:v>
                </c:pt>
                <c:pt idx="455">
                  <c:v>3829.14</c:v>
                </c:pt>
                <c:pt idx="456">
                  <c:v>4113.3599999999997</c:v>
                </c:pt>
                <c:pt idx="457">
                  <c:v>4388.8599999999997</c:v>
                </c:pt>
                <c:pt idx="458">
                  <c:v>4288.5</c:v>
                </c:pt>
                <c:pt idx="459">
                  <c:v>4304.04</c:v>
                </c:pt>
                <c:pt idx="460">
                  <c:v>4128.7700000000004</c:v>
                </c:pt>
                <c:pt idx="461">
                  <c:v>3587.4500000000003</c:v>
                </c:pt>
                <c:pt idx="462">
                  <c:v>3822.88</c:v>
                </c:pt>
                <c:pt idx="463">
                  <c:v>3287.52</c:v>
                </c:pt>
                <c:pt idx="464">
                  <c:v>2843.73</c:v>
                </c:pt>
                <c:pt idx="465">
                  <c:v>2996.11</c:v>
                </c:pt>
                <c:pt idx="466">
                  <c:v>3408.36</c:v>
                </c:pt>
                <c:pt idx="467">
                  <c:v>3421.8</c:v>
                </c:pt>
                <c:pt idx="468">
                  <c:v>3304.36</c:v>
                </c:pt>
                <c:pt idx="469">
                  <c:v>3844.9500000000003</c:v>
                </c:pt>
                <c:pt idx="470">
                  <c:v>3798.86</c:v>
                </c:pt>
                <c:pt idx="471">
                  <c:v>3767.39</c:v>
                </c:pt>
                <c:pt idx="472">
                  <c:v>3678.14</c:v>
                </c:pt>
                <c:pt idx="473">
                  <c:v>2961.92</c:v>
                </c:pt>
                <c:pt idx="474">
                  <c:v>3016.27</c:v>
                </c:pt>
                <c:pt idx="475">
                  <c:v>2553.2000000000003</c:v>
                </c:pt>
                <c:pt idx="476">
                  <c:v>2770.66</c:v>
                </c:pt>
                <c:pt idx="477">
                  <c:v>2980.35</c:v>
                </c:pt>
                <c:pt idx="478">
                  <c:v>3242.54</c:v>
                </c:pt>
                <c:pt idx="479">
                  <c:v>3217.25</c:v>
                </c:pt>
                <c:pt idx="480">
                  <c:v>3489.57</c:v>
                </c:pt>
                <c:pt idx="481">
                  <c:v>3712.89</c:v>
                </c:pt>
                <c:pt idx="482">
                  <c:v>4355.05</c:v>
                </c:pt>
                <c:pt idx="483">
                  <c:v>4512.71</c:v>
                </c:pt>
                <c:pt idx="484">
                  <c:v>4263.3999999999996</c:v>
                </c:pt>
                <c:pt idx="485">
                  <c:v>4801.96</c:v>
                </c:pt>
                <c:pt idx="486">
                  <c:v>4827.42</c:v>
                </c:pt>
                <c:pt idx="487">
                  <c:v>5947.3</c:v>
                </c:pt>
                <c:pt idx="488">
                  <c:v>5563.35</c:v>
                </c:pt>
                <c:pt idx="489">
                  <c:v>5312.61</c:v>
                </c:pt>
                <c:pt idx="490">
                  <c:v>6122.5</c:v>
                </c:pt>
                <c:pt idx="491">
                  <c:v>6240.21</c:v>
                </c:pt>
                <c:pt idx="492">
                  <c:v>6616.8600000000006</c:v>
                </c:pt>
                <c:pt idx="493">
                  <c:v>5891.85</c:v>
                </c:pt>
                <c:pt idx="494">
                  <c:v>6629.56</c:v>
                </c:pt>
                <c:pt idx="495">
                  <c:v>7199.99</c:v>
                </c:pt>
                <c:pt idx="496">
                  <c:v>7168.75</c:v>
                </c:pt>
                <c:pt idx="497">
                  <c:v>7153.64</c:v>
                </c:pt>
                <c:pt idx="498">
                  <c:v>7240.01</c:v>
                </c:pt>
                <c:pt idx="499">
                  <c:v>6858.93</c:v>
                </c:pt>
                <c:pt idx="500">
                  <c:v>7736.7</c:v>
                </c:pt>
                <c:pt idx="501">
                  <c:v>7138.8</c:v>
                </c:pt>
                <c:pt idx="502">
                  <c:v>7673.46</c:v>
                </c:pt>
                <c:pt idx="503">
                  <c:v>8340.7100000000009</c:v>
                </c:pt>
                <c:pt idx="504">
                  <c:v>9016.42</c:v>
                </c:pt>
                <c:pt idx="505">
                  <c:v>8511.11</c:v>
                </c:pt>
                <c:pt idx="506">
                  <c:v>9984.27</c:v>
                </c:pt>
                <c:pt idx="507">
                  <c:v>9525.380000000001</c:v>
                </c:pt>
                <c:pt idx="508">
                  <c:v>9863.07</c:v>
                </c:pt>
                <c:pt idx="509">
                  <c:v>10266.59</c:v>
                </c:pt>
                <c:pt idx="510">
                  <c:v>10901.29</c:v>
                </c:pt>
                <c:pt idx="511">
                  <c:v>11014.61</c:v>
                </c:pt>
                <c:pt idx="512">
                  <c:v>10491.77</c:v>
                </c:pt>
                <c:pt idx="513">
                  <c:v>9876.3000000000011</c:v>
                </c:pt>
                <c:pt idx="514">
                  <c:v>9839.59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1B-40EA-A915-B150D9C9F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4516384"/>
        <c:axId val="774516776"/>
      </c:scatterChart>
      <c:valAx>
        <c:axId val="774516384"/>
        <c:scaling>
          <c:orientation val="minMax"/>
          <c:max val="42100"/>
          <c:min val="26666"/>
        </c:scaling>
        <c:delete val="0"/>
        <c:axPos val="b"/>
        <c:majorGridlines/>
        <c:numFmt formatCode="[$-409]mmm\-yy;@" sourceLinked="0"/>
        <c:majorTickMark val="out"/>
        <c:minorTickMark val="none"/>
        <c:tickLblPos val="nextTo"/>
        <c:crossAx val="774516776"/>
        <c:crosses val="autoZero"/>
        <c:crossBetween val="midCat"/>
        <c:majorUnit val="3653"/>
      </c:valAx>
      <c:valAx>
        <c:axId val="774516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745163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8.6492994345856028E-2"/>
          <c:y val="0.25622984626921635"/>
          <c:w val="0.30763957987838586"/>
          <c:h val="0.10097514539397531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</c:legend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49487618395527E-2"/>
          <c:y val="5.1400554097404488E-2"/>
          <c:w val="0.84198616912016433"/>
          <c:h val="0.8326195683872849"/>
        </c:manualLayout>
      </c:layout>
      <c:scatterChart>
        <c:scatterStyle val="lineMarker"/>
        <c:varyColors val="0"/>
        <c:ser>
          <c:idx val="0"/>
          <c:order val="0"/>
          <c:tx>
            <c:strRef>
              <c:f>SealedBolsa!$B$7</c:f>
              <c:strCache>
                <c:ptCount val="1"/>
                <c:pt idx="0">
                  <c:v>Market Value (Million $)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SealedBolsa!$A$8:$A$522</c:f>
              <c:numCache>
                <c:formatCode>m/d/yyyy</c:formatCode>
                <c:ptCount val="515"/>
                <c:pt idx="0">
                  <c:v>26666</c:v>
                </c:pt>
                <c:pt idx="1">
                  <c:v>26697</c:v>
                </c:pt>
                <c:pt idx="2">
                  <c:v>26725</c:v>
                </c:pt>
                <c:pt idx="3">
                  <c:v>26756</c:v>
                </c:pt>
                <c:pt idx="4">
                  <c:v>26786</c:v>
                </c:pt>
                <c:pt idx="5">
                  <c:v>26817</c:v>
                </c:pt>
                <c:pt idx="6">
                  <c:v>26847</c:v>
                </c:pt>
                <c:pt idx="7">
                  <c:v>26878</c:v>
                </c:pt>
                <c:pt idx="8">
                  <c:v>26909</c:v>
                </c:pt>
                <c:pt idx="9">
                  <c:v>26939</c:v>
                </c:pt>
                <c:pt idx="10">
                  <c:v>26970</c:v>
                </c:pt>
                <c:pt idx="11">
                  <c:v>27000</c:v>
                </c:pt>
                <c:pt idx="12">
                  <c:v>27031</c:v>
                </c:pt>
                <c:pt idx="13">
                  <c:v>27062</c:v>
                </c:pt>
                <c:pt idx="14">
                  <c:v>27090</c:v>
                </c:pt>
                <c:pt idx="15">
                  <c:v>27121</c:v>
                </c:pt>
                <c:pt idx="16">
                  <c:v>27151</c:v>
                </c:pt>
                <c:pt idx="17">
                  <c:v>27182</c:v>
                </c:pt>
                <c:pt idx="18">
                  <c:v>27212</c:v>
                </c:pt>
                <c:pt idx="19">
                  <c:v>27243</c:v>
                </c:pt>
                <c:pt idx="20">
                  <c:v>27274</c:v>
                </c:pt>
                <c:pt idx="21">
                  <c:v>27304</c:v>
                </c:pt>
                <c:pt idx="22">
                  <c:v>27335</c:v>
                </c:pt>
                <c:pt idx="23">
                  <c:v>27365</c:v>
                </c:pt>
                <c:pt idx="24">
                  <c:v>27396</c:v>
                </c:pt>
                <c:pt idx="25">
                  <c:v>27427</c:v>
                </c:pt>
                <c:pt idx="26">
                  <c:v>27455</c:v>
                </c:pt>
                <c:pt idx="27">
                  <c:v>27486</c:v>
                </c:pt>
                <c:pt idx="28">
                  <c:v>27516</c:v>
                </c:pt>
                <c:pt idx="29">
                  <c:v>27547</c:v>
                </c:pt>
                <c:pt idx="30">
                  <c:v>27577</c:v>
                </c:pt>
                <c:pt idx="31">
                  <c:v>27608</c:v>
                </c:pt>
                <c:pt idx="32">
                  <c:v>27639</c:v>
                </c:pt>
                <c:pt idx="33">
                  <c:v>27669</c:v>
                </c:pt>
                <c:pt idx="34">
                  <c:v>27700</c:v>
                </c:pt>
                <c:pt idx="35">
                  <c:v>27730</c:v>
                </c:pt>
                <c:pt idx="36">
                  <c:v>27761</c:v>
                </c:pt>
                <c:pt idx="37">
                  <c:v>27792</c:v>
                </c:pt>
                <c:pt idx="38">
                  <c:v>27821</c:v>
                </c:pt>
                <c:pt idx="39">
                  <c:v>27852</c:v>
                </c:pt>
                <c:pt idx="40">
                  <c:v>27882</c:v>
                </c:pt>
                <c:pt idx="41">
                  <c:v>27913</c:v>
                </c:pt>
                <c:pt idx="42">
                  <c:v>27943</c:v>
                </c:pt>
                <c:pt idx="43">
                  <c:v>27974</c:v>
                </c:pt>
                <c:pt idx="44">
                  <c:v>28005</c:v>
                </c:pt>
                <c:pt idx="45">
                  <c:v>28035</c:v>
                </c:pt>
                <c:pt idx="46">
                  <c:v>28066</c:v>
                </c:pt>
                <c:pt idx="47">
                  <c:v>28096</c:v>
                </c:pt>
                <c:pt idx="48">
                  <c:v>28127</c:v>
                </c:pt>
                <c:pt idx="49">
                  <c:v>28158</c:v>
                </c:pt>
                <c:pt idx="50">
                  <c:v>28186</c:v>
                </c:pt>
                <c:pt idx="51">
                  <c:v>28217</c:v>
                </c:pt>
                <c:pt idx="52">
                  <c:v>28247</c:v>
                </c:pt>
                <c:pt idx="53">
                  <c:v>28278</c:v>
                </c:pt>
                <c:pt idx="54">
                  <c:v>28308</c:v>
                </c:pt>
                <c:pt idx="55">
                  <c:v>28339</c:v>
                </c:pt>
                <c:pt idx="56">
                  <c:v>28370</c:v>
                </c:pt>
                <c:pt idx="57">
                  <c:v>28400</c:v>
                </c:pt>
                <c:pt idx="58">
                  <c:v>28431</c:v>
                </c:pt>
                <c:pt idx="59">
                  <c:v>28461</c:v>
                </c:pt>
                <c:pt idx="60">
                  <c:v>28492</c:v>
                </c:pt>
                <c:pt idx="61">
                  <c:v>28523</c:v>
                </c:pt>
                <c:pt idx="62">
                  <c:v>28551</c:v>
                </c:pt>
                <c:pt idx="63">
                  <c:v>28582</c:v>
                </c:pt>
                <c:pt idx="64">
                  <c:v>28612</c:v>
                </c:pt>
                <c:pt idx="65">
                  <c:v>28643</c:v>
                </c:pt>
                <c:pt idx="66">
                  <c:v>28673</c:v>
                </c:pt>
                <c:pt idx="67">
                  <c:v>28704</c:v>
                </c:pt>
                <c:pt idx="68">
                  <c:v>28735</c:v>
                </c:pt>
                <c:pt idx="69">
                  <c:v>28765</c:v>
                </c:pt>
                <c:pt idx="70">
                  <c:v>28796</c:v>
                </c:pt>
                <c:pt idx="71">
                  <c:v>28826</c:v>
                </c:pt>
                <c:pt idx="72">
                  <c:v>28857</c:v>
                </c:pt>
                <c:pt idx="73">
                  <c:v>28888</c:v>
                </c:pt>
                <c:pt idx="74">
                  <c:v>28916</c:v>
                </c:pt>
                <c:pt idx="75">
                  <c:v>28947</c:v>
                </c:pt>
                <c:pt idx="76">
                  <c:v>28977</c:v>
                </c:pt>
                <c:pt idx="77">
                  <c:v>29008</c:v>
                </c:pt>
                <c:pt idx="78">
                  <c:v>29038</c:v>
                </c:pt>
                <c:pt idx="79">
                  <c:v>29069</c:v>
                </c:pt>
                <c:pt idx="80">
                  <c:v>29100</c:v>
                </c:pt>
                <c:pt idx="81">
                  <c:v>29130</c:v>
                </c:pt>
                <c:pt idx="82">
                  <c:v>29161</c:v>
                </c:pt>
                <c:pt idx="83">
                  <c:v>29191</c:v>
                </c:pt>
                <c:pt idx="84">
                  <c:v>29222</c:v>
                </c:pt>
                <c:pt idx="85">
                  <c:v>29253</c:v>
                </c:pt>
                <c:pt idx="86">
                  <c:v>29282</c:v>
                </c:pt>
                <c:pt idx="87">
                  <c:v>29313</c:v>
                </c:pt>
                <c:pt idx="88">
                  <c:v>29343</c:v>
                </c:pt>
                <c:pt idx="89">
                  <c:v>29374</c:v>
                </c:pt>
                <c:pt idx="90">
                  <c:v>29404</c:v>
                </c:pt>
                <c:pt idx="91">
                  <c:v>29435</c:v>
                </c:pt>
                <c:pt idx="92">
                  <c:v>29466</c:v>
                </c:pt>
                <c:pt idx="93">
                  <c:v>29496</c:v>
                </c:pt>
                <c:pt idx="94">
                  <c:v>29527</c:v>
                </c:pt>
                <c:pt idx="95">
                  <c:v>29557</c:v>
                </c:pt>
                <c:pt idx="96">
                  <c:v>29588</c:v>
                </c:pt>
                <c:pt idx="97">
                  <c:v>29619</c:v>
                </c:pt>
                <c:pt idx="98">
                  <c:v>29647</c:v>
                </c:pt>
                <c:pt idx="99">
                  <c:v>29678</c:v>
                </c:pt>
                <c:pt idx="100">
                  <c:v>29708</c:v>
                </c:pt>
                <c:pt idx="101">
                  <c:v>29739</c:v>
                </c:pt>
                <c:pt idx="102">
                  <c:v>29769</c:v>
                </c:pt>
                <c:pt idx="103">
                  <c:v>29800</c:v>
                </c:pt>
                <c:pt idx="104">
                  <c:v>29831</c:v>
                </c:pt>
                <c:pt idx="105">
                  <c:v>29861</c:v>
                </c:pt>
                <c:pt idx="106">
                  <c:v>29892</c:v>
                </c:pt>
                <c:pt idx="107">
                  <c:v>29922</c:v>
                </c:pt>
                <c:pt idx="108">
                  <c:v>29953</c:v>
                </c:pt>
                <c:pt idx="109">
                  <c:v>29984</c:v>
                </c:pt>
                <c:pt idx="110">
                  <c:v>30012</c:v>
                </c:pt>
                <c:pt idx="111">
                  <c:v>30043</c:v>
                </c:pt>
                <c:pt idx="112">
                  <c:v>30073</c:v>
                </c:pt>
                <c:pt idx="113">
                  <c:v>30104</c:v>
                </c:pt>
                <c:pt idx="114">
                  <c:v>30134</c:v>
                </c:pt>
                <c:pt idx="115">
                  <c:v>30165</c:v>
                </c:pt>
                <c:pt idx="116">
                  <c:v>30196</c:v>
                </c:pt>
                <c:pt idx="117">
                  <c:v>30226</c:v>
                </c:pt>
                <c:pt idx="118">
                  <c:v>30257</c:v>
                </c:pt>
                <c:pt idx="119">
                  <c:v>30287</c:v>
                </c:pt>
                <c:pt idx="120">
                  <c:v>30318</c:v>
                </c:pt>
                <c:pt idx="121">
                  <c:v>30349</c:v>
                </c:pt>
                <c:pt idx="122">
                  <c:v>30377</c:v>
                </c:pt>
                <c:pt idx="123">
                  <c:v>30408</c:v>
                </c:pt>
                <c:pt idx="124">
                  <c:v>30438</c:v>
                </c:pt>
                <c:pt idx="125">
                  <c:v>30469</c:v>
                </c:pt>
                <c:pt idx="126">
                  <c:v>30499</c:v>
                </c:pt>
                <c:pt idx="127">
                  <c:v>30530</c:v>
                </c:pt>
                <c:pt idx="128">
                  <c:v>30561</c:v>
                </c:pt>
                <c:pt idx="129">
                  <c:v>30591</c:v>
                </c:pt>
                <c:pt idx="130">
                  <c:v>30622</c:v>
                </c:pt>
                <c:pt idx="131">
                  <c:v>30652</c:v>
                </c:pt>
                <c:pt idx="132">
                  <c:v>30683</c:v>
                </c:pt>
                <c:pt idx="133">
                  <c:v>30714</c:v>
                </c:pt>
                <c:pt idx="134">
                  <c:v>30743</c:v>
                </c:pt>
                <c:pt idx="135">
                  <c:v>30774</c:v>
                </c:pt>
                <c:pt idx="136">
                  <c:v>30804</c:v>
                </c:pt>
                <c:pt idx="137">
                  <c:v>30835</c:v>
                </c:pt>
                <c:pt idx="138">
                  <c:v>30865</c:v>
                </c:pt>
                <c:pt idx="139">
                  <c:v>30896</c:v>
                </c:pt>
                <c:pt idx="140">
                  <c:v>30927</c:v>
                </c:pt>
                <c:pt idx="141">
                  <c:v>30957</c:v>
                </c:pt>
                <c:pt idx="142">
                  <c:v>30988</c:v>
                </c:pt>
                <c:pt idx="143">
                  <c:v>31018</c:v>
                </c:pt>
                <c:pt idx="144">
                  <c:v>31049</c:v>
                </c:pt>
                <c:pt idx="145">
                  <c:v>31080</c:v>
                </c:pt>
                <c:pt idx="146">
                  <c:v>31108</c:v>
                </c:pt>
                <c:pt idx="147">
                  <c:v>31139</c:v>
                </c:pt>
                <c:pt idx="148">
                  <c:v>31169</c:v>
                </c:pt>
                <c:pt idx="149">
                  <c:v>31200</c:v>
                </c:pt>
                <c:pt idx="150">
                  <c:v>31230</c:v>
                </c:pt>
                <c:pt idx="151">
                  <c:v>31261</c:v>
                </c:pt>
                <c:pt idx="152">
                  <c:v>31292</c:v>
                </c:pt>
                <c:pt idx="153">
                  <c:v>31322</c:v>
                </c:pt>
                <c:pt idx="154">
                  <c:v>31353</c:v>
                </c:pt>
                <c:pt idx="155">
                  <c:v>31383</c:v>
                </c:pt>
                <c:pt idx="156">
                  <c:v>31414</c:v>
                </c:pt>
                <c:pt idx="157">
                  <c:v>31445</c:v>
                </c:pt>
                <c:pt idx="158">
                  <c:v>31473</c:v>
                </c:pt>
                <c:pt idx="159">
                  <c:v>31504</c:v>
                </c:pt>
                <c:pt idx="160">
                  <c:v>31534</c:v>
                </c:pt>
                <c:pt idx="161">
                  <c:v>31565</c:v>
                </c:pt>
                <c:pt idx="162">
                  <c:v>31595</c:v>
                </c:pt>
                <c:pt idx="163">
                  <c:v>31626</c:v>
                </c:pt>
                <c:pt idx="164">
                  <c:v>31657</c:v>
                </c:pt>
                <c:pt idx="165">
                  <c:v>31687</c:v>
                </c:pt>
                <c:pt idx="166">
                  <c:v>31718</c:v>
                </c:pt>
                <c:pt idx="167">
                  <c:v>31748</c:v>
                </c:pt>
                <c:pt idx="168">
                  <c:v>31779</c:v>
                </c:pt>
                <c:pt idx="169">
                  <c:v>31810</c:v>
                </c:pt>
                <c:pt idx="170">
                  <c:v>31838</c:v>
                </c:pt>
                <c:pt idx="171">
                  <c:v>31869</c:v>
                </c:pt>
                <c:pt idx="172">
                  <c:v>31899</c:v>
                </c:pt>
                <c:pt idx="173">
                  <c:v>31930</c:v>
                </c:pt>
                <c:pt idx="174">
                  <c:v>31960</c:v>
                </c:pt>
                <c:pt idx="175">
                  <c:v>31991</c:v>
                </c:pt>
                <c:pt idx="176">
                  <c:v>32022</c:v>
                </c:pt>
                <c:pt idx="177">
                  <c:v>32052</c:v>
                </c:pt>
                <c:pt idx="178">
                  <c:v>32083</c:v>
                </c:pt>
                <c:pt idx="179">
                  <c:v>32113</c:v>
                </c:pt>
                <c:pt idx="180">
                  <c:v>32144</c:v>
                </c:pt>
                <c:pt idx="181">
                  <c:v>32175</c:v>
                </c:pt>
                <c:pt idx="182">
                  <c:v>32204</c:v>
                </c:pt>
                <c:pt idx="183">
                  <c:v>32235</c:v>
                </c:pt>
                <c:pt idx="184">
                  <c:v>32265</c:v>
                </c:pt>
                <c:pt idx="185">
                  <c:v>32296</c:v>
                </c:pt>
                <c:pt idx="186">
                  <c:v>32326</c:v>
                </c:pt>
                <c:pt idx="187">
                  <c:v>32357</c:v>
                </c:pt>
                <c:pt idx="188">
                  <c:v>32388</c:v>
                </c:pt>
                <c:pt idx="189">
                  <c:v>32418</c:v>
                </c:pt>
                <c:pt idx="190">
                  <c:v>32449</c:v>
                </c:pt>
                <c:pt idx="191">
                  <c:v>32479</c:v>
                </c:pt>
                <c:pt idx="192">
                  <c:v>32510</c:v>
                </c:pt>
                <c:pt idx="193">
                  <c:v>32541</c:v>
                </c:pt>
                <c:pt idx="194">
                  <c:v>32569</c:v>
                </c:pt>
                <c:pt idx="195">
                  <c:v>32600</c:v>
                </c:pt>
                <c:pt idx="196">
                  <c:v>32630</c:v>
                </c:pt>
                <c:pt idx="197">
                  <c:v>32661</c:v>
                </c:pt>
                <c:pt idx="198">
                  <c:v>32691</c:v>
                </c:pt>
                <c:pt idx="199">
                  <c:v>32722</c:v>
                </c:pt>
                <c:pt idx="200">
                  <c:v>32753</c:v>
                </c:pt>
                <c:pt idx="201">
                  <c:v>32783</c:v>
                </c:pt>
                <c:pt idx="202">
                  <c:v>32814</c:v>
                </c:pt>
                <c:pt idx="203">
                  <c:v>32844</c:v>
                </c:pt>
                <c:pt idx="204">
                  <c:v>32875</c:v>
                </c:pt>
                <c:pt idx="205">
                  <c:v>32906</c:v>
                </c:pt>
                <c:pt idx="206">
                  <c:v>32934</c:v>
                </c:pt>
                <c:pt idx="207">
                  <c:v>32965</c:v>
                </c:pt>
                <c:pt idx="208">
                  <c:v>32995</c:v>
                </c:pt>
                <c:pt idx="209">
                  <c:v>33026</c:v>
                </c:pt>
                <c:pt idx="210">
                  <c:v>33056</c:v>
                </c:pt>
                <c:pt idx="211">
                  <c:v>33087</c:v>
                </c:pt>
                <c:pt idx="212">
                  <c:v>33118</c:v>
                </c:pt>
                <c:pt idx="213">
                  <c:v>33148</c:v>
                </c:pt>
                <c:pt idx="214">
                  <c:v>33179</c:v>
                </c:pt>
                <c:pt idx="215">
                  <c:v>33209</c:v>
                </c:pt>
                <c:pt idx="216">
                  <c:v>33240</c:v>
                </c:pt>
                <c:pt idx="217">
                  <c:v>33271</c:v>
                </c:pt>
                <c:pt idx="218">
                  <c:v>33299</c:v>
                </c:pt>
                <c:pt idx="219">
                  <c:v>33330</c:v>
                </c:pt>
                <c:pt idx="220">
                  <c:v>33360</c:v>
                </c:pt>
                <c:pt idx="221">
                  <c:v>33391</c:v>
                </c:pt>
                <c:pt idx="222">
                  <c:v>33421</c:v>
                </c:pt>
                <c:pt idx="223">
                  <c:v>33452</c:v>
                </c:pt>
                <c:pt idx="224">
                  <c:v>33483</c:v>
                </c:pt>
                <c:pt idx="225">
                  <c:v>33513</c:v>
                </c:pt>
                <c:pt idx="226">
                  <c:v>33544</c:v>
                </c:pt>
                <c:pt idx="227">
                  <c:v>33574</c:v>
                </c:pt>
                <c:pt idx="228">
                  <c:v>33605</c:v>
                </c:pt>
                <c:pt idx="229">
                  <c:v>33636</c:v>
                </c:pt>
                <c:pt idx="230">
                  <c:v>33665</c:v>
                </c:pt>
                <c:pt idx="231">
                  <c:v>33696</c:v>
                </c:pt>
                <c:pt idx="232">
                  <c:v>33726</c:v>
                </c:pt>
                <c:pt idx="233">
                  <c:v>33757</c:v>
                </c:pt>
                <c:pt idx="234">
                  <c:v>33787</c:v>
                </c:pt>
                <c:pt idx="235">
                  <c:v>33818</c:v>
                </c:pt>
                <c:pt idx="236">
                  <c:v>33849</c:v>
                </c:pt>
                <c:pt idx="237">
                  <c:v>33879</c:v>
                </c:pt>
                <c:pt idx="238">
                  <c:v>33910</c:v>
                </c:pt>
                <c:pt idx="239">
                  <c:v>33940</c:v>
                </c:pt>
                <c:pt idx="240">
                  <c:v>33971</c:v>
                </c:pt>
                <c:pt idx="241">
                  <c:v>34002</c:v>
                </c:pt>
                <c:pt idx="242">
                  <c:v>34030</c:v>
                </c:pt>
                <c:pt idx="243">
                  <c:v>34061</c:v>
                </c:pt>
                <c:pt idx="244">
                  <c:v>34091</c:v>
                </c:pt>
                <c:pt idx="245">
                  <c:v>34122</c:v>
                </c:pt>
                <c:pt idx="246">
                  <c:v>34152</c:v>
                </c:pt>
                <c:pt idx="247">
                  <c:v>34183</c:v>
                </c:pt>
                <c:pt idx="248">
                  <c:v>34214</c:v>
                </c:pt>
                <c:pt idx="249">
                  <c:v>34244</c:v>
                </c:pt>
                <c:pt idx="250">
                  <c:v>34275</c:v>
                </c:pt>
                <c:pt idx="251">
                  <c:v>34305</c:v>
                </c:pt>
                <c:pt idx="252">
                  <c:v>34336</c:v>
                </c:pt>
                <c:pt idx="253">
                  <c:v>34367</c:v>
                </c:pt>
                <c:pt idx="254">
                  <c:v>34395</c:v>
                </c:pt>
                <c:pt idx="255">
                  <c:v>34426</c:v>
                </c:pt>
                <c:pt idx="256">
                  <c:v>34456</c:v>
                </c:pt>
                <c:pt idx="257">
                  <c:v>34487</c:v>
                </c:pt>
                <c:pt idx="258">
                  <c:v>34517</c:v>
                </c:pt>
                <c:pt idx="259">
                  <c:v>34548</c:v>
                </c:pt>
                <c:pt idx="260">
                  <c:v>34579</c:v>
                </c:pt>
                <c:pt idx="261">
                  <c:v>34609</c:v>
                </c:pt>
                <c:pt idx="262">
                  <c:v>34640</c:v>
                </c:pt>
                <c:pt idx="263">
                  <c:v>34670</c:v>
                </c:pt>
                <c:pt idx="264">
                  <c:v>34701</c:v>
                </c:pt>
                <c:pt idx="265">
                  <c:v>34732</c:v>
                </c:pt>
                <c:pt idx="266">
                  <c:v>34760</c:v>
                </c:pt>
                <c:pt idx="267">
                  <c:v>34791</c:v>
                </c:pt>
                <c:pt idx="268">
                  <c:v>34821</c:v>
                </c:pt>
                <c:pt idx="269">
                  <c:v>34852</c:v>
                </c:pt>
                <c:pt idx="270">
                  <c:v>34882</c:v>
                </c:pt>
                <c:pt idx="271">
                  <c:v>34913</c:v>
                </c:pt>
                <c:pt idx="272">
                  <c:v>34944</c:v>
                </c:pt>
                <c:pt idx="273">
                  <c:v>34974</c:v>
                </c:pt>
                <c:pt idx="274">
                  <c:v>35005</c:v>
                </c:pt>
                <c:pt idx="275">
                  <c:v>35035</c:v>
                </c:pt>
                <c:pt idx="276">
                  <c:v>35066</c:v>
                </c:pt>
                <c:pt idx="277">
                  <c:v>35097</c:v>
                </c:pt>
                <c:pt idx="278">
                  <c:v>35126</c:v>
                </c:pt>
                <c:pt idx="279">
                  <c:v>35157</c:v>
                </c:pt>
                <c:pt idx="280">
                  <c:v>35187</c:v>
                </c:pt>
                <c:pt idx="281">
                  <c:v>35218</c:v>
                </c:pt>
                <c:pt idx="282">
                  <c:v>35248</c:v>
                </c:pt>
                <c:pt idx="283">
                  <c:v>35279</c:v>
                </c:pt>
                <c:pt idx="284">
                  <c:v>35310</c:v>
                </c:pt>
                <c:pt idx="285">
                  <c:v>35340</c:v>
                </c:pt>
                <c:pt idx="286">
                  <c:v>35371</c:v>
                </c:pt>
                <c:pt idx="287">
                  <c:v>35401</c:v>
                </c:pt>
                <c:pt idx="288">
                  <c:v>35432</c:v>
                </c:pt>
                <c:pt idx="289">
                  <c:v>35463</c:v>
                </c:pt>
                <c:pt idx="290">
                  <c:v>35491</c:v>
                </c:pt>
                <c:pt idx="291">
                  <c:v>35522</c:v>
                </c:pt>
                <c:pt idx="292">
                  <c:v>35552</c:v>
                </c:pt>
                <c:pt idx="293">
                  <c:v>35583</c:v>
                </c:pt>
                <c:pt idx="294">
                  <c:v>35613</c:v>
                </c:pt>
                <c:pt idx="295">
                  <c:v>35644</c:v>
                </c:pt>
                <c:pt idx="296">
                  <c:v>35675</c:v>
                </c:pt>
                <c:pt idx="297">
                  <c:v>35705</c:v>
                </c:pt>
                <c:pt idx="298">
                  <c:v>35736</c:v>
                </c:pt>
                <c:pt idx="299">
                  <c:v>35766</c:v>
                </c:pt>
                <c:pt idx="300">
                  <c:v>35797</c:v>
                </c:pt>
                <c:pt idx="301">
                  <c:v>35828</c:v>
                </c:pt>
                <c:pt idx="302">
                  <c:v>35856</c:v>
                </c:pt>
                <c:pt idx="303">
                  <c:v>35887</c:v>
                </c:pt>
                <c:pt idx="304">
                  <c:v>35917</c:v>
                </c:pt>
                <c:pt idx="305">
                  <c:v>35948</c:v>
                </c:pt>
                <c:pt idx="306">
                  <c:v>35978</c:v>
                </c:pt>
                <c:pt idx="307">
                  <c:v>36009</c:v>
                </c:pt>
                <c:pt idx="308">
                  <c:v>36040</c:v>
                </c:pt>
                <c:pt idx="309">
                  <c:v>36070</c:v>
                </c:pt>
                <c:pt idx="310">
                  <c:v>36101</c:v>
                </c:pt>
                <c:pt idx="311">
                  <c:v>36131</c:v>
                </c:pt>
                <c:pt idx="312">
                  <c:v>36162</c:v>
                </c:pt>
                <c:pt idx="313">
                  <c:v>36193</c:v>
                </c:pt>
                <c:pt idx="314">
                  <c:v>36221</c:v>
                </c:pt>
                <c:pt idx="315">
                  <c:v>36252</c:v>
                </c:pt>
                <c:pt idx="316">
                  <c:v>36282</c:v>
                </c:pt>
                <c:pt idx="317">
                  <c:v>36313</c:v>
                </c:pt>
                <c:pt idx="318">
                  <c:v>36343</c:v>
                </c:pt>
                <c:pt idx="319">
                  <c:v>36374</c:v>
                </c:pt>
                <c:pt idx="320">
                  <c:v>36405</c:v>
                </c:pt>
                <c:pt idx="321">
                  <c:v>36435</c:v>
                </c:pt>
                <c:pt idx="322">
                  <c:v>36466</c:v>
                </c:pt>
                <c:pt idx="323">
                  <c:v>36496</c:v>
                </c:pt>
                <c:pt idx="324">
                  <c:v>36527</c:v>
                </c:pt>
                <c:pt idx="325">
                  <c:v>36558</c:v>
                </c:pt>
                <c:pt idx="326">
                  <c:v>36587</c:v>
                </c:pt>
                <c:pt idx="327">
                  <c:v>36618</c:v>
                </c:pt>
                <c:pt idx="328">
                  <c:v>36648</c:v>
                </c:pt>
                <c:pt idx="329">
                  <c:v>36679</c:v>
                </c:pt>
                <c:pt idx="330">
                  <c:v>36709</c:v>
                </c:pt>
                <c:pt idx="331">
                  <c:v>36740</c:v>
                </c:pt>
                <c:pt idx="332">
                  <c:v>36771</c:v>
                </c:pt>
                <c:pt idx="333">
                  <c:v>36801</c:v>
                </c:pt>
                <c:pt idx="334">
                  <c:v>36832</c:v>
                </c:pt>
                <c:pt idx="335">
                  <c:v>36862</c:v>
                </c:pt>
                <c:pt idx="336">
                  <c:v>36893</c:v>
                </c:pt>
                <c:pt idx="337">
                  <c:v>36924</c:v>
                </c:pt>
                <c:pt idx="338">
                  <c:v>36952</c:v>
                </c:pt>
                <c:pt idx="339">
                  <c:v>36983</c:v>
                </c:pt>
                <c:pt idx="340">
                  <c:v>37013</c:v>
                </c:pt>
                <c:pt idx="341">
                  <c:v>37044</c:v>
                </c:pt>
                <c:pt idx="342">
                  <c:v>37074</c:v>
                </c:pt>
                <c:pt idx="343">
                  <c:v>37105</c:v>
                </c:pt>
                <c:pt idx="344">
                  <c:v>37136</c:v>
                </c:pt>
                <c:pt idx="345">
                  <c:v>37166</c:v>
                </c:pt>
                <c:pt idx="346">
                  <c:v>37197</c:v>
                </c:pt>
                <c:pt idx="347">
                  <c:v>37227</c:v>
                </c:pt>
                <c:pt idx="348">
                  <c:v>37258</c:v>
                </c:pt>
                <c:pt idx="349">
                  <c:v>37289</c:v>
                </c:pt>
                <c:pt idx="350">
                  <c:v>37317</c:v>
                </c:pt>
                <c:pt idx="351">
                  <c:v>37348</c:v>
                </c:pt>
                <c:pt idx="352">
                  <c:v>37378</c:v>
                </c:pt>
                <c:pt idx="353">
                  <c:v>37409</c:v>
                </c:pt>
                <c:pt idx="354">
                  <c:v>37439</c:v>
                </c:pt>
                <c:pt idx="355">
                  <c:v>37470</c:v>
                </c:pt>
                <c:pt idx="356">
                  <c:v>37501</c:v>
                </c:pt>
                <c:pt idx="357">
                  <c:v>37531</c:v>
                </c:pt>
                <c:pt idx="358">
                  <c:v>37562</c:v>
                </c:pt>
                <c:pt idx="359">
                  <c:v>37592</c:v>
                </c:pt>
                <c:pt idx="360">
                  <c:v>37623</c:v>
                </c:pt>
                <c:pt idx="361">
                  <c:v>37654</c:v>
                </c:pt>
                <c:pt idx="362">
                  <c:v>37682</c:v>
                </c:pt>
                <c:pt idx="363">
                  <c:v>37713</c:v>
                </c:pt>
                <c:pt idx="364">
                  <c:v>37743</c:v>
                </c:pt>
                <c:pt idx="365">
                  <c:v>37774</c:v>
                </c:pt>
                <c:pt idx="366">
                  <c:v>37804</c:v>
                </c:pt>
                <c:pt idx="367">
                  <c:v>37835</c:v>
                </c:pt>
                <c:pt idx="368">
                  <c:v>37866</c:v>
                </c:pt>
                <c:pt idx="369">
                  <c:v>37896</c:v>
                </c:pt>
                <c:pt idx="370">
                  <c:v>37927</c:v>
                </c:pt>
                <c:pt idx="371">
                  <c:v>37957</c:v>
                </c:pt>
                <c:pt idx="372">
                  <c:v>37988</c:v>
                </c:pt>
                <c:pt idx="373">
                  <c:v>38019</c:v>
                </c:pt>
                <c:pt idx="374">
                  <c:v>38048</c:v>
                </c:pt>
                <c:pt idx="375">
                  <c:v>38079</c:v>
                </c:pt>
                <c:pt idx="376">
                  <c:v>38109</c:v>
                </c:pt>
                <c:pt idx="377">
                  <c:v>38140</c:v>
                </c:pt>
                <c:pt idx="378">
                  <c:v>38170</c:v>
                </c:pt>
                <c:pt idx="379">
                  <c:v>38201</c:v>
                </c:pt>
                <c:pt idx="380">
                  <c:v>38232</c:v>
                </c:pt>
                <c:pt idx="381">
                  <c:v>38262</c:v>
                </c:pt>
                <c:pt idx="382">
                  <c:v>38293</c:v>
                </c:pt>
                <c:pt idx="383">
                  <c:v>38323</c:v>
                </c:pt>
                <c:pt idx="384">
                  <c:v>38354</c:v>
                </c:pt>
                <c:pt idx="385">
                  <c:v>38385</c:v>
                </c:pt>
                <c:pt idx="386">
                  <c:v>38413</c:v>
                </c:pt>
                <c:pt idx="387">
                  <c:v>38444</c:v>
                </c:pt>
                <c:pt idx="388">
                  <c:v>38474</c:v>
                </c:pt>
                <c:pt idx="389">
                  <c:v>38505</c:v>
                </c:pt>
                <c:pt idx="390">
                  <c:v>38535</c:v>
                </c:pt>
                <c:pt idx="391">
                  <c:v>38566</c:v>
                </c:pt>
                <c:pt idx="392">
                  <c:v>38597</c:v>
                </c:pt>
                <c:pt idx="393">
                  <c:v>38627</c:v>
                </c:pt>
                <c:pt idx="394">
                  <c:v>38658</c:v>
                </c:pt>
                <c:pt idx="395">
                  <c:v>38688</c:v>
                </c:pt>
                <c:pt idx="396">
                  <c:v>38719</c:v>
                </c:pt>
                <c:pt idx="397">
                  <c:v>38750</c:v>
                </c:pt>
                <c:pt idx="398">
                  <c:v>38778</c:v>
                </c:pt>
                <c:pt idx="399">
                  <c:v>38809</c:v>
                </c:pt>
                <c:pt idx="400">
                  <c:v>38839</c:v>
                </c:pt>
                <c:pt idx="401">
                  <c:v>38870</c:v>
                </c:pt>
                <c:pt idx="402">
                  <c:v>38900</c:v>
                </c:pt>
                <c:pt idx="403">
                  <c:v>38931</c:v>
                </c:pt>
                <c:pt idx="404">
                  <c:v>38962</c:v>
                </c:pt>
                <c:pt idx="405">
                  <c:v>38992</c:v>
                </c:pt>
                <c:pt idx="406">
                  <c:v>39023</c:v>
                </c:pt>
                <c:pt idx="407">
                  <c:v>39053</c:v>
                </c:pt>
                <c:pt idx="408">
                  <c:v>39084</c:v>
                </c:pt>
                <c:pt idx="409">
                  <c:v>39115</c:v>
                </c:pt>
                <c:pt idx="410">
                  <c:v>39143</c:v>
                </c:pt>
                <c:pt idx="411">
                  <c:v>39174</c:v>
                </c:pt>
                <c:pt idx="412">
                  <c:v>39204</c:v>
                </c:pt>
                <c:pt idx="413">
                  <c:v>39235</c:v>
                </c:pt>
                <c:pt idx="414">
                  <c:v>39265</c:v>
                </c:pt>
                <c:pt idx="415">
                  <c:v>39296</c:v>
                </c:pt>
                <c:pt idx="416">
                  <c:v>39327</c:v>
                </c:pt>
                <c:pt idx="417">
                  <c:v>39357</c:v>
                </c:pt>
                <c:pt idx="418">
                  <c:v>39388</c:v>
                </c:pt>
                <c:pt idx="419">
                  <c:v>39418</c:v>
                </c:pt>
                <c:pt idx="420">
                  <c:v>39449</c:v>
                </c:pt>
                <c:pt idx="421">
                  <c:v>39480</c:v>
                </c:pt>
                <c:pt idx="422">
                  <c:v>39509</c:v>
                </c:pt>
                <c:pt idx="423">
                  <c:v>39540</c:v>
                </c:pt>
                <c:pt idx="424">
                  <c:v>39570</c:v>
                </c:pt>
                <c:pt idx="425">
                  <c:v>39601</c:v>
                </c:pt>
                <c:pt idx="426">
                  <c:v>39631</c:v>
                </c:pt>
                <c:pt idx="427">
                  <c:v>39662</c:v>
                </c:pt>
                <c:pt idx="428">
                  <c:v>39693</c:v>
                </c:pt>
                <c:pt idx="429">
                  <c:v>39723</c:v>
                </c:pt>
                <c:pt idx="430">
                  <c:v>39754</c:v>
                </c:pt>
                <c:pt idx="431">
                  <c:v>39784</c:v>
                </c:pt>
                <c:pt idx="432">
                  <c:v>39815</c:v>
                </c:pt>
                <c:pt idx="433">
                  <c:v>39846</c:v>
                </c:pt>
                <c:pt idx="434">
                  <c:v>39874</c:v>
                </c:pt>
                <c:pt idx="435">
                  <c:v>39905</c:v>
                </c:pt>
                <c:pt idx="436">
                  <c:v>39935</c:v>
                </c:pt>
                <c:pt idx="437">
                  <c:v>39966</c:v>
                </c:pt>
                <c:pt idx="438">
                  <c:v>39996</c:v>
                </c:pt>
                <c:pt idx="439">
                  <c:v>40027</c:v>
                </c:pt>
                <c:pt idx="440">
                  <c:v>40058</c:v>
                </c:pt>
                <c:pt idx="441">
                  <c:v>40088</c:v>
                </c:pt>
                <c:pt idx="442">
                  <c:v>40119</c:v>
                </c:pt>
                <c:pt idx="443">
                  <c:v>40149</c:v>
                </c:pt>
                <c:pt idx="444">
                  <c:v>40180</c:v>
                </c:pt>
                <c:pt idx="445">
                  <c:v>40211</c:v>
                </c:pt>
                <c:pt idx="446">
                  <c:v>40239</c:v>
                </c:pt>
                <c:pt idx="447">
                  <c:v>40270</c:v>
                </c:pt>
                <c:pt idx="448">
                  <c:v>40300</c:v>
                </c:pt>
                <c:pt idx="449">
                  <c:v>40331</c:v>
                </c:pt>
                <c:pt idx="450">
                  <c:v>40361</c:v>
                </c:pt>
                <c:pt idx="451">
                  <c:v>40392</c:v>
                </c:pt>
                <c:pt idx="452">
                  <c:v>40423</c:v>
                </c:pt>
                <c:pt idx="453">
                  <c:v>40453</c:v>
                </c:pt>
                <c:pt idx="454">
                  <c:v>40484</c:v>
                </c:pt>
                <c:pt idx="455">
                  <c:v>40514</c:v>
                </c:pt>
                <c:pt idx="456">
                  <c:v>40545</c:v>
                </c:pt>
                <c:pt idx="457">
                  <c:v>40576</c:v>
                </c:pt>
                <c:pt idx="458">
                  <c:v>40604</c:v>
                </c:pt>
                <c:pt idx="459">
                  <c:v>40635</c:v>
                </c:pt>
                <c:pt idx="460">
                  <c:v>40665</c:v>
                </c:pt>
                <c:pt idx="461">
                  <c:v>40696</c:v>
                </c:pt>
                <c:pt idx="462">
                  <c:v>40726</c:v>
                </c:pt>
                <c:pt idx="463">
                  <c:v>40757</c:v>
                </c:pt>
                <c:pt idx="464">
                  <c:v>40788</c:v>
                </c:pt>
                <c:pt idx="465">
                  <c:v>40818</c:v>
                </c:pt>
                <c:pt idx="466">
                  <c:v>40849</c:v>
                </c:pt>
                <c:pt idx="467">
                  <c:v>40879</c:v>
                </c:pt>
                <c:pt idx="468">
                  <c:v>40910</c:v>
                </c:pt>
                <c:pt idx="469">
                  <c:v>40941</c:v>
                </c:pt>
                <c:pt idx="470">
                  <c:v>40970</c:v>
                </c:pt>
                <c:pt idx="471">
                  <c:v>41001</c:v>
                </c:pt>
                <c:pt idx="472">
                  <c:v>41031</c:v>
                </c:pt>
                <c:pt idx="473">
                  <c:v>41062</c:v>
                </c:pt>
                <c:pt idx="474">
                  <c:v>41092</c:v>
                </c:pt>
                <c:pt idx="475">
                  <c:v>41123</c:v>
                </c:pt>
                <c:pt idx="476">
                  <c:v>41154</c:v>
                </c:pt>
                <c:pt idx="477">
                  <c:v>41184</c:v>
                </c:pt>
                <c:pt idx="478">
                  <c:v>41215</c:v>
                </c:pt>
                <c:pt idx="479">
                  <c:v>41245</c:v>
                </c:pt>
                <c:pt idx="480">
                  <c:v>41276</c:v>
                </c:pt>
                <c:pt idx="481">
                  <c:v>41307</c:v>
                </c:pt>
                <c:pt idx="482">
                  <c:v>41335</c:v>
                </c:pt>
                <c:pt idx="483">
                  <c:v>41366</c:v>
                </c:pt>
                <c:pt idx="484">
                  <c:v>41396</c:v>
                </c:pt>
                <c:pt idx="485">
                  <c:v>41427</c:v>
                </c:pt>
                <c:pt idx="486">
                  <c:v>41457</c:v>
                </c:pt>
                <c:pt idx="487">
                  <c:v>41488</c:v>
                </c:pt>
                <c:pt idx="488">
                  <c:v>41519</c:v>
                </c:pt>
                <c:pt idx="489">
                  <c:v>41549</c:v>
                </c:pt>
                <c:pt idx="490">
                  <c:v>41580</c:v>
                </c:pt>
                <c:pt idx="491">
                  <c:v>41610</c:v>
                </c:pt>
                <c:pt idx="492">
                  <c:v>41641</c:v>
                </c:pt>
                <c:pt idx="493">
                  <c:v>41672</c:v>
                </c:pt>
                <c:pt idx="494">
                  <c:v>41700</c:v>
                </c:pt>
                <c:pt idx="495">
                  <c:v>41731</c:v>
                </c:pt>
                <c:pt idx="496">
                  <c:v>41761</c:v>
                </c:pt>
                <c:pt idx="497">
                  <c:v>41792</c:v>
                </c:pt>
                <c:pt idx="498">
                  <c:v>41822</c:v>
                </c:pt>
                <c:pt idx="499">
                  <c:v>41853</c:v>
                </c:pt>
                <c:pt idx="500">
                  <c:v>41884</c:v>
                </c:pt>
                <c:pt idx="501">
                  <c:v>41914</c:v>
                </c:pt>
                <c:pt idx="502">
                  <c:v>41945</c:v>
                </c:pt>
                <c:pt idx="503">
                  <c:v>41975</c:v>
                </c:pt>
                <c:pt idx="504">
                  <c:v>42006</c:v>
                </c:pt>
                <c:pt idx="505">
                  <c:v>42037</c:v>
                </c:pt>
                <c:pt idx="506">
                  <c:v>42065</c:v>
                </c:pt>
                <c:pt idx="507">
                  <c:v>42096</c:v>
                </c:pt>
                <c:pt idx="508">
                  <c:v>42126</c:v>
                </c:pt>
                <c:pt idx="509">
                  <c:v>42157</c:v>
                </c:pt>
                <c:pt idx="510">
                  <c:v>42187</c:v>
                </c:pt>
                <c:pt idx="511">
                  <c:v>42218</c:v>
                </c:pt>
                <c:pt idx="512">
                  <c:v>42249</c:v>
                </c:pt>
                <c:pt idx="513">
                  <c:v>42279</c:v>
                </c:pt>
                <c:pt idx="514">
                  <c:v>42310</c:v>
                </c:pt>
              </c:numCache>
            </c:numRef>
          </c:xVal>
          <c:yVal>
            <c:numRef>
              <c:f>SealedBolsa!$B$8:$B$522</c:f>
              <c:numCache>
                <c:formatCode>General</c:formatCode>
                <c:ptCount val="515"/>
                <c:pt idx="0">
                  <c:v>28.27</c:v>
                </c:pt>
                <c:pt idx="1">
                  <c:v>25.400000000000002</c:v>
                </c:pt>
                <c:pt idx="2">
                  <c:v>22.75</c:v>
                </c:pt>
                <c:pt idx="3">
                  <c:v>22.53</c:v>
                </c:pt>
                <c:pt idx="4">
                  <c:v>18.55</c:v>
                </c:pt>
                <c:pt idx="5">
                  <c:v>16.79</c:v>
                </c:pt>
                <c:pt idx="6">
                  <c:v>15.68</c:v>
                </c:pt>
                <c:pt idx="7">
                  <c:v>20.32</c:v>
                </c:pt>
                <c:pt idx="8">
                  <c:v>19.440000000000001</c:v>
                </c:pt>
                <c:pt idx="9">
                  <c:v>24.96</c:v>
                </c:pt>
                <c:pt idx="10">
                  <c:v>19.22</c:v>
                </c:pt>
                <c:pt idx="11">
                  <c:v>13.25</c:v>
                </c:pt>
                <c:pt idx="12">
                  <c:v>13.47</c:v>
                </c:pt>
                <c:pt idx="13">
                  <c:v>12.59</c:v>
                </c:pt>
                <c:pt idx="14">
                  <c:v>15.68</c:v>
                </c:pt>
                <c:pt idx="15">
                  <c:v>14.36</c:v>
                </c:pt>
                <c:pt idx="16">
                  <c:v>13.5</c:v>
                </c:pt>
                <c:pt idx="17">
                  <c:v>13.5</c:v>
                </c:pt>
                <c:pt idx="18">
                  <c:v>13.950000000000001</c:v>
                </c:pt>
                <c:pt idx="19">
                  <c:v>14.83</c:v>
                </c:pt>
                <c:pt idx="20">
                  <c:v>13.950000000000001</c:v>
                </c:pt>
                <c:pt idx="21">
                  <c:v>11.51</c:v>
                </c:pt>
                <c:pt idx="22">
                  <c:v>13.73</c:v>
                </c:pt>
                <c:pt idx="23">
                  <c:v>14.280000000000001</c:v>
                </c:pt>
                <c:pt idx="24">
                  <c:v>12.27</c:v>
                </c:pt>
                <c:pt idx="25">
                  <c:v>13.83</c:v>
                </c:pt>
                <c:pt idx="26">
                  <c:v>15.02</c:v>
                </c:pt>
                <c:pt idx="27">
                  <c:v>15.82</c:v>
                </c:pt>
                <c:pt idx="28">
                  <c:v>16.12</c:v>
                </c:pt>
                <c:pt idx="29">
                  <c:v>20.41</c:v>
                </c:pt>
                <c:pt idx="30">
                  <c:v>20.18</c:v>
                </c:pt>
                <c:pt idx="31">
                  <c:v>17.04</c:v>
                </c:pt>
                <c:pt idx="32">
                  <c:v>15.700000000000001</c:v>
                </c:pt>
                <c:pt idx="33">
                  <c:v>12.57</c:v>
                </c:pt>
                <c:pt idx="34">
                  <c:v>11.9</c:v>
                </c:pt>
                <c:pt idx="35">
                  <c:v>13.92</c:v>
                </c:pt>
                <c:pt idx="36">
                  <c:v>14.8</c:v>
                </c:pt>
                <c:pt idx="37">
                  <c:v>15.02</c:v>
                </c:pt>
                <c:pt idx="38">
                  <c:v>17.3</c:v>
                </c:pt>
                <c:pt idx="39">
                  <c:v>16.84</c:v>
                </c:pt>
                <c:pt idx="40">
                  <c:v>15.93</c:v>
                </c:pt>
                <c:pt idx="41">
                  <c:v>14.11</c:v>
                </c:pt>
                <c:pt idx="42">
                  <c:v>16.010000000000002</c:v>
                </c:pt>
                <c:pt idx="43">
                  <c:v>15.1</c:v>
                </c:pt>
                <c:pt idx="44">
                  <c:v>15.55</c:v>
                </c:pt>
                <c:pt idx="45">
                  <c:v>15.1</c:v>
                </c:pt>
                <c:pt idx="46">
                  <c:v>13.950000000000001</c:v>
                </c:pt>
                <c:pt idx="47">
                  <c:v>14.72</c:v>
                </c:pt>
                <c:pt idx="48">
                  <c:v>18.86</c:v>
                </c:pt>
                <c:pt idx="49">
                  <c:v>18.63</c:v>
                </c:pt>
                <c:pt idx="50">
                  <c:v>14.950000000000001</c:v>
                </c:pt>
                <c:pt idx="51">
                  <c:v>16.100000000000001</c:v>
                </c:pt>
                <c:pt idx="52">
                  <c:v>17.59</c:v>
                </c:pt>
                <c:pt idx="53">
                  <c:v>15.48</c:v>
                </c:pt>
                <c:pt idx="54">
                  <c:v>16.41</c:v>
                </c:pt>
                <c:pt idx="55">
                  <c:v>19.7</c:v>
                </c:pt>
                <c:pt idx="56">
                  <c:v>19.7</c:v>
                </c:pt>
                <c:pt idx="57">
                  <c:v>22.93</c:v>
                </c:pt>
                <c:pt idx="58">
                  <c:v>19.66</c:v>
                </c:pt>
                <c:pt idx="59">
                  <c:v>22</c:v>
                </c:pt>
                <c:pt idx="60">
                  <c:v>21.79</c:v>
                </c:pt>
                <c:pt idx="61">
                  <c:v>24.67</c:v>
                </c:pt>
                <c:pt idx="62">
                  <c:v>23.47</c:v>
                </c:pt>
                <c:pt idx="63">
                  <c:v>28.26</c:v>
                </c:pt>
                <c:pt idx="64">
                  <c:v>32.57</c:v>
                </c:pt>
                <c:pt idx="65">
                  <c:v>35.19</c:v>
                </c:pt>
                <c:pt idx="66">
                  <c:v>32.07</c:v>
                </c:pt>
                <c:pt idx="67">
                  <c:v>34.96</c:v>
                </c:pt>
                <c:pt idx="68">
                  <c:v>30.14</c:v>
                </c:pt>
                <c:pt idx="69">
                  <c:v>29.580000000000002</c:v>
                </c:pt>
                <c:pt idx="70">
                  <c:v>34.369999999999997</c:v>
                </c:pt>
                <c:pt idx="71">
                  <c:v>29.92</c:v>
                </c:pt>
                <c:pt idx="72">
                  <c:v>31.51</c:v>
                </c:pt>
                <c:pt idx="73">
                  <c:v>35.64</c:v>
                </c:pt>
                <c:pt idx="74">
                  <c:v>33.730000000000004</c:v>
                </c:pt>
                <c:pt idx="75">
                  <c:v>34.369999999999997</c:v>
                </c:pt>
                <c:pt idx="76">
                  <c:v>38.51</c:v>
                </c:pt>
                <c:pt idx="77">
                  <c:v>40.82</c:v>
                </c:pt>
                <c:pt idx="78">
                  <c:v>41.43</c:v>
                </c:pt>
                <c:pt idx="79">
                  <c:v>41.43</c:v>
                </c:pt>
                <c:pt idx="80">
                  <c:v>47.21</c:v>
                </c:pt>
                <c:pt idx="81">
                  <c:v>42.730000000000004</c:v>
                </c:pt>
                <c:pt idx="82">
                  <c:v>38.85</c:v>
                </c:pt>
                <c:pt idx="83">
                  <c:v>39.5</c:v>
                </c:pt>
                <c:pt idx="84">
                  <c:v>45.17</c:v>
                </c:pt>
                <c:pt idx="85">
                  <c:v>44.52</c:v>
                </c:pt>
                <c:pt idx="86">
                  <c:v>38.35</c:v>
                </c:pt>
                <c:pt idx="87">
                  <c:v>36.07</c:v>
                </c:pt>
                <c:pt idx="88">
                  <c:v>42.25</c:v>
                </c:pt>
                <c:pt idx="89">
                  <c:v>44.22</c:v>
                </c:pt>
                <c:pt idx="90">
                  <c:v>48.35</c:v>
                </c:pt>
                <c:pt idx="91">
                  <c:v>62.11</c:v>
                </c:pt>
                <c:pt idx="92">
                  <c:v>67.150000000000006</c:v>
                </c:pt>
                <c:pt idx="93">
                  <c:v>68.59</c:v>
                </c:pt>
                <c:pt idx="94">
                  <c:v>74.73</c:v>
                </c:pt>
                <c:pt idx="95">
                  <c:v>75.67</c:v>
                </c:pt>
                <c:pt idx="96">
                  <c:v>85.22</c:v>
                </c:pt>
                <c:pt idx="97">
                  <c:v>81.47</c:v>
                </c:pt>
                <c:pt idx="98">
                  <c:v>85.22</c:v>
                </c:pt>
                <c:pt idx="99">
                  <c:v>84.54</c:v>
                </c:pt>
                <c:pt idx="100">
                  <c:v>102.87</c:v>
                </c:pt>
                <c:pt idx="101">
                  <c:v>116.23</c:v>
                </c:pt>
                <c:pt idx="102">
                  <c:v>108.94</c:v>
                </c:pt>
                <c:pt idx="103">
                  <c:v>101.65</c:v>
                </c:pt>
                <c:pt idx="104">
                  <c:v>88.29</c:v>
                </c:pt>
                <c:pt idx="105">
                  <c:v>87.820000000000007</c:v>
                </c:pt>
                <c:pt idx="106">
                  <c:v>72.64</c:v>
                </c:pt>
                <c:pt idx="107">
                  <c:v>86.39</c:v>
                </c:pt>
                <c:pt idx="108">
                  <c:v>89.27</c:v>
                </c:pt>
                <c:pt idx="109">
                  <c:v>86.8</c:v>
                </c:pt>
                <c:pt idx="110">
                  <c:v>90.91</c:v>
                </c:pt>
                <c:pt idx="111">
                  <c:v>95.44</c:v>
                </c:pt>
                <c:pt idx="112">
                  <c:v>95.03</c:v>
                </c:pt>
                <c:pt idx="113">
                  <c:v>77.75</c:v>
                </c:pt>
                <c:pt idx="114">
                  <c:v>73.64</c:v>
                </c:pt>
                <c:pt idx="115">
                  <c:v>67.25</c:v>
                </c:pt>
                <c:pt idx="116">
                  <c:v>84.27</c:v>
                </c:pt>
                <c:pt idx="117">
                  <c:v>79.87</c:v>
                </c:pt>
                <c:pt idx="118">
                  <c:v>83.2</c:v>
                </c:pt>
                <c:pt idx="119">
                  <c:v>92.350000000000009</c:v>
                </c:pt>
                <c:pt idx="120">
                  <c:v>91.52</c:v>
                </c:pt>
                <c:pt idx="121">
                  <c:v>97.76</c:v>
                </c:pt>
                <c:pt idx="122">
                  <c:v>105.66</c:v>
                </c:pt>
                <c:pt idx="123">
                  <c:v>108.99000000000001</c:v>
                </c:pt>
                <c:pt idx="124">
                  <c:v>119.66</c:v>
                </c:pt>
                <c:pt idx="125">
                  <c:v>126.35000000000001</c:v>
                </c:pt>
                <c:pt idx="126">
                  <c:v>139.99</c:v>
                </c:pt>
                <c:pt idx="127">
                  <c:v>145.86000000000001</c:v>
                </c:pt>
                <c:pt idx="128">
                  <c:v>134.96</c:v>
                </c:pt>
                <c:pt idx="129">
                  <c:v>142.5</c:v>
                </c:pt>
                <c:pt idx="130">
                  <c:v>149.56</c:v>
                </c:pt>
                <c:pt idx="131">
                  <c:v>161.33000000000001</c:v>
                </c:pt>
                <c:pt idx="132">
                  <c:v>156.95000000000002</c:v>
                </c:pt>
                <c:pt idx="133">
                  <c:v>159.51</c:v>
                </c:pt>
                <c:pt idx="134">
                  <c:v>146.72</c:v>
                </c:pt>
                <c:pt idx="135">
                  <c:v>153.54</c:v>
                </c:pt>
                <c:pt idx="136">
                  <c:v>164.77</c:v>
                </c:pt>
                <c:pt idx="137">
                  <c:v>143.43</c:v>
                </c:pt>
                <c:pt idx="138">
                  <c:v>149.41</c:v>
                </c:pt>
                <c:pt idx="139">
                  <c:v>165.38</c:v>
                </c:pt>
                <c:pt idx="140">
                  <c:v>187.78</c:v>
                </c:pt>
                <c:pt idx="141">
                  <c:v>165.94</c:v>
                </c:pt>
                <c:pt idx="142">
                  <c:v>184.95000000000002</c:v>
                </c:pt>
                <c:pt idx="143">
                  <c:v>169.39000000000001</c:v>
                </c:pt>
                <c:pt idx="144">
                  <c:v>168.22</c:v>
                </c:pt>
                <c:pt idx="145">
                  <c:v>176.1</c:v>
                </c:pt>
                <c:pt idx="146">
                  <c:v>183.99</c:v>
                </c:pt>
                <c:pt idx="147">
                  <c:v>180.48</c:v>
                </c:pt>
                <c:pt idx="148">
                  <c:v>169.24</c:v>
                </c:pt>
                <c:pt idx="149">
                  <c:v>177.96</c:v>
                </c:pt>
                <c:pt idx="150">
                  <c:v>193.67000000000002</c:v>
                </c:pt>
                <c:pt idx="151">
                  <c:v>223.01</c:v>
                </c:pt>
                <c:pt idx="152">
                  <c:v>218.52</c:v>
                </c:pt>
                <c:pt idx="153">
                  <c:v>223.94</c:v>
                </c:pt>
                <c:pt idx="154">
                  <c:v>221.25</c:v>
                </c:pt>
                <c:pt idx="155">
                  <c:v>232.04</c:v>
                </c:pt>
                <c:pt idx="156">
                  <c:v>255.99</c:v>
                </c:pt>
                <c:pt idx="157">
                  <c:v>273.12</c:v>
                </c:pt>
                <c:pt idx="158">
                  <c:v>287.54000000000002</c:v>
                </c:pt>
                <c:pt idx="159">
                  <c:v>291.14</c:v>
                </c:pt>
                <c:pt idx="160">
                  <c:v>299.26</c:v>
                </c:pt>
                <c:pt idx="161">
                  <c:v>305.57</c:v>
                </c:pt>
                <c:pt idx="162">
                  <c:v>303.28000000000003</c:v>
                </c:pt>
                <c:pt idx="163">
                  <c:v>262.66000000000003</c:v>
                </c:pt>
                <c:pt idx="164">
                  <c:v>262.66000000000003</c:v>
                </c:pt>
                <c:pt idx="165">
                  <c:v>268.08</c:v>
                </c:pt>
                <c:pt idx="166">
                  <c:v>274.40000000000003</c:v>
                </c:pt>
                <c:pt idx="167">
                  <c:v>294.20999999999998</c:v>
                </c:pt>
                <c:pt idx="168">
                  <c:v>297.54000000000002</c:v>
                </c:pt>
                <c:pt idx="169">
                  <c:v>334.62</c:v>
                </c:pt>
                <c:pt idx="170">
                  <c:v>328.29</c:v>
                </c:pt>
                <c:pt idx="171">
                  <c:v>350.90000000000003</c:v>
                </c:pt>
                <c:pt idx="172">
                  <c:v>331</c:v>
                </c:pt>
                <c:pt idx="173">
                  <c:v>330.51</c:v>
                </c:pt>
                <c:pt idx="174">
                  <c:v>334.2</c:v>
                </c:pt>
                <c:pt idx="175">
                  <c:v>361.52</c:v>
                </c:pt>
                <c:pt idx="176">
                  <c:v>353.27</c:v>
                </c:pt>
                <c:pt idx="177">
                  <c:v>350.54</c:v>
                </c:pt>
                <c:pt idx="178">
                  <c:v>239.46</c:v>
                </c:pt>
                <c:pt idx="179">
                  <c:v>274.69</c:v>
                </c:pt>
                <c:pt idx="180">
                  <c:v>285.84000000000003</c:v>
                </c:pt>
                <c:pt idx="181">
                  <c:v>317.26</c:v>
                </c:pt>
                <c:pt idx="182">
                  <c:v>340.58</c:v>
                </c:pt>
                <c:pt idx="183">
                  <c:v>357.81</c:v>
                </c:pt>
                <c:pt idx="184">
                  <c:v>355.78000000000003</c:v>
                </c:pt>
                <c:pt idx="185">
                  <c:v>349.7</c:v>
                </c:pt>
                <c:pt idx="186">
                  <c:v>384.12</c:v>
                </c:pt>
                <c:pt idx="187">
                  <c:v>355.59000000000003</c:v>
                </c:pt>
                <c:pt idx="188">
                  <c:v>334.11</c:v>
                </c:pt>
                <c:pt idx="189">
                  <c:v>344.3</c:v>
                </c:pt>
                <c:pt idx="190">
                  <c:v>361.61</c:v>
                </c:pt>
                <c:pt idx="191">
                  <c:v>358.56</c:v>
                </c:pt>
                <c:pt idx="192">
                  <c:v>371.19</c:v>
                </c:pt>
                <c:pt idx="193">
                  <c:v>388.52</c:v>
                </c:pt>
                <c:pt idx="194">
                  <c:v>384.45</c:v>
                </c:pt>
                <c:pt idx="195">
                  <c:v>360.99</c:v>
                </c:pt>
                <c:pt idx="196">
                  <c:v>420.14</c:v>
                </c:pt>
                <c:pt idx="197">
                  <c:v>118.08</c:v>
                </c:pt>
                <c:pt idx="198">
                  <c:v>141.69</c:v>
                </c:pt>
                <c:pt idx="199">
                  <c:v>167.32</c:v>
                </c:pt>
                <c:pt idx="200">
                  <c:v>142.68</c:v>
                </c:pt>
                <c:pt idx="201">
                  <c:v>181.69</c:v>
                </c:pt>
                <c:pt idx="202">
                  <c:v>159.11000000000001</c:v>
                </c:pt>
                <c:pt idx="203">
                  <c:v>168.35</c:v>
                </c:pt>
                <c:pt idx="204">
                  <c:v>171.74</c:v>
                </c:pt>
                <c:pt idx="205">
                  <c:v>166.54</c:v>
                </c:pt>
                <c:pt idx="206">
                  <c:v>174.87</c:v>
                </c:pt>
                <c:pt idx="207">
                  <c:v>166.54</c:v>
                </c:pt>
                <c:pt idx="208">
                  <c:v>182.66</c:v>
                </c:pt>
                <c:pt idx="209">
                  <c:v>212.05</c:v>
                </c:pt>
                <c:pt idx="210">
                  <c:v>238.29</c:v>
                </c:pt>
                <c:pt idx="211">
                  <c:v>217.3</c:v>
                </c:pt>
                <c:pt idx="212">
                  <c:v>190.07</c:v>
                </c:pt>
                <c:pt idx="213">
                  <c:v>175.87</c:v>
                </c:pt>
                <c:pt idx="214">
                  <c:v>194.44</c:v>
                </c:pt>
                <c:pt idx="215">
                  <c:v>205.3</c:v>
                </c:pt>
                <c:pt idx="216">
                  <c:v>214.03</c:v>
                </c:pt>
                <c:pt idx="217">
                  <c:v>264.26</c:v>
                </c:pt>
                <c:pt idx="218">
                  <c:v>275.18</c:v>
                </c:pt>
                <c:pt idx="219">
                  <c:v>281.74</c:v>
                </c:pt>
                <c:pt idx="220">
                  <c:v>281.59000000000003</c:v>
                </c:pt>
                <c:pt idx="221">
                  <c:v>307.39</c:v>
                </c:pt>
                <c:pt idx="222">
                  <c:v>290.99</c:v>
                </c:pt>
                <c:pt idx="223">
                  <c:v>341.75</c:v>
                </c:pt>
                <c:pt idx="224">
                  <c:v>349.22</c:v>
                </c:pt>
                <c:pt idx="225">
                  <c:v>346.94</c:v>
                </c:pt>
                <c:pt idx="226">
                  <c:v>378.89</c:v>
                </c:pt>
                <c:pt idx="227">
                  <c:v>387.94</c:v>
                </c:pt>
                <c:pt idx="228">
                  <c:v>435.40000000000003</c:v>
                </c:pt>
                <c:pt idx="229">
                  <c:v>469.8</c:v>
                </c:pt>
                <c:pt idx="230">
                  <c:v>505.40000000000003</c:v>
                </c:pt>
                <c:pt idx="231">
                  <c:v>476.92</c:v>
                </c:pt>
                <c:pt idx="232">
                  <c:v>485.52</c:v>
                </c:pt>
                <c:pt idx="233">
                  <c:v>502.27000000000004</c:v>
                </c:pt>
                <c:pt idx="234">
                  <c:v>451.06</c:v>
                </c:pt>
                <c:pt idx="235">
                  <c:v>495.45</c:v>
                </c:pt>
                <c:pt idx="236">
                  <c:v>424.67</c:v>
                </c:pt>
                <c:pt idx="237">
                  <c:v>434.40000000000003</c:v>
                </c:pt>
                <c:pt idx="238">
                  <c:v>460.8</c:v>
                </c:pt>
                <c:pt idx="239">
                  <c:v>456</c:v>
                </c:pt>
                <c:pt idx="240">
                  <c:v>482.8</c:v>
                </c:pt>
                <c:pt idx="241">
                  <c:v>451.58</c:v>
                </c:pt>
                <c:pt idx="242">
                  <c:v>427.56</c:v>
                </c:pt>
                <c:pt idx="243">
                  <c:v>461.18</c:v>
                </c:pt>
                <c:pt idx="244">
                  <c:v>449.17</c:v>
                </c:pt>
                <c:pt idx="245">
                  <c:v>473.19</c:v>
                </c:pt>
                <c:pt idx="246">
                  <c:v>482.18</c:v>
                </c:pt>
                <c:pt idx="247">
                  <c:v>494.29</c:v>
                </c:pt>
                <c:pt idx="248">
                  <c:v>565.93000000000006</c:v>
                </c:pt>
                <c:pt idx="249">
                  <c:v>578.13</c:v>
                </c:pt>
                <c:pt idx="250">
                  <c:v>583.01</c:v>
                </c:pt>
                <c:pt idx="251">
                  <c:v>536.66</c:v>
                </c:pt>
                <c:pt idx="252">
                  <c:v>605.46</c:v>
                </c:pt>
                <c:pt idx="253">
                  <c:v>612.87</c:v>
                </c:pt>
                <c:pt idx="254">
                  <c:v>590.63</c:v>
                </c:pt>
                <c:pt idx="255">
                  <c:v>556.03</c:v>
                </c:pt>
                <c:pt idx="256">
                  <c:v>576.82000000000005</c:v>
                </c:pt>
                <c:pt idx="257">
                  <c:v>554.54</c:v>
                </c:pt>
                <c:pt idx="258">
                  <c:v>562.23</c:v>
                </c:pt>
                <c:pt idx="259">
                  <c:v>626.91</c:v>
                </c:pt>
                <c:pt idx="260">
                  <c:v>718.27</c:v>
                </c:pt>
                <c:pt idx="261">
                  <c:v>638.46</c:v>
                </c:pt>
                <c:pt idx="262">
                  <c:v>685.85</c:v>
                </c:pt>
                <c:pt idx="263">
                  <c:v>686.37</c:v>
                </c:pt>
                <c:pt idx="264">
                  <c:v>723.80000000000007</c:v>
                </c:pt>
                <c:pt idx="265">
                  <c:v>796.18000000000006</c:v>
                </c:pt>
                <c:pt idx="266">
                  <c:v>841.11</c:v>
                </c:pt>
                <c:pt idx="267">
                  <c:v>856.08</c:v>
                </c:pt>
                <c:pt idx="268">
                  <c:v>894.98</c:v>
                </c:pt>
                <c:pt idx="269">
                  <c:v>918.44</c:v>
                </c:pt>
                <c:pt idx="270">
                  <c:v>937.30000000000007</c:v>
                </c:pt>
                <c:pt idx="271">
                  <c:v>1062.6300000000001</c:v>
                </c:pt>
                <c:pt idx="272">
                  <c:v>1097.44</c:v>
                </c:pt>
                <c:pt idx="273">
                  <c:v>1152.71</c:v>
                </c:pt>
                <c:pt idx="274">
                  <c:v>1115.8600000000001</c:v>
                </c:pt>
                <c:pt idx="275">
                  <c:v>1268.5</c:v>
                </c:pt>
                <c:pt idx="276">
                  <c:v>1186.1400000000001</c:v>
                </c:pt>
                <c:pt idx="277">
                  <c:v>1281.04</c:v>
                </c:pt>
                <c:pt idx="278">
                  <c:v>1238.8600000000001</c:v>
                </c:pt>
                <c:pt idx="279">
                  <c:v>1381.2</c:v>
                </c:pt>
                <c:pt idx="280">
                  <c:v>1461.97</c:v>
                </c:pt>
                <c:pt idx="281">
                  <c:v>1483.16</c:v>
                </c:pt>
                <c:pt idx="282">
                  <c:v>1469.31</c:v>
                </c:pt>
                <c:pt idx="283">
                  <c:v>1527.66</c:v>
                </c:pt>
                <c:pt idx="284">
                  <c:v>1607.45</c:v>
                </c:pt>
                <c:pt idx="285">
                  <c:v>1596.8400000000001</c:v>
                </c:pt>
                <c:pt idx="286">
                  <c:v>1660.5</c:v>
                </c:pt>
                <c:pt idx="287">
                  <c:v>1793.13</c:v>
                </c:pt>
                <c:pt idx="288">
                  <c:v>1762.75</c:v>
                </c:pt>
                <c:pt idx="289">
                  <c:v>1831.78</c:v>
                </c:pt>
                <c:pt idx="290">
                  <c:v>1736.21</c:v>
                </c:pt>
                <c:pt idx="291">
                  <c:v>1900.8</c:v>
                </c:pt>
                <c:pt idx="292">
                  <c:v>2012.52</c:v>
                </c:pt>
                <c:pt idx="293">
                  <c:v>1943.31</c:v>
                </c:pt>
                <c:pt idx="294">
                  <c:v>2020.51</c:v>
                </c:pt>
                <c:pt idx="295">
                  <c:v>2001.8700000000001</c:v>
                </c:pt>
                <c:pt idx="296">
                  <c:v>2209.87</c:v>
                </c:pt>
                <c:pt idx="297">
                  <c:v>2364.3000000000002</c:v>
                </c:pt>
                <c:pt idx="298">
                  <c:v>2247.15</c:v>
                </c:pt>
                <c:pt idx="299">
                  <c:v>2484.11</c:v>
                </c:pt>
                <c:pt idx="300">
                  <c:v>2632.03</c:v>
                </c:pt>
                <c:pt idx="301">
                  <c:v>2706.62</c:v>
                </c:pt>
                <c:pt idx="302">
                  <c:v>2869.13</c:v>
                </c:pt>
                <c:pt idx="303">
                  <c:v>2786.33</c:v>
                </c:pt>
                <c:pt idx="304">
                  <c:v>2695.9700000000003</c:v>
                </c:pt>
                <c:pt idx="305">
                  <c:v>4350.96</c:v>
                </c:pt>
                <c:pt idx="306">
                  <c:v>2976.9700000000003</c:v>
                </c:pt>
                <c:pt idx="307">
                  <c:v>3278.83</c:v>
                </c:pt>
                <c:pt idx="308">
                  <c:v>3039.43</c:v>
                </c:pt>
                <c:pt idx="309">
                  <c:v>2602.25</c:v>
                </c:pt>
                <c:pt idx="310">
                  <c:v>2898.91</c:v>
                </c:pt>
                <c:pt idx="311">
                  <c:v>3900.12</c:v>
                </c:pt>
                <c:pt idx="312">
                  <c:v>4259.8900000000003</c:v>
                </c:pt>
                <c:pt idx="313">
                  <c:v>4484.09</c:v>
                </c:pt>
                <c:pt idx="314">
                  <c:v>4113.8900000000003</c:v>
                </c:pt>
                <c:pt idx="315">
                  <c:v>4077.4</c:v>
                </c:pt>
                <c:pt idx="316">
                  <c:v>5092.7</c:v>
                </c:pt>
                <c:pt idx="317">
                  <c:v>5329.71</c:v>
                </c:pt>
                <c:pt idx="318">
                  <c:v>5422.34</c:v>
                </c:pt>
                <c:pt idx="319">
                  <c:v>5391.03</c:v>
                </c:pt>
                <c:pt idx="320">
                  <c:v>4928.29</c:v>
                </c:pt>
                <c:pt idx="321">
                  <c:v>4426.58</c:v>
                </c:pt>
                <c:pt idx="322">
                  <c:v>4510.2</c:v>
                </c:pt>
                <c:pt idx="323">
                  <c:v>3847</c:v>
                </c:pt>
                <c:pt idx="324">
                  <c:v>4358.54</c:v>
                </c:pt>
                <c:pt idx="325">
                  <c:v>4541.2300000000005</c:v>
                </c:pt>
                <c:pt idx="326">
                  <c:v>4259.3599999999997</c:v>
                </c:pt>
                <c:pt idx="327">
                  <c:v>4631.1099999999997</c:v>
                </c:pt>
                <c:pt idx="328">
                  <c:v>4552.53</c:v>
                </c:pt>
                <c:pt idx="329">
                  <c:v>4777.93</c:v>
                </c:pt>
                <c:pt idx="330">
                  <c:v>4495.6500000000005</c:v>
                </c:pt>
                <c:pt idx="331">
                  <c:v>4302.2300000000005</c:v>
                </c:pt>
                <c:pt idx="332">
                  <c:v>4218.59</c:v>
                </c:pt>
                <c:pt idx="333">
                  <c:v>3742.89</c:v>
                </c:pt>
                <c:pt idx="334">
                  <c:v>4035.63</c:v>
                </c:pt>
                <c:pt idx="335">
                  <c:v>2786.89</c:v>
                </c:pt>
                <c:pt idx="336">
                  <c:v>2603.89</c:v>
                </c:pt>
                <c:pt idx="337">
                  <c:v>2655.34</c:v>
                </c:pt>
                <c:pt idx="338">
                  <c:v>3261.86</c:v>
                </c:pt>
                <c:pt idx="339">
                  <c:v>2722.02</c:v>
                </c:pt>
                <c:pt idx="340">
                  <c:v>3238.83</c:v>
                </c:pt>
                <c:pt idx="341">
                  <c:v>3449.2200000000003</c:v>
                </c:pt>
                <c:pt idx="342">
                  <c:v>3151.4</c:v>
                </c:pt>
                <c:pt idx="343">
                  <c:v>3431.46</c:v>
                </c:pt>
                <c:pt idx="344">
                  <c:v>3364.4700000000003</c:v>
                </c:pt>
                <c:pt idx="345">
                  <c:v>3029.53</c:v>
                </c:pt>
                <c:pt idx="346">
                  <c:v>3487.14</c:v>
                </c:pt>
                <c:pt idx="347">
                  <c:v>3817.86</c:v>
                </c:pt>
                <c:pt idx="348">
                  <c:v>3423.51</c:v>
                </c:pt>
                <c:pt idx="349">
                  <c:v>3432.7200000000003</c:v>
                </c:pt>
                <c:pt idx="350">
                  <c:v>3796.09</c:v>
                </c:pt>
                <c:pt idx="351">
                  <c:v>3941.11</c:v>
                </c:pt>
                <c:pt idx="352">
                  <c:v>3684.96</c:v>
                </c:pt>
                <c:pt idx="353">
                  <c:v>3659.01</c:v>
                </c:pt>
                <c:pt idx="354">
                  <c:v>3242.12</c:v>
                </c:pt>
                <c:pt idx="355">
                  <c:v>1413.53</c:v>
                </c:pt>
                <c:pt idx="356">
                  <c:v>1300.21</c:v>
                </c:pt>
                <c:pt idx="357">
                  <c:v>1457.18</c:v>
                </c:pt>
                <c:pt idx="358">
                  <c:v>1334.63</c:v>
                </c:pt>
                <c:pt idx="359">
                  <c:v>3075.52</c:v>
                </c:pt>
                <c:pt idx="360">
                  <c:v>3198.07</c:v>
                </c:pt>
                <c:pt idx="361">
                  <c:v>3166.1800000000003</c:v>
                </c:pt>
                <c:pt idx="362">
                  <c:v>3034.39</c:v>
                </c:pt>
                <c:pt idx="363">
                  <c:v>3458.76</c:v>
                </c:pt>
                <c:pt idx="364">
                  <c:v>3653.76</c:v>
                </c:pt>
                <c:pt idx="365">
                  <c:v>3669.8</c:v>
                </c:pt>
                <c:pt idx="366">
                  <c:v>4101.93</c:v>
                </c:pt>
                <c:pt idx="367">
                  <c:v>4009.02</c:v>
                </c:pt>
                <c:pt idx="368">
                  <c:v>4185.58</c:v>
                </c:pt>
                <c:pt idx="369">
                  <c:v>4151.63</c:v>
                </c:pt>
                <c:pt idx="370">
                  <c:v>4548.82</c:v>
                </c:pt>
                <c:pt idx="371">
                  <c:v>4532.67</c:v>
                </c:pt>
                <c:pt idx="372">
                  <c:v>4507.18</c:v>
                </c:pt>
                <c:pt idx="373">
                  <c:v>4208.0600000000004</c:v>
                </c:pt>
                <c:pt idx="374">
                  <c:v>4343.84</c:v>
                </c:pt>
                <c:pt idx="375">
                  <c:v>4432.83</c:v>
                </c:pt>
                <c:pt idx="376">
                  <c:v>4144.62</c:v>
                </c:pt>
                <c:pt idx="377">
                  <c:v>4312.43</c:v>
                </c:pt>
                <c:pt idx="378">
                  <c:v>4305.68</c:v>
                </c:pt>
                <c:pt idx="379">
                  <c:v>3952.7000000000003</c:v>
                </c:pt>
                <c:pt idx="380">
                  <c:v>4166</c:v>
                </c:pt>
                <c:pt idx="381">
                  <c:v>3909.03</c:v>
                </c:pt>
                <c:pt idx="382">
                  <c:v>4194.91</c:v>
                </c:pt>
                <c:pt idx="383">
                  <c:v>4321.93</c:v>
                </c:pt>
                <c:pt idx="384">
                  <c:v>4487.38</c:v>
                </c:pt>
                <c:pt idx="385">
                  <c:v>4357.8599999999997</c:v>
                </c:pt>
                <c:pt idx="386">
                  <c:v>4374.47</c:v>
                </c:pt>
                <c:pt idx="387">
                  <c:v>4355.22</c:v>
                </c:pt>
                <c:pt idx="388">
                  <c:v>4114.1400000000003</c:v>
                </c:pt>
                <c:pt idx="389">
                  <c:v>4344.34</c:v>
                </c:pt>
                <c:pt idx="390">
                  <c:v>4188.6400000000003</c:v>
                </c:pt>
                <c:pt idx="391">
                  <c:v>4470.2300000000005</c:v>
                </c:pt>
                <c:pt idx="392">
                  <c:v>4142.88</c:v>
                </c:pt>
                <c:pt idx="393">
                  <c:v>3874.37</c:v>
                </c:pt>
                <c:pt idx="394">
                  <c:v>4115.28</c:v>
                </c:pt>
                <c:pt idx="395">
                  <c:v>4300.04</c:v>
                </c:pt>
                <c:pt idx="396">
                  <c:v>4571.9000000000005</c:v>
                </c:pt>
                <c:pt idx="397">
                  <c:v>4407.09</c:v>
                </c:pt>
                <c:pt idx="398">
                  <c:v>4699.59</c:v>
                </c:pt>
                <c:pt idx="399">
                  <c:v>4770.47</c:v>
                </c:pt>
                <c:pt idx="400">
                  <c:v>4455.13</c:v>
                </c:pt>
                <c:pt idx="401">
                  <c:v>4273.21</c:v>
                </c:pt>
                <c:pt idx="402">
                  <c:v>4274.84</c:v>
                </c:pt>
                <c:pt idx="403">
                  <c:v>3910.96</c:v>
                </c:pt>
                <c:pt idx="404">
                  <c:v>4266.87</c:v>
                </c:pt>
                <c:pt idx="405">
                  <c:v>4359.29</c:v>
                </c:pt>
                <c:pt idx="406">
                  <c:v>4754.16</c:v>
                </c:pt>
                <c:pt idx="407">
                  <c:v>4768.67</c:v>
                </c:pt>
                <c:pt idx="408">
                  <c:v>5233.8500000000004</c:v>
                </c:pt>
                <c:pt idx="409">
                  <c:v>5307.47</c:v>
                </c:pt>
                <c:pt idx="410">
                  <c:v>5085.62</c:v>
                </c:pt>
                <c:pt idx="411">
                  <c:v>5140.4800000000005</c:v>
                </c:pt>
                <c:pt idx="412">
                  <c:v>5316.67</c:v>
                </c:pt>
                <c:pt idx="413">
                  <c:v>5182.58</c:v>
                </c:pt>
                <c:pt idx="414">
                  <c:v>5084.04</c:v>
                </c:pt>
                <c:pt idx="415">
                  <c:v>4223.51</c:v>
                </c:pt>
                <c:pt idx="416">
                  <c:v>4271.96</c:v>
                </c:pt>
                <c:pt idx="417">
                  <c:v>4318.8</c:v>
                </c:pt>
                <c:pt idx="418">
                  <c:v>3928.2400000000002</c:v>
                </c:pt>
                <c:pt idx="419">
                  <c:v>3761.87</c:v>
                </c:pt>
                <c:pt idx="420">
                  <c:v>3684.34</c:v>
                </c:pt>
                <c:pt idx="421">
                  <c:v>4268.04</c:v>
                </c:pt>
                <c:pt idx="422">
                  <c:v>4001.39</c:v>
                </c:pt>
                <c:pt idx="423">
                  <c:v>4331.0600000000004</c:v>
                </c:pt>
                <c:pt idx="424">
                  <c:v>3928.28</c:v>
                </c:pt>
                <c:pt idx="425">
                  <c:v>3824.19</c:v>
                </c:pt>
                <c:pt idx="426">
                  <c:v>2949.81</c:v>
                </c:pt>
                <c:pt idx="427">
                  <c:v>3432.11</c:v>
                </c:pt>
                <c:pt idx="428">
                  <c:v>3904.8</c:v>
                </c:pt>
                <c:pt idx="429">
                  <c:v>3427.37</c:v>
                </c:pt>
                <c:pt idx="430">
                  <c:v>2678.03</c:v>
                </c:pt>
                <c:pt idx="431">
                  <c:v>2353.94</c:v>
                </c:pt>
                <c:pt idx="432">
                  <c:v>2410.86</c:v>
                </c:pt>
                <c:pt idx="433">
                  <c:v>2131.33</c:v>
                </c:pt>
                <c:pt idx="434">
                  <c:v>1694.01</c:v>
                </c:pt>
                <c:pt idx="435">
                  <c:v>2312.88</c:v>
                </c:pt>
                <c:pt idx="436">
                  <c:v>3037.34</c:v>
                </c:pt>
                <c:pt idx="437">
                  <c:v>3287.94</c:v>
                </c:pt>
                <c:pt idx="438">
                  <c:v>2978.66</c:v>
                </c:pt>
                <c:pt idx="439">
                  <c:v>3008.82</c:v>
                </c:pt>
                <c:pt idx="440">
                  <c:v>2875.4500000000003</c:v>
                </c:pt>
                <c:pt idx="441">
                  <c:v>2981.83</c:v>
                </c:pt>
                <c:pt idx="442">
                  <c:v>3123.56</c:v>
                </c:pt>
                <c:pt idx="443">
                  <c:v>3600.44</c:v>
                </c:pt>
                <c:pt idx="444">
                  <c:v>3474.86</c:v>
                </c:pt>
                <c:pt idx="445">
                  <c:v>3197.83</c:v>
                </c:pt>
                <c:pt idx="446">
                  <c:v>3302.73</c:v>
                </c:pt>
                <c:pt idx="447">
                  <c:v>3397.28</c:v>
                </c:pt>
                <c:pt idx="448">
                  <c:v>3457.35</c:v>
                </c:pt>
                <c:pt idx="449">
                  <c:v>3291.5</c:v>
                </c:pt>
                <c:pt idx="450">
                  <c:v>3108.11</c:v>
                </c:pt>
                <c:pt idx="451">
                  <c:v>3562.38</c:v>
                </c:pt>
                <c:pt idx="452">
                  <c:v>3327.76</c:v>
                </c:pt>
                <c:pt idx="453">
                  <c:v>3627.81</c:v>
                </c:pt>
                <c:pt idx="454">
                  <c:v>3728.53</c:v>
                </c:pt>
                <c:pt idx="455">
                  <c:v>3829.14</c:v>
                </c:pt>
                <c:pt idx="456">
                  <c:v>4113.3599999999997</c:v>
                </c:pt>
                <c:pt idx="457">
                  <c:v>4388.8599999999997</c:v>
                </c:pt>
                <c:pt idx="458">
                  <c:v>4288.5</c:v>
                </c:pt>
                <c:pt idx="459">
                  <c:v>4304.04</c:v>
                </c:pt>
                <c:pt idx="460">
                  <c:v>4128.7700000000004</c:v>
                </c:pt>
                <c:pt idx="461">
                  <c:v>3587.4500000000003</c:v>
                </c:pt>
                <c:pt idx="462">
                  <c:v>3822.88</c:v>
                </c:pt>
                <c:pt idx="463">
                  <c:v>3287.52</c:v>
                </c:pt>
                <c:pt idx="464">
                  <c:v>2843.73</c:v>
                </c:pt>
                <c:pt idx="465">
                  <c:v>2996.11</c:v>
                </c:pt>
                <c:pt idx="466">
                  <c:v>3408.36</c:v>
                </c:pt>
                <c:pt idx="467">
                  <c:v>3421.8</c:v>
                </c:pt>
                <c:pt idx="468">
                  <c:v>3304.36</c:v>
                </c:pt>
                <c:pt idx="469">
                  <c:v>3844.9500000000003</c:v>
                </c:pt>
                <c:pt idx="470">
                  <c:v>3798.86</c:v>
                </c:pt>
                <c:pt idx="471">
                  <c:v>3767.39</c:v>
                </c:pt>
                <c:pt idx="472">
                  <c:v>3678.14</c:v>
                </c:pt>
                <c:pt idx="473">
                  <c:v>2961.92</c:v>
                </c:pt>
                <c:pt idx="474">
                  <c:v>3016.27</c:v>
                </c:pt>
                <c:pt idx="475">
                  <c:v>2553.2000000000003</c:v>
                </c:pt>
                <c:pt idx="476">
                  <c:v>2770.66</c:v>
                </c:pt>
                <c:pt idx="477">
                  <c:v>2980.35</c:v>
                </c:pt>
                <c:pt idx="478">
                  <c:v>3242.54</c:v>
                </c:pt>
                <c:pt idx="479">
                  <c:v>3217.25</c:v>
                </c:pt>
                <c:pt idx="480">
                  <c:v>3489.57</c:v>
                </c:pt>
                <c:pt idx="481">
                  <c:v>3712.89</c:v>
                </c:pt>
                <c:pt idx="482">
                  <c:v>4355.05</c:v>
                </c:pt>
                <c:pt idx="483">
                  <c:v>4512.71</c:v>
                </c:pt>
                <c:pt idx="484">
                  <c:v>4263.3999999999996</c:v>
                </c:pt>
                <c:pt idx="485">
                  <c:v>4801.96</c:v>
                </c:pt>
                <c:pt idx="486">
                  <c:v>4827.42</c:v>
                </c:pt>
                <c:pt idx="487">
                  <c:v>5947.3</c:v>
                </c:pt>
                <c:pt idx="488">
                  <c:v>5563.35</c:v>
                </c:pt>
                <c:pt idx="489">
                  <c:v>5312.61</c:v>
                </c:pt>
                <c:pt idx="490">
                  <c:v>6122.5</c:v>
                </c:pt>
                <c:pt idx="491">
                  <c:v>6240.21</c:v>
                </c:pt>
                <c:pt idx="492">
                  <c:v>6616.8600000000006</c:v>
                </c:pt>
                <c:pt idx="493">
                  <c:v>5891.85</c:v>
                </c:pt>
                <c:pt idx="494">
                  <c:v>6629.56</c:v>
                </c:pt>
                <c:pt idx="495">
                  <c:v>7199.99</c:v>
                </c:pt>
                <c:pt idx="496">
                  <c:v>7168.75</c:v>
                </c:pt>
                <c:pt idx="497">
                  <c:v>7153.64</c:v>
                </c:pt>
                <c:pt idx="498">
                  <c:v>7240.01</c:v>
                </c:pt>
                <c:pt idx="499">
                  <c:v>6858.93</c:v>
                </c:pt>
                <c:pt idx="500">
                  <c:v>7736.7</c:v>
                </c:pt>
                <c:pt idx="501">
                  <c:v>7138.8</c:v>
                </c:pt>
                <c:pt idx="502">
                  <c:v>7673.46</c:v>
                </c:pt>
                <c:pt idx="503">
                  <c:v>8340.7100000000009</c:v>
                </c:pt>
                <c:pt idx="504">
                  <c:v>9016.42</c:v>
                </c:pt>
                <c:pt idx="505">
                  <c:v>8511.11</c:v>
                </c:pt>
                <c:pt idx="506">
                  <c:v>9984.27</c:v>
                </c:pt>
                <c:pt idx="507">
                  <c:v>9525.380000000001</c:v>
                </c:pt>
                <c:pt idx="508">
                  <c:v>9863.07</c:v>
                </c:pt>
                <c:pt idx="509">
                  <c:v>10266.59</c:v>
                </c:pt>
                <c:pt idx="510">
                  <c:v>10901.29</c:v>
                </c:pt>
                <c:pt idx="511">
                  <c:v>11014.61</c:v>
                </c:pt>
                <c:pt idx="512">
                  <c:v>10491.77</c:v>
                </c:pt>
                <c:pt idx="513">
                  <c:v>9876.3000000000011</c:v>
                </c:pt>
                <c:pt idx="514">
                  <c:v>9839.59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B9-4422-BF93-DB232102F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4517560"/>
        <c:axId val="774517952"/>
      </c:scatterChart>
      <c:valAx>
        <c:axId val="774517560"/>
        <c:scaling>
          <c:orientation val="minMax"/>
          <c:max val="42100"/>
          <c:min val="26666"/>
        </c:scaling>
        <c:delete val="0"/>
        <c:axPos val="b"/>
        <c:majorGridlines/>
        <c:numFmt formatCode="[$-409]mmm\-yy;@" sourceLinked="0"/>
        <c:majorTickMark val="out"/>
        <c:minorTickMark val="none"/>
        <c:tickLblPos val="nextTo"/>
        <c:crossAx val="774517952"/>
        <c:crosses val="autoZero"/>
        <c:crossBetween val="midCat"/>
        <c:majorUnit val="3653"/>
      </c:valAx>
      <c:valAx>
        <c:axId val="774517952"/>
        <c:scaling>
          <c:logBase val="10"/>
          <c:orientation val="minMax"/>
          <c:min val="1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745175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8.6492994345856028E-2"/>
          <c:y val="0.19740620657711905"/>
          <c:w val="0.30763957987838586"/>
          <c:h val="0.15979851783232979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</c:legend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09359431072783E-2"/>
          <c:y val="2.6718343508985148E-2"/>
          <c:w val="0.86639937954333335"/>
          <c:h val="0.91408690528017467"/>
        </c:manualLayout>
      </c:layout>
      <c:lineChart>
        <c:grouping val="standard"/>
        <c:varyColors val="0"/>
        <c:ser>
          <c:idx val="1"/>
          <c:order val="1"/>
          <c:tx>
            <c:strRef>
              <c:f>'Fig5'!$D$1</c:f>
              <c:strCache>
                <c:ptCount val="1"/>
                <c:pt idx="0">
                  <c:v>PER</c:v>
                </c:pt>
              </c:strCache>
            </c:strRef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'Fig5'!$A$3:$A$343</c:f>
              <c:numCache>
                <c:formatCode>m/d/yyyy</c:formatCode>
                <c:ptCount val="341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33326</c:v>
                </c:pt>
                <c:pt idx="4">
                  <c:v>33358</c:v>
                </c:pt>
                <c:pt idx="5">
                  <c:v>33389</c:v>
                </c:pt>
                <c:pt idx="6">
                  <c:v>33417</c:v>
                </c:pt>
                <c:pt idx="7">
                  <c:v>33450</c:v>
                </c:pt>
                <c:pt idx="8">
                  <c:v>33480</c:v>
                </c:pt>
                <c:pt idx="9">
                  <c:v>33511</c:v>
                </c:pt>
                <c:pt idx="10">
                  <c:v>33542</c:v>
                </c:pt>
                <c:pt idx="11">
                  <c:v>33571</c:v>
                </c:pt>
                <c:pt idx="12">
                  <c:v>33603</c:v>
                </c:pt>
                <c:pt idx="13">
                  <c:v>33634</c:v>
                </c:pt>
                <c:pt idx="14">
                  <c:v>33662</c:v>
                </c:pt>
                <c:pt idx="15">
                  <c:v>33694</c:v>
                </c:pt>
                <c:pt idx="16">
                  <c:v>33724</c:v>
                </c:pt>
                <c:pt idx="17">
                  <c:v>33753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33907</c:v>
                </c:pt>
                <c:pt idx="23">
                  <c:v>33938</c:v>
                </c:pt>
                <c:pt idx="24">
                  <c:v>33969</c:v>
                </c:pt>
                <c:pt idx="25">
                  <c:v>33998</c:v>
                </c:pt>
                <c:pt idx="26">
                  <c:v>34026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34180</c:v>
                </c:pt>
                <c:pt idx="32">
                  <c:v>34212</c:v>
                </c:pt>
                <c:pt idx="33">
                  <c:v>34242</c:v>
                </c:pt>
                <c:pt idx="34">
                  <c:v>34271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34453</c:v>
                </c:pt>
                <c:pt idx="41">
                  <c:v>34485</c:v>
                </c:pt>
                <c:pt idx="42">
                  <c:v>34515</c:v>
                </c:pt>
                <c:pt idx="43">
                  <c:v>34544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34698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34817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34971</c:v>
                </c:pt>
                <c:pt idx="58">
                  <c:v>35003</c:v>
                </c:pt>
                <c:pt idx="59">
                  <c:v>35033</c:v>
                </c:pt>
                <c:pt idx="60">
                  <c:v>35062</c:v>
                </c:pt>
                <c:pt idx="61">
                  <c:v>35095</c:v>
                </c:pt>
                <c:pt idx="62">
                  <c:v>35124</c:v>
                </c:pt>
                <c:pt idx="63">
                  <c:v>35153</c:v>
                </c:pt>
                <c:pt idx="64">
                  <c:v>35185</c:v>
                </c:pt>
                <c:pt idx="65">
                  <c:v>35216</c:v>
                </c:pt>
                <c:pt idx="66">
                  <c:v>35244</c:v>
                </c:pt>
                <c:pt idx="67">
                  <c:v>35277</c:v>
                </c:pt>
                <c:pt idx="68">
                  <c:v>35307</c:v>
                </c:pt>
                <c:pt idx="69">
                  <c:v>35338</c:v>
                </c:pt>
                <c:pt idx="70">
                  <c:v>35369</c:v>
                </c:pt>
                <c:pt idx="71">
                  <c:v>35398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35580</c:v>
                </c:pt>
                <c:pt idx="78">
                  <c:v>35611</c:v>
                </c:pt>
                <c:pt idx="79">
                  <c:v>35642</c:v>
                </c:pt>
                <c:pt idx="80">
                  <c:v>35671</c:v>
                </c:pt>
                <c:pt idx="81">
                  <c:v>35703</c:v>
                </c:pt>
                <c:pt idx="82">
                  <c:v>35734</c:v>
                </c:pt>
                <c:pt idx="83">
                  <c:v>35762</c:v>
                </c:pt>
                <c:pt idx="84">
                  <c:v>35795</c:v>
                </c:pt>
                <c:pt idx="85">
                  <c:v>35825</c:v>
                </c:pt>
                <c:pt idx="86">
                  <c:v>35853</c:v>
                </c:pt>
                <c:pt idx="87">
                  <c:v>35885</c:v>
                </c:pt>
                <c:pt idx="88">
                  <c:v>35915</c:v>
                </c:pt>
                <c:pt idx="89">
                  <c:v>35944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36098</c:v>
                </c:pt>
                <c:pt idx="95">
                  <c:v>36129</c:v>
                </c:pt>
                <c:pt idx="96">
                  <c:v>36160</c:v>
                </c:pt>
                <c:pt idx="97">
                  <c:v>36189</c:v>
                </c:pt>
                <c:pt idx="98">
                  <c:v>36217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36371</c:v>
                </c:pt>
                <c:pt idx="104">
                  <c:v>36403</c:v>
                </c:pt>
                <c:pt idx="105">
                  <c:v>36433</c:v>
                </c:pt>
                <c:pt idx="106">
                  <c:v>36462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36644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36798</c:v>
                </c:pt>
                <c:pt idx="118">
                  <c:v>36830</c:v>
                </c:pt>
                <c:pt idx="119">
                  <c:v>36860</c:v>
                </c:pt>
                <c:pt idx="120">
                  <c:v>36889</c:v>
                </c:pt>
                <c:pt idx="121">
                  <c:v>36922</c:v>
                </c:pt>
                <c:pt idx="122">
                  <c:v>36950</c:v>
                </c:pt>
                <c:pt idx="123">
                  <c:v>36980</c:v>
                </c:pt>
                <c:pt idx="124">
                  <c:v>37011</c:v>
                </c:pt>
                <c:pt idx="125">
                  <c:v>37042</c:v>
                </c:pt>
                <c:pt idx="126">
                  <c:v>37071</c:v>
                </c:pt>
                <c:pt idx="127">
                  <c:v>37103</c:v>
                </c:pt>
                <c:pt idx="128">
                  <c:v>37134</c:v>
                </c:pt>
                <c:pt idx="129">
                  <c:v>37162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37344</c:v>
                </c:pt>
                <c:pt idx="136">
                  <c:v>37376</c:v>
                </c:pt>
                <c:pt idx="137">
                  <c:v>37407</c:v>
                </c:pt>
                <c:pt idx="138">
                  <c:v>37435</c:v>
                </c:pt>
                <c:pt idx="139">
                  <c:v>37468</c:v>
                </c:pt>
                <c:pt idx="140">
                  <c:v>37498</c:v>
                </c:pt>
                <c:pt idx="141">
                  <c:v>37529</c:v>
                </c:pt>
                <c:pt idx="142">
                  <c:v>37560</c:v>
                </c:pt>
                <c:pt idx="143">
                  <c:v>37589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37771</c:v>
                </c:pt>
                <c:pt idx="150">
                  <c:v>37802</c:v>
                </c:pt>
                <c:pt idx="151">
                  <c:v>37833</c:v>
                </c:pt>
                <c:pt idx="152">
                  <c:v>37862</c:v>
                </c:pt>
                <c:pt idx="153">
                  <c:v>37894</c:v>
                </c:pt>
                <c:pt idx="154">
                  <c:v>37925</c:v>
                </c:pt>
                <c:pt idx="155">
                  <c:v>37953</c:v>
                </c:pt>
                <c:pt idx="156">
                  <c:v>37986</c:v>
                </c:pt>
                <c:pt idx="157">
                  <c:v>38016</c:v>
                </c:pt>
                <c:pt idx="158">
                  <c:v>38044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38198</c:v>
                </c:pt>
                <c:pt idx="164">
                  <c:v>38230</c:v>
                </c:pt>
                <c:pt idx="165">
                  <c:v>38260</c:v>
                </c:pt>
                <c:pt idx="166">
                  <c:v>38289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38471</c:v>
                </c:pt>
                <c:pt idx="173">
                  <c:v>38503</c:v>
                </c:pt>
                <c:pt idx="174">
                  <c:v>38533</c:v>
                </c:pt>
                <c:pt idx="175">
                  <c:v>38562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38716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38835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38989</c:v>
                </c:pt>
                <c:pt idx="190">
                  <c:v>39021</c:v>
                </c:pt>
                <c:pt idx="191">
                  <c:v>39051</c:v>
                </c:pt>
                <c:pt idx="192">
                  <c:v>39080</c:v>
                </c:pt>
                <c:pt idx="193">
                  <c:v>39113</c:v>
                </c:pt>
                <c:pt idx="194">
                  <c:v>39141</c:v>
                </c:pt>
                <c:pt idx="195">
                  <c:v>39171</c:v>
                </c:pt>
                <c:pt idx="196">
                  <c:v>39202</c:v>
                </c:pt>
                <c:pt idx="197">
                  <c:v>39233</c:v>
                </c:pt>
                <c:pt idx="198">
                  <c:v>39262</c:v>
                </c:pt>
                <c:pt idx="199">
                  <c:v>39294</c:v>
                </c:pt>
                <c:pt idx="200">
                  <c:v>39325</c:v>
                </c:pt>
                <c:pt idx="201">
                  <c:v>39353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39598</c:v>
                </c:pt>
                <c:pt idx="210">
                  <c:v>39629</c:v>
                </c:pt>
                <c:pt idx="211">
                  <c:v>39660</c:v>
                </c:pt>
                <c:pt idx="212">
                  <c:v>39689</c:v>
                </c:pt>
                <c:pt idx="213">
                  <c:v>39721</c:v>
                </c:pt>
                <c:pt idx="214">
                  <c:v>39752</c:v>
                </c:pt>
                <c:pt idx="215">
                  <c:v>39780</c:v>
                </c:pt>
                <c:pt idx="216">
                  <c:v>39813</c:v>
                </c:pt>
                <c:pt idx="217">
                  <c:v>39843</c:v>
                </c:pt>
                <c:pt idx="218">
                  <c:v>39871</c:v>
                </c:pt>
                <c:pt idx="219">
                  <c:v>39903</c:v>
                </c:pt>
                <c:pt idx="220">
                  <c:v>39933</c:v>
                </c:pt>
                <c:pt idx="221">
                  <c:v>39962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40116</c:v>
                </c:pt>
                <c:pt idx="227">
                  <c:v>40147</c:v>
                </c:pt>
                <c:pt idx="228">
                  <c:v>40178</c:v>
                </c:pt>
                <c:pt idx="229">
                  <c:v>40207</c:v>
                </c:pt>
                <c:pt idx="230">
                  <c:v>40235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40389</c:v>
                </c:pt>
                <c:pt idx="236">
                  <c:v>40421</c:v>
                </c:pt>
                <c:pt idx="237">
                  <c:v>40451</c:v>
                </c:pt>
                <c:pt idx="238">
                  <c:v>40480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40662</c:v>
                </c:pt>
                <c:pt idx="245">
                  <c:v>40694</c:v>
                </c:pt>
                <c:pt idx="246">
                  <c:v>40724</c:v>
                </c:pt>
                <c:pt idx="247">
                  <c:v>40753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40907</c:v>
                </c:pt>
                <c:pt idx="253">
                  <c:v>40939</c:v>
                </c:pt>
                <c:pt idx="254">
                  <c:v>40968</c:v>
                </c:pt>
                <c:pt idx="255">
                  <c:v>40998</c:v>
                </c:pt>
                <c:pt idx="256">
                  <c:v>41029</c:v>
                </c:pt>
                <c:pt idx="257">
                  <c:v>41060</c:v>
                </c:pt>
                <c:pt idx="258">
                  <c:v>41089</c:v>
                </c:pt>
                <c:pt idx="259">
                  <c:v>41121</c:v>
                </c:pt>
                <c:pt idx="260">
                  <c:v>41152</c:v>
                </c:pt>
                <c:pt idx="261">
                  <c:v>41180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  <c:pt idx="265">
                  <c:v>41305</c:v>
                </c:pt>
                <c:pt idx="266">
                  <c:v>41333</c:v>
                </c:pt>
                <c:pt idx="267">
                  <c:v>41362</c:v>
                </c:pt>
                <c:pt idx="268">
                  <c:v>41394</c:v>
                </c:pt>
                <c:pt idx="269">
                  <c:v>41425</c:v>
                </c:pt>
                <c:pt idx="270">
                  <c:v>41453</c:v>
                </c:pt>
                <c:pt idx="271">
                  <c:v>41486</c:v>
                </c:pt>
                <c:pt idx="272">
                  <c:v>41516</c:v>
                </c:pt>
                <c:pt idx="273">
                  <c:v>41547</c:v>
                </c:pt>
                <c:pt idx="274">
                  <c:v>41578</c:v>
                </c:pt>
                <c:pt idx="275">
                  <c:v>41607</c:v>
                </c:pt>
                <c:pt idx="276">
                  <c:v>41639</c:v>
                </c:pt>
                <c:pt idx="277">
                  <c:v>41670</c:v>
                </c:pt>
                <c:pt idx="278">
                  <c:v>41698</c:v>
                </c:pt>
                <c:pt idx="279">
                  <c:v>41729</c:v>
                </c:pt>
                <c:pt idx="280">
                  <c:v>41759</c:v>
                </c:pt>
                <c:pt idx="281">
                  <c:v>41789</c:v>
                </c:pt>
                <c:pt idx="282">
                  <c:v>41820</c:v>
                </c:pt>
                <c:pt idx="283">
                  <c:v>41851</c:v>
                </c:pt>
                <c:pt idx="284">
                  <c:v>41880</c:v>
                </c:pt>
                <c:pt idx="285">
                  <c:v>41912</c:v>
                </c:pt>
                <c:pt idx="286">
                  <c:v>41943</c:v>
                </c:pt>
                <c:pt idx="287">
                  <c:v>41971</c:v>
                </c:pt>
                <c:pt idx="288">
                  <c:v>42004</c:v>
                </c:pt>
                <c:pt idx="289">
                  <c:v>42034</c:v>
                </c:pt>
                <c:pt idx="290">
                  <c:v>42062</c:v>
                </c:pt>
                <c:pt idx="291">
                  <c:v>42094</c:v>
                </c:pt>
                <c:pt idx="292">
                  <c:v>42124</c:v>
                </c:pt>
                <c:pt idx="293">
                  <c:v>42153</c:v>
                </c:pt>
                <c:pt idx="294">
                  <c:v>42185</c:v>
                </c:pt>
                <c:pt idx="295">
                  <c:v>42216</c:v>
                </c:pt>
                <c:pt idx="296">
                  <c:v>42247</c:v>
                </c:pt>
                <c:pt idx="297">
                  <c:v>42277</c:v>
                </c:pt>
                <c:pt idx="298">
                  <c:v>42307</c:v>
                </c:pt>
                <c:pt idx="299">
                  <c:v>42338</c:v>
                </c:pt>
                <c:pt idx="300">
                  <c:v>42368</c:v>
                </c:pt>
                <c:pt idx="301">
                  <c:v>42399</c:v>
                </c:pt>
                <c:pt idx="302">
                  <c:v>42429</c:v>
                </c:pt>
                <c:pt idx="303">
                  <c:v>42459</c:v>
                </c:pt>
                <c:pt idx="304">
                  <c:v>42490</c:v>
                </c:pt>
                <c:pt idx="305">
                  <c:v>42520</c:v>
                </c:pt>
                <c:pt idx="306">
                  <c:v>42551</c:v>
                </c:pt>
                <c:pt idx="307">
                  <c:v>42581</c:v>
                </c:pt>
                <c:pt idx="308">
                  <c:v>42612</c:v>
                </c:pt>
                <c:pt idx="309">
                  <c:v>42643</c:v>
                </c:pt>
                <c:pt idx="310">
                  <c:v>42673</c:v>
                </c:pt>
                <c:pt idx="311">
                  <c:v>42704</c:v>
                </c:pt>
                <c:pt idx="312">
                  <c:v>42734</c:v>
                </c:pt>
                <c:pt idx="313">
                  <c:v>42765</c:v>
                </c:pt>
                <c:pt idx="314">
                  <c:v>42794</c:v>
                </c:pt>
                <c:pt idx="315">
                  <c:v>42824</c:v>
                </c:pt>
                <c:pt idx="316">
                  <c:v>42855</c:v>
                </c:pt>
                <c:pt idx="317">
                  <c:v>42885</c:v>
                </c:pt>
                <c:pt idx="318">
                  <c:v>42916</c:v>
                </c:pt>
                <c:pt idx="319">
                  <c:v>42946</c:v>
                </c:pt>
                <c:pt idx="320">
                  <c:v>42977</c:v>
                </c:pt>
                <c:pt idx="321">
                  <c:v>43008</c:v>
                </c:pt>
                <c:pt idx="322">
                  <c:v>43038</c:v>
                </c:pt>
                <c:pt idx="323">
                  <c:v>43069</c:v>
                </c:pt>
                <c:pt idx="324">
                  <c:v>43099</c:v>
                </c:pt>
                <c:pt idx="325">
                  <c:v>43130</c:v>
                </c:pt>
                <c:pt idx="326">
                  <c:v>43159</c:v>
                </c:pt>
                <c:pt idx="327">
                  <c:v>43189</c:v>
                </c:pt>
                <c:pt idx="328">
                  <c:v>43220</c:v>
                </c:pt>
                <c:pt idx="329">
                  <c:v>43251</c:v>
                </c:pt>
                <c:pt idx="330">
                  <c:v>43280</c:v>
                </c:pt>
                <c:pt idx="331">
                  <c:v>43312</c:v>
                </c:pt>
                <c:pt idx="332">
                  <c:v>43343</c:v>
                </c:pt>
                <c:pt idx="333">
                  <c:v>43371</c:v>
                </c:pt>
                <c:pt idx="334">
                  <c:v>43404</c:v>
                </c:pt>
                <c:pt idx="335">
                  <c:v>43434</c:v>
                </c:pt>
                <c:pt idx="336">
                  <c:v>43465</c:v>
                </c:pt>
                <c:pt idx="337">
                  <c:v>43496</c:v>
                </c:pt>
                <c:pt idx="338">
                  <c:v>43524</c:v>
                </c:pt>
                <c:pt idx="339">
                  <c:v>43553</c:v>
                </c:pt>
                <c:pt idx="340">
                  <c:v>43585</c:v>
                </c:pt>
              </c:numCache>
            </c:numRef>
          </c:cat>
          <c:val>
            <c:numRef>
              <c:f>'Fig5'!$B$3:$B$343</c:f>
              <c:numCache>
                <c:formatCode>General</c:formatCode>
                <c:ptCount val="341"/>
                <c:pt idx="0">
                  <c:v>14.200000000000001</c:v>
                </c:pt>
                <c:pt idx="1">
                  <c:v>14.5</c:v>
                </c:pt>
                <c:pt idx="2">
                  <c:v>15.5</c:v>
                </c:pt>
                <c:pt idx="3">
                  <c:v>16</c:v>
                </c:pt>
                <c:pt idx="4">
                  <c:v>15.9</c:v>
                </c:pt>
                <c:pt idx="5">
                  <c:v>16.5</c:v>
                </c:pt>
                <c:pt idx="6">
                  <c:v>15.700000000000001</c:v>
                </c:pt>
                <c:pt idx="7">
                  <c:v>16.8</c:v>
                </c:pt>
                <c:pt idx="8">
                  <c:v>17.3</c:v>
                </c:pt>
                <c:pt idx="9">
                  <c:v>17</c:v>
                </c:pt>
                <c:pt idx="10">
                  <c:v>17.8</c:v>
                </c:pt>
                <c:pt idx="11">
                  <c:v>17.2</c:v>
                </c:pt>
                <c:pt idx="12">
                  <c:v>19.200000000000003</c:v>
                </c:pt>
                <c:pt idx="13">
                  <c:v>20.5</c:v>
                </c:pt>
                <c:pt idx="14">
                  <c:v>20.6</c:v>
                </c:pt>
                <c:pt idx="15">
                  <c:v>20.100000000000001</c:v>
                </c:pt>
                <c:pt idx="16">
                  <c:v>20.3</c:v>
                </c:pt>
                <c:pt idx="17">
                  <c:v>20.400000000000002</c:v>
                </c:pt>
                <c:pt idx="18">
                  <c:v>20</c:v>
                </c:pt>
                <c:pt idx="19">
                  <c:v>20.400000000000002</c:v>
                </c:pt>
                <c:pt idx="20">
                  <c:v>19.900000000000002</c:v>
                </c:pt>
                <c:pt idx="21">
                  <c:v>20.100000000000001</c:v>
                </c:pt>
                <c:pt idx="22">
                  <c:v>19.200000000000003</c:v>
                </c:pt>
                <c:pt idx="23">
                  <c:v>19.900000000000002</c:v>
                </c:pt>
                <c:pt idx="24">
                  <c:v>20.100000000000001</c:v>
                </c:pt>
                <c:pt idx="25">
                  <c:v>19.5</c:v>
                </c:pt>
                <c:pt idx="26">
                  <c:v>20</c:v>
                </c:pt>
                <c:pt idx="27">
                  <c:v>20.200000000000003</c:v>
                </c:pt>
                <c:pt idx="28">
                  <c:v>19.5</c:v>
                </c:pt>
                <c:pt idx="29">
                  <c:v>19.900000000000002</c:v>
                </c:pt>
                <c:pt idx="30">
                  <c:v>20</c:v>
                </c:pt>
                <c:pt idx="31">
                  <c:v>19.5</c:v>
                </c:pt>
                <c:pt idx="32">
                  <c:v>20.100000000000001</c:v>
                </c:pt>
                <c:pt idx="33">
                  <c:v>19.900000000000002</c:v>
                </c:pt>
                <c:pt idx="34">
                  <c:v>20.100000000000001</c:v>
                </c:pt>
                <c:pt idx="35">
                  <c:v>19.700000000000003</c:v>
                </c:pt>
                <c:pt idx="36">
                  <c:v>20.100000000000001</c:v>
                </c:pt>
                <c:pt idx="37">
                  <c:v>20.400000000000002</c:v>
                </c:pt>
                <c:pt idx="38">
                  <c:v>19.200000000000003</c:v>
                </c:pt>
                <c:pt idx="39">
                  <c:v>18.400000000000002</c:v>
                </c:pt>
                <c:pt idx="40">
                  <c:v>17.900000000000002</c:v>
                </c:pt>
                <c:pt idx="41">
                  <c:v>17.900000000000002</c:v>
                </c:pt>
                <c:pt idx="42">
                  <c:v>17.400000000000002</c:v>
                </c:pt>
                <c:pt idx="43">
                  <c:v>17.3</c:v>
                </c:pt>
                <c:pt idx="44">
                  <c:v>17.7</c:v>
                </c:pt>
                <c:pt idx="45">
                  <c:v>17.3</c:v>
                </c:pt>
                <c:pt idx="46">
                  <c:v>16.7</c:v>
                </c:pt>
                <c:pt idx="47">
                  <c:v>16</c:v>
                </c:pt>
                <c:pt idx="48">
                  <c:v>16.2</c:v>
                </c:pt>
                <c:pt idx="49">
                  <c:v>15.700000000000001</c:v>
                </c:pt>
                <c:pt idx="50">
                  <c:v>16.2</c:v>
                </c:pt>
                <c:pt idx="51">
                  <c:v>16.600000000000001</c:v>
                </c:pt>
                <c:pt idx="52">
                  <c:v>16.2</c:v>
                </c:pt>
                <c:pt idx="53">
                  <c:v>16.600000000000001</c:v>
                </c:pt>
                <c:pt idx="54">
                  <c:v>17</c:v>
                </c:pt>
                <c:pt idx="55">
                  <c:v>16.8</c:v>
                </c:pt>
                <c:pt idx="56">
                  <c:v>16.7</c:v>
                </c:pt>
                <c:pt idx="57">
                  <c:v>17.400000000000002</c:v>
                </c:pt>
                <c:pt idx="58">
                  <c:v>16.900000000000002</c:v>
                </c:pt>
                <c:pt idx="59">
                  <c:v>17.600000000000001</c:v>
                </c:pt>
                <c:pt idx="60">
                  <c:v>17.8</c:v>
                </c:pt>
                <c:pt idx="61">
                  <c:v>18.600000000000001</c:v>
                </c:pt>
                <c:pt idx="62">
                  <c:v>18.5</c:v>
                </c:pt>
                <c:pt idx="63">
                  <c:v>18.7</c:v>
                </c:pt>
                <c:pt idx="64">
                  <c:v>18.8</c:v>
                </c:pt>
                <c:pt idx="65">
                  <c:v>19.200000000000003</c:v>
                </c:pt>
                <c:pt idx="66">
                  <c:v>19.200000000000003</c:v>
                </c:pt>
                <c:pt idx="67">
                  <c:v>17.900000000000002</c:v>
                </c:pt>
                <c:pt idx="68">
                  <c:v>18.3</c:v>
                </c:pt>
                <c:pt idx="69">
                  <c:v>19.400000000000002</c:v>
                </c:pt>
                <c:pt idx="70">
                  <c:v>19.400000000000002</c:v>
                </c:pt>
                <c:pt idx="71">
                  <c:v>20.700000000000003</c:v>
                </c:pt>
                <c:pt idx="72">
                  <c:v>20.400000000000002</c:v>
                </c:pt>
                <c:pt idx="73">
                  <c:v>20.400000000000002</c:v>
                </c:pt>
                <c:pt idx="74">
                  <c:v>20.3</c:v>
                </c:pt>
                <c:pt idx="75">
                  <c:v>19.400000000000002</c:v>
                </c:pt>
                <c:pt idx="76">
                  <c:v>19.8</c:v>
                </c:pt>
                <c:pt idx="77">
                  <c:v>20.8</c:v>
                </c:pt>
                <c:pt idx="78">
                  <c:v>21.700000000000003</c:v>
                </c:pt>
                <c:pt idx="79">
                  <c:v>23.200000000000003</c:v>
                </c:pt>
                <c:pt idx="80">
                  <c:v>22.200000000000003</c:v>
                </c:pt>
                <c:pt idx="81">
                  <c:v>23.3</c:v>
                </c:pt>
                <c:pt idx="82">
                  <c:v>22.1</c:v>
                </c:pt>
                <c:pt idx="83">
                  <c:v>22.900000000000002</c:v>
                </c:pt>
                <c:pt idx="84">
                  <c:v>23.400000000000002</c:v>
                </c:pt>
                <c:pt idx="85">
                  <c:v>23.400000000000002</c:v>
                </c:pt>
                <c:pt idx="86">
                  <c:v>25.1</c:v>
                </c:pt>
                <c:pt idx="87">
                  <c:v>26.5</c:v>
                </c:pt>
                <c:pt idx="88">
                  <c:v>26.6</c:v>
                </c:pt>
                <c:pt idx="89">
                  <c:v>25.8</c:v>
                </c:pt>
                <c:pt idx="90">
                  <c:v>26.900000000000002</c:v>
                </c:pt>
                <c:pt idx="91">
                  <c:v>26</c:v>
                </c:pt>
                <c:pt idx="92">
                  <c:v>22</c:v>
                </c:pt>
                <c:pt idx="93">
                  <c:v>23.6</c:v>
                </c:pt>
                <c:pt idx="94">
                  <c:v>24.6</c:v>
                </c:pt>
                <c:pt idx="95">
                  <c:v>26</c:v>
                </c:pt>
                <c:pt idx="96">
                  <c:v>27.700000000000003</c:v>
                </c:pt>
                <c:pt idx="97">
                  <c:v>28.900000000000002</c:v>
                </c:pt>
                <c:pt idx="98">
                  <c:v>28.1</c:v>
                </c:pt>
                <c:pt idx="99">
                  <c:v>29.3</c:v>
                </c:pt>
                <c:pt idx="100">
                  <c:v>31</c:v>
                </c:pt>
                <c:pt idx="101">
                  <c:v>30.200000000000003</c:v>
                </c:pt>
                <c:pt idx="102">
                  <c:v>31.400000000000002</c:v>
                </c:pt>
                <c:pt idx="103">
                  <c:v>29.200000000000003</c:v>
                </c:pt>
                <c:pt idx="104">
                  <c:v>29</c:v>
                </c:pt>
                <c:pt idx="105">
                  <c:v>28.1</c:v>
                </c:pt>
                <c:pt idx="106">
                  <c:v>28.700000000000003</c:v>
                </c:pt>
                <c:pt idx="107">
                  <c:v>29</c:v>
                </c:pt>
                <c:pt idx="108">
                  <c:v>30.8</c:v>
                </c:pt>
                <c:pt idx="109">
                  <c:v>28.8</c:v>
                </c:pt>
                <c:pt idx="110">
                  <c:v>28</c:v>
                </c:pt>
                <c:pt idx="111">
                  <c:v>30.700000000000003</c:v>
                </c:pt>
                <c:pt idx="112">
                  <c:v>30.1</c:v>
                </c:pt>
                <c:pt idx="113">
                  <c:v>28.8</c:v>
                </c:pt>
                <c:pt idx="114">
                  <c:v>30.1</c:v>
                </c:pt>
                <c:pt idx="115">
                  <c:v>29.5</c:v>
                </c:pt>
                <c:pt idx="116">
                  <c:v>31.200000000000003</c:v>
                </c:pt>
                <c:pt idx="117">
                  <c:v>29.3</c:v>
                </c:pt>
                <c:pt idx="118">
                  <c:v>28.1</c:v>
                </c:pt>
                <c:pt idx="119">
                  <c:v>25</c:v>
                </c:pt>
                <c:pt idx="120">
                  <c:v>25.3</c:v>
                </c:pt>
                <c:pt idx="121">
                  <c:v>26.400000000000002</c:v>
                </c:pt>
                <c:pt idx="122">
                  <c:v>23.5</c:v>
                </c:pt>
                <c:pt idx="123">
                  <c:v>22.1</c:v>
                </c:pt>
                <c:pt idx="124">
                  <c:v>23.8</c:v>
                </c:pt>
                <c:pt idx="125">
                  <c:v>24.3</c:v>
                </c:pt>
                <c:pt idx="126">
                  <c:v>24.1</c:v>
                </c:pt>
                <c:pt idx="127">
                  <c:v>25.400000000000002</c:v>
                </c:pt>
                <c:pt idx="128">
                  <c:v>24.900000000000002</c:v>
                </c:pt>
                <c:pt idx="129">
                  <c:v>23.200000000000003</c:v>
                </c:pt>
                <c:pt idx="130">
                  <c:v>23.900000000000002</c:v>
                </c:pt>
                <c:pt idx="131">
                  <c:v>27.200000000000003</c:v>
                </c:pt>
                <c:pt idx="132">
                  <c:v>27.8</c:v>
                </c:pt>
                <c:pt idx="133">
                  <c:v>28</c:v>
                </c:pt>
                <c:pt idx="134">
                  <c:v>29</c:v>
                </c:pt>
                <c:pt idx="135">
                  <c:v>30.1</c:v>
                </c:pt>
                <c:pt idx="136">
                  <c:v>27.900000000000002</c:v>
                </c:pt>
                <c:pt idx="137">
                  <c:v>28</c:v>
                </c:pt>
                <c:pt idx="138">
                  <c:v>25.900000000000002</c:v>
                </c:pt>
                <c:pt idx="139">
                  <c:v>23.400000000000002</c:v>
                </c:pt>
                <c:pt idx="140">
                  <c:v>23.6</c:v>
                </c:pt>
                <c:pt idx="141">
                  <c:v>21.1</c:v>
                </c:pt>
                <c:pt idx="142">
                  <c:v>22.3</c:v>
                </c:pt>
                <c:pt idx="143">
                  <c:v>23</c:v>
                </c:pt>
                <c:pt idx="144">
                  <c:v>21.400000000000002</c:v>
                </c:pt>
                <c:pt idx="145">
                  <c:v>20.700000000000003</c:v>
                </c:pt>
                <c:pt idx="146">
                  <c:v>19.8</c:v>
                </c:pt>
                <c:pt idx="147">
                  <c:v>20</c:v>
                </c:pt>
                <c:pt idx="148">
                  <c:v>21.6</c:v>
                </c:pt>
                <c:pt idx="149">
                  <c:v>21.6</c:v>
                </c:pt>
                <c:pt idx="150">
                  <c:v>21.8</c:v>
                </c:pt>
                <c:pt idx="151">
                  <c:v>22.3</c:v>
                </c:pt>
                <c:pt idx="152">
                  <c:v>22.1</c:v>
                </c:pt>
                <c:pt idx="153">
                  <c:v>21.8</c:v>
                </c:pt>
                <c:pt idx="154">
                  <c:v>22.6</c:v>
                </c:pt>
                <c:pt idx="155">
                  <c:v>22.400000000000002</c:v>
                </c:pt>
                <c:pt idx="156">
                  <c:v>23.1</c:v>
                </c:pt>
                <c:pt idx="157">
                  <c:v>22.8</c:v>
                </c:pt>
                <c:pt idx="158">
                  <c:v>22.200000000000003</c:v>
                </c:pt>
                <c:pt idx="159">
                  <c:v>21.900000000000002</c:v>
                </c:pt>
                <c:pt idx="160">
                  <c:v>21</c:v>
                </c:pt>
                <c:pt idx="161">
                  <c:v>20.3</c:v>
                </c:pt>
                <c:pt idx="162">
                  <c:v>20.400000000000002</c:v>
                </c:pt>
                <c:pt idx="163">
                  <c:v>19.400000000000002</c:v>
                </c:pt>
                <c:pt idx="164">
                  <c:v>19</c:v>
                </c:pt>
                <c:pt idx="165">
                  <c:v>19.200000000000003</c:v>
                </c:pt>
                <c:pt idx="166">
                  <c:v>19.5</c:v>
                </c:pt>
                <c:pt idx="167">
                  <c:v>19.900000000000002</c:v>
                </c:pt>
                <c:pt idx="168">
                  <c:v>20.5</c:v>
                </c:pt>
                <c:pt idx="169">
                  <c:v>19.5</c:v>
                </c:pt>
                <c:pt idx="170">
                  <c:v>19.5</c:v>
                </c:pt>
                <c:pt idx="171">
                  <c:v>19.200000000000003</c:v>
                </c:pt>
                <c:pt idx="172">
                  <c:v>18.7</c:v>
                </c:pt>
                <c:pt idx="173">
                  <c:v>19</c:v>
                </c:pt>
                <c:pt idx="174">
                  <c:v>19.100000000000001</c:v>
                </c:pt>
                <c:pt idx="175">
                  <c:v>19</c:v>
                </c:pt>
                <c:pt idx="176">
                  <c:v>18.600000000000001</c:v>
                </c:pt>
                <c:pt idx="177">
                  <c:v>18.7</c:v>
                </c:pt>
                <c:pt idx="178">
                  <c:v>18</c:v>
                </c:pt>
                <c:pt idx="179">
                  <c:v>18.600000000000001</c:v>
                </c:pt>
                <c:pt idx="180">
                  <c:v>18.5</c:v>
                </c:pt>
                <c:pt idx="181">
                  <c:v>18.7</c:v>
                </c:pt>
                <c:pt idx="182">
                  <c:v>18.400000000000002</c:v>
                </c:pt>
                <c:pt idx="183">
                  <c:v>18.5</c:v>
                </c:pt>
                <c:pt idx="184">
                  <c:v>18.2</c:v>
                </c:pt>
                <c:pt idx="185">
                  <c:v>17.3</c:v>
                </c:pt>
                <c:pt idx="186">
                  <c:v>17.2</c:v>
                </c:pt>
                <c:pt idx="187">
                  <c:v>16.8</c:v>
                </c:pt>
                <c:pt idx="188">
                  <c:v>17.100000000000001</c:v>
                </c:pt>
                <c:pt idx="189">
                  <c:v>17.400000000000002</c:v>
                </c:pt>
                <c:pt idx="190">
                  <c:v>17.7</c:v>
                </c:pt>
                <c:pt idx="191">
                  <c:v>17.8</c:v>
                </c:pt>
                <c:pt idx="192">
                  <c:v>17.900000000000002</c:v>
                </c:pt>
                <c:pt idx="193">
                  <c:v>18.100000000000001</c:v>
                </c:pt>
                <c:pt idx="194">
                  <c:v>17.5</c:v>
                </c:pt>
                <c:pt idx="195">
                  <c:v>17.600000000000001</c:v>
                </c:pt>
                <c:pt idx="196">
                  <c:v>18.2</c:v>
                </c:pt>
                <c:pt idx="197">
                  <c:v>18.100000000000001</c:v>
                </c:pt>
                <c:pt idx="198">
                  <c:v>17.8</c:v>
                </c:pt>
                <c:pt idx="199">
                  <c:v>17.100000000000001</c:v>
                </c:pt>
                <c:pt idx="200">
                  <c:v>16.7</c:v>
                </c:pt>
                <c:pt idx="201">
                  <c:v>17.3</c:v>
                </c:pt>
                <c:pt idx="202">
                  <c:v>17.8</c:v>
                </c:pt>
                <c:pt idx="203">
                  <c:v>17.900000000000002</c:v>
                </c:pt>
                <c:pt idx="204">
                  <c:v>18</c:v>
                </c:pt>
                <c:pt idx="205">
                  <c:v>17.3</c:v>
                </c:pt>
                <c:pt idx="206">
                  <c:v>16.8</c:v>
                </c:pt>
                <c:pt idx="207">
                  <c:v>16.600000000000001</c:v>
                </c:pt>
                <c:pt idx="208">
                  <c:v>17.7</c:v>
                </c:pt>
                <c:pt idx="209">
                  <c:v>18.3</c:v>
                </c:pt>
                <c:pt idx="210">
                  <c:v>16.8</c:v>
                </c:pt>
                <c:pt idx="211">
                  <c:v>16.600000000000001</c:v>
                </c:pt>
                <c:pt idx="212">
                  <c:v>16.600000000000001</c:v>
                </c:pt>
                <c:pt idx="213">
                  <c:v>15.100000000000001</c:v>
                </c:pt>
                <c:pt idx="214">
                  <c:v>12.700000000000001</c:v>
                </c:pt>
                <c:pt idx="215">
                  <c:v>11.5</c:v>
                </c:pt>
                <c:pt idx="216">
                  <c:v>11.700000000000001</c:v>
                </c:pt>
                <c:pt idx="217">
                  <c:v>11.700000000000001</c:v>
                </c:pt>
                <c:pt idx="218">
                  <c:v>11.100000000000001</c:v>
                </c:pt>
                <c:pt idx="219">
                  <c:v>12.200000000000001</c:v>
                </c:pt>
                <c:pt idx="220">
                  <c:v>13.700000000000001</c:v>
                </c:pt>
                <c:pt idx="221">
                  <c:v>15.100000000000001</c:v>
                </c:pt>
                <c:pt idx="222">
                  <c:v>15.100000000000001</c:v>
                </c:pt>
                <c:pt idx="223">
                  <c:v>17</c:v>
                </c:pt>
                <c:pt idx="224">
                  <c:v>18.2</c:v>
                </c:pt>
                <c:pt idx="225">
                  <c:v>19</c:v>
                </c:pt>
                <c:pt idx="226">
                  <c:v>19.400000000000002</c:v>
                </c:pt>
                <c:pt idx="227">
                  <c:v>21.3</c:v>
                </c:pt>
                <c:pt idx="228">
                  <c:v>21.8</c:v>
                </c:pt>
                <c:pt idx="229">
                  <c:v>20.700000000000003</c:v>
                </c:pt>
                <c:pt idx="230">
                  <c:v>19.700000000000003</c:v>
                </c:pt>
                <c:pt idx="231">
                  <c:v>20.700000000000003</c:v>
                </c:pt>
                <c:pt idx="232">
                  <c:v>19.3</c:v>
                </c:pt>
                <c:pt idx="233">
                  <c:v>16.900000000000002</c:v>
                </c:pt>
                <c:pt idx="234">
                  <c:v>16</c:v>
                </c:pt>
                <c:pt idx="235">
                  <c:v>16.3</c:v>
                </c:pt>
                <c:pt idx="236">
                  <c:v>15.100000000000001</c:v>
                </c:pt>
                <c:pt idx="237">
                  <c:v>16.3</c:v>
                </c:pt>
                <c:pt idx="238">
                  <c:v>16.5</c:v>
                </c:pt>
                <c:pt idx="239">
                  <c:v>16.3</c:v>
                </c:pt>
                <c:pt idx="240">
                  <c:v>17.2</c:v>
                </c:pt>
                <c:pt idx="241">
                  <c:v>17.400000000000002</c:v>
                </c:pt>
                <c:pt idx="242">
                  <c:v>17.5</c:v>
                </c:pt>
                <c:pt idx="243">
                  <c:v>17.400000000000002</c:v>
                </c:pt>
                <c:pt idx="244">
                  <c:v>16.600000000000001</c:v>
                </c:pt>
                <c:pt idx="245">
                  <c:v>16.400000000000002</c:v>
                </c:pt>
                <c:pt idx="246">
                  <c:v>16</c:v>
                </c:pt>
                <c:pt idx="247">
                  <c:v>15.4</c:v>
                </c:pt>
                <c:pt idx="248">
                  <c:v>14.100000000000001</c:v>
                </c:pt>
                <c:pt idx="249">
                  <c:v>12.9</c:v>
                </c:pt>
                <c:pt idx="250">
                  <c:v>14.600000000000001</c:v>
                </c:pt>
                <c:pt idx="251">
                  <c:v>14</c:v>
                </c:pt>
                <c:pt idx="252">
                  <c:v>14.100000000000001</c:v>
                </c:pt>
                <c:pt idx="253">
                  <c:v>14.700000000000001</c:v>
                </c:pt>
                <c:pt idx="254">
                  <c:v>15.5</c:v>
                </c:pt>
                <c:pt idx="255">
                  <c:v>16</c:v>
                </c:pt>
                <c:pt idx="256">
                  <c:v>15.5</c:v>
                </c:pt>
                <c:pt idx="257">
                  <c:v>14.4</c:v>
                </c:pt>
                <c:pt idx="258">
                  <c:v>14.9</c:v>
                </c:pt>
                <c:pt idx="259">
                  <c:v>15</c:v>
                </c:pt>
                <c:pt idx="260">
                  <c:v>15.5</c:v>
                </c:pt>
                <c:pt idx="261">
                  <c:v>15.8</c:v>
                </c:pt>
                <c:pt idx="262">
                  <c:v>15.600000000000001</c:v>
                </c:pt>
                <c:pt idx="263">
                  <c:v>15.700000000000001</c:v>
                </c:pt>
                <c:pt idx="264">
                  <c:v>15.8</c:v>
                </c:pt>
                <c:pt idx="265">
                  <c:v>16.8</c:v>
                </c:pt>
                <c:pt idx="266">
                  <c:v>17.2</c:v>
                </c:pt>
                <c:pt idx="267">
                  <c:v>17.8</c:v>
                </c:pt>
                <c:pt idx="268">
                  <c:v>17.900000000000002</c:v>
                </c:pt>
                <c:pt idx="269">
                  <c:v>18.2</c:v>
                </c:pt>
                <c:pt idx="270">
                  <c:v>18</c:v>
                </c:pt>
                <c:pt idx="271">
                  <c:v>18.400000000000002</c:v>
                </c:pt>
                <c:pt idx="272">
                  <c:v>17.900000000000002</c:v>
                </c:pt>
                <c:pt idx="273">
                  <c:v>18.5</c:v>
                </c:pt>
                <c:pt idx="274">
                  <c:v>19.100000000000001</c:v>
                </c:pt>
                <c:pt idx="275">
                  <c:v>19.400000000000002</c:v>
                </c:pt>
                <c:pt idx="276">
                  <c:v>19.8</c:v>
                </c:pt>
                <c:pt idx="277">
                  <c:v>18.400000000000002</c:v>
                </c:pt>
                <c:pt idx="278">
                  <c:v>19</c:v>
                </c:pt>
                <c:pt idx="279">
                  <c:v>19.100000000000001</c:v>
                </c:pt>
                <c:pt idx="280">
                  <c:v>19.200000000000003</c:v>
                </c:pt>
                <c:pt idx="281">
                  <c:v>19.5</c:v>
                </c:pt>
                <c:pt idx="282">
                  <c:v>20</c:v>
                </c:pt>
                <c:pt idx="283">
                  <c:v>19.8</c:v>
                </c:pt>
                <c:pt idx="284">
                  <c:v>20.3</c:v>
                </c:pt>
                <c:pt idx="285">
                  <c:v>19.8</c:v>
                </c:pt>
                <c:pt idx="286">
                  <c:v>19.8</c:v>
                </c:pt>
                <c:pt idx="287">
                  <c:v>19.900000000000002</c:v>
                </c:pt>
                <c:pt idx="288">
                  <c:v>19.8</c:v>
                </c:pt>
                <c:pt idx="289">
                  <c:v>19.8</c:v>
                </c:pt>
                <c:pt idx="290">
                  <c:v>20.900000000000002</c:v>
                </c:pt>
                <c:pt idx="291">
                  <c:v>20.6</c:v>
                </c:pt>
                <c:pt idx="292">
                  <c:v>20.8</c:v>
                </c:pt>
                <c:pt idx="293">
                  <c:v>21.3</c:v>
                </c:pt>
                <c:pt idx="294">
                  <c:v>20.8</c:v>
                </c:pt>
                <c:pt idx="295">
                  <c:v>21.200000000000003</c:v>
                </c:pt>
                <c:pt idx="296">
                  <c:v>20.200000000000003</c:v>
                </c:pt>
                <c:pt idx="297">
                  <c:v>19.5</c:v>
                </c:pt>
                <c:pt idx="298">
                  <c:v>20.900000000000002</c:v>
                </c:pt>
                <c:pt idx="299">
                  <c:v>21.200000000000003</c:v>
                </c:pt>
                <c:pt idx="300">
                  <c:v>20.900000000000002</c:v>
                </c:pt>
                <c:pt idx="301">
                  <c:v>19.200000000000003</c:v>
                </c:pt>
                <c:pt idx="302">
                  <c:v>19.3</c:v>
                </c:pt>
                <c:pt idx="303">
                  <c:v>20.6</c:v>
                </c:pt>
                <c:pt idx="304">
                  <c:v>20.5</c:v>
                </c:pt>
                <c:pt idx="305">
                  <c:v>21</c:v>
                </c:pt>
                <c:pt idx="306">
                  <c:v>21</c:v>
                </c:pt>
                <c:pt idx="307">
                  <c:v>21.8</c:v>
                </c:pt>
                <c:pt idx="308">
                  <c:v>21.700000000000003</c:v>
                </c:pt>
                <c:pt idx="309">
                  <c:v>21.6</c:v>
                </c:pt>
                <c:pt idx="310">
                  <c:v>21</c:v>
                </c:pt>
                <c:pt idx="311">
                  <c:v>21.8</c:v>
                </c:pt>
                <c:pt idx="312">
                  <c:v>22.1</c:v>
                </c:pt>
                <c:pt idx="313">
                  <c:v>22.6</c:v>
                </c:pt>
                <c:pt idx="314">
                  <c:v>23.3</c:v>
                </c:pt>
                <c:pt idx="315">
                  <c:v>23.3</c:v>
                </c:pt>
                <c:pt idx="316">
                  <c:v>23.400000000000002</c:v>
                </c:pt>
                <c:pt idx="317">
                  <c:v>23.1</c:v>
                </c:pt>
                <c:pt idx="318">
                  <c:v>23.200000000000003</c:v>
                </c:pt>
                <c:pt idx="319">
                  <c:v>23.5</c:v>
                </c:pt>
                <c:pt idx="320">
                  <c:v>23</c:v>
                </c:pt>
                <c:pt idx="321">
                  <c:v>23.4</c:v>
                </c:pt>
                <c:pt idx="322">
                  <c:v>23.8</c:v>
                </c:pt>
                <c:pt idx="323">
                  <c:v>24.4</c:v>
                </c:pt>
                <c:pt idx="324">
                  <c:v>24.5</c:v>
                </c:pt>
                <c:pt idx="325">
                  <c:v>25.6</c:v>
                </c:pt>
                <c:pt idx="326">
                  <c:v>24.8</c:v>
                </c:pt>
                <c:pt idx="327">
                  <c:v>23.6</c:v>
                </c:pt>
                <c:pt idx="328">
                  <c:v>22.9</c:v>
                </c:pt>
                <c:pt idx="329">
                  <c:v>23.2</c:v>
                </c:pt>
                <c:pt idx="330">
                  <c:v>23.2</c:v>
                </c:pt>
                <c:pt idx="331">
                  <c:v>23.1</c:v>
                </c:pt>
                <c:pt idx="332">
                  <c:v>23.4</c:v>
                </c:pt>
                <c:pt idx="333">
                  <c:v>23.2</c:v>
                </c:pt>
                <c:pt idx="334">
                  <c:v>20.7</c:v>
                </c:pt>
                <c:pt idx="335">
                  <c:v>20.5</c:v>
                </c:pt>
                <c:pt idx="336">
                  <c:v>18.5</c:v>
                </c:pt>
                <c:pt idx="337">
                  <c:v>19.8</c:v>
                </c:pt>
                <c:pt idx="338">
                  <c:v>20.5</c:v>
                </c:pt>
                <c:pt idx="339">
                  <c:v>21.2</c:v>
                </c:pt>
                <c:pt idx="340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59-45A8-BB15-06533CA4C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265168"/>
        <c:axId val="629265560"/>
      </c:lineChart>
      <c:lineChart>
        <c:grouping val="standard"/>
        <c:varyColors val="0"/>
        <c:ser>
          <c:idx val="0"/>
          <c:order val="0"/>
          <c:tx>
            <c:strRef>
              <c:f>'Fig5'!$C$2</c:f>
              <c:strCache>
                <c:ptCount val="1"/>
                <c:pt idx="0">
                  <c:v>S&amp;P 500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'Fig5'!$A$3:$A$343</c:f>
              <c:numCache>
                <c:formatCode>m/d/yyyy</c:formatCode>
                <c:ptCount val="341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33326</c:v>
                </c:pt>
                <c:pt idx="4">
                  <c:v>33358</c:v>
                </c:pt>
                <c:pt idx="5">
                  <c:v>33389</c:v>
                </c:pt>
                <c:pt idx="6">
                  <c:v>33417</c:v>
                </c:pt>
                <c:pt idx="7">
                  <c:v>33450</c:v>
                </c:pt>
                <c:pt idx="8">
                  <c:v>33480</c:v>
                </c:pt>
                <c:pt idx="9">
                  <c:v>33511</c:v>
                </c:pt>
                <c:pt idx="10">
                  <c:v>33542</c:v>
                </c:pt>
                <c:pt idx="11">
                  <c:v>33571</c:v>
                </c:pt>
                <c:pt idx="12">
                  <c:v>33603</c:v>
                </c:pt>
                <c:pt idx="13">
                  <c:v>33634</c:v>
                </c:pt>
                <c:pt idx="14">
                  <c:v>33662</c:v>
                </c:pt>
                <c:pt idx="15">
                  <c:v>33694</c:v>
                </c:pt>
                <c:pt idx="16">
                  <c:v>33724</c:v>
                </c:pt>
                <c:pt idx="17">
                  <c:v>33753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33907</c:v>
                </c:pt>
                <c:pt idx="23">
                  <c:v>33938</c:v>
                </c:pt>
                <c:pt idx="24">
                  <c:v>33969</c:v>
                </c:pt>
                <c:pt idx="25">
                  <c:v>33998</c:v>
                </c:pt>
                <c:pt idx="26">
                  <c:v>34026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34180</c:v>
                </c:pt>
                <c:pt idx="32">
                  <c:v>34212</c:v>
                </c:pt>
                <c:pt idx="33">
                  <c:v>34242</c:v>
                </c:pt>
                <c:pt idx="34">
                  <c:v>34271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34453</c:v>
                </c:pt>
                <c:pt idx="41">
                  <c:v>34485</c:v>
                </c:pt>
                <c:pt idx="42">
                  <c:v>34515</c:v>
                </c:pt>
                <c:pt idx="43">
                  <c:v>34544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34698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34817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34971</c:v>
                </c:pt>
                <c:pt idx="58">
                  <c:v>35003</c:v>
                </c:pt>
                <c:pt idx="59">
                  <c:v>35033</c:v>
                </c:pt>
                <c:pt idx="60">
                  <c:v>35062</c:v>
                </c:pt>
                <c:pt idx="61">
                  <c:v>35095</c:v>
                </c:pt>
                <c:pt idx="62">
                  <c:v>35124</c:v>
                </c:pt>
                <c:pt idx="63">
                  <c:v>35153</c:v>
                </c:pt>
                <c:pt idx="64">
                  <c:v>35185</c:v>
                </c:pt>
                <c:pt idx="65">
                  <c:v>35216</c:v>
                </c:pt>
                <c:pt idx="66">
                  <c:v>35244</c:v>
                </c:pt>
                <c:pt idx="67">
                  <c:v>35277</c:v>
                </c:pt>
                <c:pt idx="68">
                  <c:v>35307</c:v>
                </c:pt>
                <c:pt idx="69">
                  <c:v>35338</c:v>
                </c:pt>
                <c:pt idx="70">
                  <c:v>35369</c:v>
                </c:pt>
                <c:pt idx="71">
                  <c:v>35398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35580</c:v>
                </c:pt>
                <c:pt idx="78">
                  <c:v>35611</c:v>
                </c:pt>
                <c:pt idx="79">
                  <c:v>35642</c:v>
                </c:pt>
                <c:pt idx="80">
                  <c:v>35671</c:v>
                </c:pt>
                <c:pt idx="81">
                  <c:v>35703</c:v>
                </c:pt>
                <c:pt idx="82">
                  <c:v>35734</c:v>
                </c:pt>
                <c:pt idx="83">
                  <c:v>35762</c:v>
                </c:pt>
                <c:pt idx="84">
                  <c:v>35795</c:v>
                </c:pt>
                <c:pt idx="85">
                  <c:v>35825</c:v>
                </c:pt>
                <c:pt idx="86">
                  <c:v>35853</c:v>
                </c:pt>
                <c:pt idx="87">
                  <c:v>35885</c:v>
                </c:pt>
                <c:pt idx="88">
                  <c:v>35915</c:v>
                </c:pt>
                <c:pt idx="89">
                  <c:v>35944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36098</c:v>
                </c:pt>
                <c:pt idx="95">
                  <c:v>36129</c:v>
                </c:pt>
                <c:pt idx="96">
                  <c:v>36160</c:v>
                </c:pt>
                <c:pt idx="97">
                  <c:v>36189</c:v>
                </c:pt>
                <c:pt idx="98">
                  <c:v>36217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36371</c:v>
                </c:pt>
                <c:pt idx="104">
                  <c:v>36403</c:v>
                </c:pt>
                <c:pt idx="105">
                  <c:v>36433</c:v>
                </c:pt>
                <c:pt idx="106">
                  <c:v>36462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36644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36798</c:v>
                </c:pt>
                <c:pt idx="118">
                  <c:v>36830</c:v>
                </c:pt>
                <c:pt idx="119">
                  <c:v>36860</c:v>
                </c:pt>
                <c:pt idx="120">
                  <c:v>36889</c:v>
                </c:pt>
                <c:pt idx="121">
                  <c:v>36922</c:v>
                </c:pt>
                <c:pt idx="122">
                  <c:v>36950</c:v>
                </c:pt>
                <c:pt idx="123">
                  <c:v>36980</c:v>
                </c:pt>
                <c:pt idx="124">
                  <c:v>37011</c:v>
                </c:pt>
                <c:pt idx="125">
                  <c:v>37042</c:v>
                </c:pt>
                <c:pt idx="126">
                  <c:v>37071</c:v>
                </c:pt>
                <c:pt idx="127">
                  <c:v>37103</c:v>
                </c:pt>
                <c:pt idx="128">
                  <c:v>37134</c:v>
                </c:pt>
                <c:pt idx="129">
                  <c:v>37162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37344</c:v>
                </c:pt>
                <c:pt idx="136">
                  <c:v>37376</c:v>
                </c:pt>
                <c:pt idx="137">
                  <c:v>37407</c:v>
                </c:pt>
                <c:pt idx="138">
                  <c:v>37435</c:v>
                </c:pt>
                <c:pt idx="139">
                  <c:v>37468</c:v>
                </c:pt>
                <c:pt idx="140">
                  <c:v>37498</c:v>
                </c:pt>
                <c:pt idx="141">
                  <c:v>37529</c:v>
                </c:pt>
                <c:pt idx="142">
                  <c:v>37560</c:v>
                </c:pt>
                <c:pt idx="143">
                  <c:v>37589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37771</c:v>
                </c:pt>
                <c:pt idx="150">
                  <c:v>37802</c:v>
                </c:pt>
                <c:pt idx="151">
                  <c:v>37833</c:v>
                </c:pt>
                <c:pt idx="152">
                  <c:v>37862</c:v>
                </c:pt>
                <c:pt idx="153">
                  <c:v>37894</c:v>
                </c:pt>
                <c:pt idx="154">
                  <c:v>37925</c:v>
                </c:pt>
                <c:pt idx="155">
                  <c:v>37953</c:v>
                </c:pt>
                <c:pt idx="156">
                  <c:v>37986</c:v>
                </c:pt>
                <c:pt idx="157">
                  <c:v>38016</c:v>
                </c:pt>
                <c:pt idx="158">
                  <c:v>38044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38198</c:v>
                </c:pt>
                <c:pt idx="164">
                  <c:v>38230</c:v>
                </c:pt>
                <c:pt idx="165">
                  <c:v>38260</c:v>
                </c:pt>
                <c:pt idx="166">
                  <c:v>38289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38471</c:v>
                </c:pt>
                <c:pt idx="173">
                  <c:v>38503</c:v>
                </c:pt>
                <c:pt idx="174">
                  <c:v>38533</c:v>
                </c:pt>
                <c:pt idx="175">
                  <c:v>38562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38716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38835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38989</c:v>
                </c:pt>
                <c:pt idx="190">
                  <c:v>39021</c:v>
                </c:pt>
                <c:pt idx="191">
                  <c:v>39051</c:v>
                </c:pt>
                <c:pt idx="192">
                  <c:v>39080</c:v>
                </c:pt>
                <c:pt idx="193">
                  <c:v>39113</c:v>
                </c:pt>
                <c:pt idx="194">
                  <c:v>39141</c:v>
                </c:pt>
                <c:pt idx="195">
                  <c:v>39171</c:v>
                </c:pt>
                <c:pt idx="196">
                  <c:v>39202</c:v>
                </c:pt>
                <c:pt idx="197">
                  <c:v>39233</c:v>
                </c:pt>
                <c:pt idx="198">
                  <c:v>39262</c:v>
                </c:pt>
                <c:pt idx="199">
                  <c:v>39294</c:v>
                </c:pt>
                <c:pt idx="200">
                  <c:v>39325</c:v>
                </c:pt>
                <c:pt idx="201">
                  <c:v>39353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39598</c:v>
                </c:pt>
                <c:pt idx="210">
                  <c:v>39629</c:v>
                </c:pt>
                <c:pt idx="211">
                  <c:v>39660</c:v>
                </c:pt>
                <c:pt idx="212">
                  <c:v>39689</c:v>
                </c:pt>
                <c:pt idx="213">
                  <c:v>39721</c:v>
                </c:pt>
                <c:pt idx="214">
                  <c:v>39752</c:v>
                </c:pt>
                <c:pt idx="215">
                  <c:v>39780</c:v>
                </c:pt>
                <c:pt idx="216">
                  <c:v>39813</c:v>
                </c:pt>
                <c:pt idx="217">
                  <c:v>39843</c:v>
                </c:pt>
                <c:pt idx="218">
                  <c:v>39871</c:v>
                </c:pt>
                <c:pt idx="219">
                  <c:v>39903</c:v>
                </c:pt>
                <c:pt idx="220">
                  <c:v>39933</c:v>
                </c:pt>
                <c:pt idx="221">
                  <c:v>39962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40116</c:v>
                </c:pt>
                <c:pt idx="227">
                  <c:v>40147</c:v>
                </c:pt>
                <c:pt idx="228">
                  <c:v>40178</c:v>
                </c:pt>
                <c:pt idx="229">
                  <c:v>40207</c:v>
                </c:pt>
                <c:pt idx="230">
                  <c:v>40235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40389</c:v>
                </c:pt>
                <c:pt idx="236">
                  <c:v>40421</c:v>
                </c:pt>
                <c:pt idx="237">
                  <c:v>40451</c:v>
                </c:pt>
                <c:pt idx="238">
                  <c:v>40480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40662</c:v>
                </c:pt>
                <c:pt idx="245">
                  <c:v>40694</c:v>
                </c:pt>
                <c:pt idx="246">
                  <c:v>40724</c:v>
                </c:pt>
                <c:pt idx="247">
                  <c:v>40753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40907</c:v>
                </c:pt>
                <c:pt idx="253">
                  <c:v>40939</c:v>
                </c:pt>
                <c:pt idx="254">
                  <c:v>40968</c:v>
                </c:pt>
                <c:pt idx="255">
                  <c:v>40998</c:v>
                </c:pt>
                <c:pt idx="256">
                  <c:v>41029</c:v>
                </c:pt>
                <c:pt idx="257">
                  <c:v>41060</c:v>
                </c:pt>
                <c:pt idx="258">
                  <c:v>41089</c:v>
                </c:pt>
                <c:pt idx="259">
                  <c:v>41121</c:v>
                </c:pt>
                <c:pt idx="260">
                  <c:v>41152</c:v>
                </c:pt>
                <c:pt idx="261">
                  <c:v>41180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  <c:pt idx="265">
                  <c:v>41305</c:v>
                </c:pt>
                <c:pt idx="266">
                  <c:v>41333</c:v>
                </c:pt>
                <c:pt idx="267">
                  <c:v>41362</c:v>
                </c:pt>
                <c:pt idx="268">
                  <c:v>41394</c:v>
                </c:pt>
                <c:pt idx="269">
                  <c:v>41425</c:v>
                </c:pt>
                <c:pt idx="270">
                  <c:v>41453</c:v>
                </c:pt>
                <c:pt idx="271">
                  <c:v>41486</c:v>
                </c:pt>
                <c:pt idx="272">
                  <c:v>41516</c:v>
                </c:pt>
                <c:pt idx="273">
                  <c:v>41547</c:v>
                </c:pt>
                <c:pt idx="274">
                  <c:v>41578</c:v>
                </c:pt>
                <c:pt idx="275">
                  <c:v>41607</c:v>
                </c:pt>
                <c:pt idx="276">
                  <c:v>41639</c:v>
                </c:pt>
                <c:pt idx="277">
                  <c:v>41670</c:v>
                </c:pt>
                <c:pt idx="278">
                  <c:v>41698</c:v>
                </c:pt>
                <c:pt idx="279">
                  <c:v>41729</c:v>
                </c:pt>
                <c:pt idx="280">
                  <c:v>41759</c:v>
                </c:pt>
                <c:pt idx="281">
                  <c:v>41789</c:v>
                </c:pt>
                <c:pt idx="282">
                  <c:v>41820</c:v>
                </c:pt>
                <c:pt idx="283">
                  <c:v>41851</c:v>
                </c:pt>
                <c:pt idx="284">
                  <c:v>41880</c:v>
                </c:pt>
                <c:pt idx="285">
                  <c:v>41912</c:v>
                </c:pt>
                <c:pt idx="286">
                  <c:v>41943</c:v>
                </c:pt>
                <c:pt idx="287">
                  <c:v>41971</c:v>
                </c:pt>
                <c:pt idx="288">
                  <c:v>42004</c:v>
                </c:pt>
                <c:pt idx="289">
                  <c:v>42034</c:v>
                </c:pt>
                <c:pt idx="290">
                  <c:v>42062</c:v>
                </c:pt>
                <c:pt idx="291">
                  <c:v>42094</c:v>
                </c:pt>
                <c:pt idx="292">
                  <c:v>42124</c:v>
                </c:pt>
                <c:pt idx="293">
                  <c:v>42153</c:v>
                </c:pt>
                <c:pt idx="294">
                  <c:v>42185</c:v>
                </c:pt>
                <c:pt idx="295">
                  <c:v>42216</c:v>
                </c:pt>
                <c:pt idx="296">
                  <c:v>42247</c:v>
                </c:pt>
                <c:pt idx="297">
                  <c:v>42277</c:v>
                </c:pt>
                <c:pt idx="298">
                  <c:v>42307</c:v>
                </c:pt>
                <c:pt idx="299">
                  <c:v>42338</c:v>
                </c:pt>
                <c:pt idx="300">
                  <c:v>42368</c:v>
                </c:pt>
                <c:pt idx="301">
                  <c:v>42399</c:v>
                </c:pt>
                <c:pt idx="302">
                  <c:v>42429</c:v>
                </c:pt>
                <c:pt idx="303">
                  <c:v>42459</c:v>
                </c:pt>
                <c:pt idx="304">
                  <c:v>42490</c:v>
                </c:pt>
                <c:pt idx="305">
                  <c:v>42520</c:v>
                </c:pt>
                <c:pt idx="306">
                  <c:v>42551</c:v>
                </c:pt>
                <c:pt idx="307">
                  <c:v>42581</c:v>
                </c:pt>
                <c:pt idx="308">
                  <c:v>42612</c:v>
                </c:pt>
                <c:pt idx="309">
                  <c:v>42643</c:v>
                </c:pt>
                <c:pt idx="310">
                  <c:v>42673</c:v>
                </c:pt>
                <c:pt idx="311">
                  <c:v>42704</c:v>
                </c:pt>
                <c:pt idx="312">
                  <c:v>42734</c:v>
                </c:pt>
                <c:pt idx="313">
                  <c:v>42765</c:v>
                </c:pt>
                <c:pt idx="314">
                  <c:v>42794</c:v>
                </c:pt>
                <c:pt idx="315">
                  <c:v>42824</c:v>
                </c:pt>
                <c:pt idx="316">
                  <c:v>42855</c:v>
                </c:pt>
                <c:pt idx="317">
                  <c:v>42885</c:v>
                </c:pt>
                <c:pt idx="318">
                  <c:v>42916</c:v>
                </c:pt>
                <c:pt idx="319">
                  <c:v>42946</c:v>
                </c:pt>
                <c:pt idx="320">
                  <c:v>42977</c:v>
                </c:pt>
                <c:pt idx="321">
                  <c:v>43008</c:v>
                </c:pt>
                <c:pt idx="322">
                  <c:v>43038</c:v>
                </c:pt>
                <c:pt idx="323">
                  <c:v>43069</c:v>
                </c:pt>
                <c:pt idx="324">
                  <c:v>43099</c:v>
                </c:pt>
                <c:pt idx="325">
                  <c:v>43130</c:v>
                </c:pt>
                <c:pt idx="326">
                  <c:v>43159</c:v>
                </c:pt>
                <c:pt idx="327">
                  <c:v>43189</c:v>
                </c:pt>
                <c:pt idx="328">
                  <c:v>43220</c:v>
                </c:pt>
                <c:pt idx="329">
                  <c:v>43251</c:v>
                </c:pt>
                <c:pt idx="330">
                  <c:v>43280</c:v>
                </c:pt>
                <c:pt idx="331">
                  <c:v>43312</c:v>
                </c:pt>
                <c:pt idx="332">
                  <c:v>43343</c:v>
                </c:pt>
                <c:pt idx="333">
                  <c:v>43371</c:v>
                </c:pt>
                <c:pt idx="334">
                  <c:v>43404</c:v>
                </c:pt>
                <c:pt idx="335">
                  <c:v>43434</c:v>
                </c:pt>
                <c:pt idx="336">
                  <c:v>43465</c:v>
                </c:pt>
                <c:pt idx="337">
                  <c:v>43496</c:v>
                </c:pt>
                <c:pt idx="338">
                  <c:v>43524</c:v>
                </c:pt>
                <c:pt idx="339">
                  <c:v>43553</c:v>
                </c:pt>
                <c:pt idx="340">
                  <c:v>43585</c:v>
                </c:pt>
              </c:numCache>
            </c:numRef>
          </c:cat>
          <c:val>
            <c:numRef>
              <c:f>'Fig5'!$C$3:$C$343</c:f>
              <c:numCache>
                <c:formatCode>General</c:formatCode>
                <c:ptCount val="341"/>
                <c:pt idx="0">
                  <c:v>330.22</c:v>
                </c:pt>
                <c:pt idx="1">
                  <c:v>343.93</c:v>
                </c:pt>
                <c:pt idx="2">
                  <c:v>367.07</c:v>
                </c:pt>
                <c:pt idx="3">
                  <c:v>375.22</c:v>
                </c:pt>
                <c:pt idx="4">
                  <c:v>375.35</c:v>
                </c:pt>
                <c:pt idx="5">
                  <c:v>389.83</c:v>
                </c:pt>
                <c:pt idx="6">
                  <c:v>371.16</c:v>
                </c:pt>
                <c:pt idx="7">
                  <c:v>387.81</c:v>
                </c:pt>
                <c:pt idx="8">
                  <c:v>395.43</c:v>
                </c:pt>
                <c:pt idx="9">
                  <c:v>387.86</c:v>
                </c:pt>
                <c:pt idx="10">
                  <c:v>392.46000000000004</c:v>
                </c:pt>
                <c:pt idx="11">
                  <c:v>375.22</c:v>
                </c:pt>
                <c:pt idx="12">
                  <c:v>417.09000000000003</c:v>
                </c:pt>
                <c:pt idx="13">
                  <c:v>408.79</c:v>
                </c:pt>
                <c:pt idx="14">
                  <c:v>412.7</c:v>
                </c:pt>
                <c:pt idx="15">
                  <c:v>403.69</c:v>
                </c:pt>
                <c:pt idx="16">
                  <c:v>414.95</c:v>
                </c:pt>
                <c:pt idx="17">
                  <c:v>415.35</c:v>
                </c:pt>
                <c:pt idx="18">
                  <c:v>408.14</c:v>
                </c:pt>
                <c:pt idx="19">
                  <c:v>424.21000000000004</c:v>
                </c:pt>
                <c:pt idx="20">
                  <c:v>414.03000000000003</c:v>
                </c:pt>
                <c:pt idx="21">
                  <c:v>417.8</c:v>
                </c:pt>
                <c:pt idx="22">
                  <c:v>418.68</c:v>
                </c:pt>
                <c:pt idx="23">
                  <c:v>431.35</c:v>
                </c:pt>
                <c:pt idx="24">
                  <c:v>435.71000000000004</c:v>
                </c:pt>
                <c:pt idx="25">
                  <c:v>438.78000000000003</c:v>
                </c:pt>
                <c:pt idx="26">
                  <c:v>443.38</c:v>
                </c:pt>
                <c:pt idx="27">
                  <c:v>451.67</c:v>
                </c:pt>
                <c:pt idx="28">
                  <c:v>440.19</c:v>
                </c:pt>
                <c:pt idx="29">
                  <c:v>450.19</c:v>
                </c:pt>
                <c:pt idx="30">
                  <c:v>450.53000000000003</c:v>
                </c:pt>
                <c:pt idx="31">
                  <c:v>448.13</c:v>
                </c:pt>
                <c:pt idx="32">
                  <c:v>463.56</c:v>
                </c:pt>
                <c:pt idx="33">
                  <c:v>458.93</c:v>
                </c:pt>
                <c:pt idx="34">
                  <c:v>467.83</c:v>
                </c:pt>
                <c:pt idx="35">
                  <c:v>461.79</c:v>
                </c:pt>
                <c:pt idx="36">
                  <c:v>466.45</c:v>
                </c:pt>
                <c:pt idx="37">
                  <c:v>481.61</c:v>
                </c:pt>
                <c:pt idx="38">
                  <c:v>467.14</c:v>
                </c:pt>
                <c:pt idx="39">
                  <c:v>445.77</c:v>
                </c:pt>
                <c:pt idx="40">
                  <c:v>450.91</c:v>
                </c:pt>
                <c:pt idx="41">
                  <c:v>456.5</c:v>
                </c:pt>
                <c:pt idx="42">
                  <c:v>444.27</c:v>
                </c:pt>
                <c:pt idx="43">
                  <c:v>458.26</c:v>
                </c:pt>
                <c:pt idx="44">
                  <c:v>475.49</c:v>
                </c:pt>
                <c:pt idx="45">
                  <c:v>462.69</c:v>
                </c:pt>
                <c:pt idx="46">
                  <c:v>472.35</c:v>
                </c:pt>
                <c:pt idx="47">
                  <c:v>453.69</c:v>
                </c:pt>
                <c:pt idx="48">
                  <c:v>459.27</c:v>
                </c:pt>
                <c:pt idx="49">
                  <c:v>470.42</c:v>
                </c:pt>
                <c:pt idx="50">
                  <c:v>487.39</c:v>
                </c:pt>
                <c:pt idx="51">
                  <c:v>500.71000000000004</c:v>
                </c:pt>
                <c:pt idx="52">
                  <c:v>514.71</c:v>
                </c:pt>
                <c:pt idx="53">
                  <c:v>533.4</c:v>
                </c:pt>
                <c:pt idx="54">
                  <c:v>544.75</c:v>
                </c:pt>
                <c:pt idx="55">
                  <c:v>562.06000000000006</c:v>
                </c:pt>
                <c:pt idx="56">
                  <c:v>561.88</c:v>
                </c:pt>
                <c:pt idx="57">
                  <c:v>584.41</c:v>
                </c:pt>
                <c:pt idx="58">
                  <c:v>581.5</c:v>
                </c:pt>
                <c:pt idx="59">
                  <c:v>605.37</c:v>
                </c:pt>
                <c:pt idx="60">
                  <c:v>615.93000000000006</c:v>
                </c:pt>
                <c:pt idx="61">
                  <c:v>636.02</c:v>
                </c:pt>
                <c:pt idx="62">
                  <c:v>640.43000000000006</c:v>
                </c:pt>
                <c:pt idx="63">
                  <c:v>645.5</c:v>
                </c:pt>
                <c:pt idx="64">
                  <c:v>654.16999999999996</c:v>
                </c:pt>
                <c:pt idx="65">
                  <c:v>669.12</c:v>
                </c:pt>
                <c:pt idx="66">
                  <c:v>670.63</c:v>
                </c:pt>
                <c:pt idx="67">
                  <c:v>639.95000000000005</c:v>
                </c:pt>
                <c:pt idx="68">
                  <c:v>651.99</c:v>
                </c:pt>
                <c:pt idx="69">
                  <c:v>687.31000000000006</c:v>
                </c:pt>
                <c:pt idx="70">
                  <c:v>705.27</c:v>
                </c:pt>
                <c:pt idx="71">
                  <c:v>757.02</c:v>
                </c:pt>
                <c:pt idx="72">
                  <c:v>740.74</c:v>
                </c:pt>
                <c:pt idx="73">
                  <c:v>786.16</c:v>
                </c:pt>
                <c:pt idx="74">
                  <c:v>790.82</c:v>
                </c:pt>
                <c:pt idx="75">
                  <c:v>757.12</c:v>
                </c:pt>
                <c:pt idx="76">
                  <c:v>801.34</c:v>
                </c:pt>
                <c:pt idx="77">
                  <c:v>848.28</c:v>
                </c:pt>
                <c:pt idx="78">
                  <c:v>885.14</c:v>
                </c:pt>
                <c:pt idx="79">
                  <c:v>954.29</c:v>
                </c:pt>
                <c:pt idx="80">
                  <c:v>899.47</c:v>
                </c:pt>
                <c:pt idx="81">
                  <c:v>947.28</c:v>
                </c:pt>
                <c:pt idx="82">
                  <c:v>914.62</c:v>
                </c:pt>
                <c:pt idx="83">
                  <c:v>955.4</c:v>
                </c:pt>
                <c:pt idx="84">
                  <c:v>970.43000000000006</c:v>
                </c:pt>
                <c:pt idx="85">
                  <c:v>980.28</c:v>
                </c:pt>
                <c:pt idx="86">
                  <c:v>1049.3399999999999</c:v>
                </c:pt>
                <c:pt idx="87">
                  <c:v>1101.75</c:v>
                </c:pt>
                <c:pt idx="88">
                  <c:v>1111.75</c:v>
                </c:pt>
                <c:pt idx="89">
                  <c:v>1090.82</c:v>
                </c:pt>
                <c:pt idx="90">
                  <c:v>1133.8399999999999</c:v>
                </c:pt>
                <c:pt idx="91">
                  <c:v>1120.67</c:v>
                </c:pt>
                <c:pt idx="92">
                  <c:v>957.28</c:v>
                </c:pt>
                <c:pt idx="93">
                  <c:v>1017.01</c:v>
                </c:pt>
                <c:pt idx="94">
                  <c:v>1098.67</c:v>
                </c:pt>
                <c:pt idx="95">
                  <c:v>1163.6300000000001</c:v>
                </c:pt>
                <c:pt idx="96">
                  <c:v>1229.23</c:v>
                </c:pt>
                <c:pt idx="97">
                  <c:v>1279.6400000000001</c:v>
                </c:pt>
                <c:pt idx="98">
                  <c:v>1238.33</c:v>
                </c:pt>
                <c:pt idx="99">
                  <c:v>1286.3700000000001</c:v>
                </c:pt>
                <c:pt idx="100">
                  <c:v>1335.18</c:v>
                </c:pt>
                <c:pt idx="101">
                  <c:v>1301.8399999999999</c:v>
                </c:pt>
                <c:pt idx="102">
                  <c:v>1372.71</c:v>
                </c:pt>
                <c:pt idx="103">
                  <c:v>1328.72</c:v>
                </c:pt>
                <c:pt idx="104">
                  <c:v>1320.41</c:v>
                </c:pt>
                <c:pt idx="105">
                  <c:v>1282.71</c:v>
                </c:pt>
                <c:pt idx="106">
                  <c:v>1362.93</c:v>
                </c:pt>
                <c:pt idx="107">
                  <c:v>1388.91</c:v>
                </c:pt>
                <c:pt idx="108">
                  <c:v>1469.25</c:v>
                </c:pt>
                <c:pt idx="109">
                  <c:v>1394.46</c:v>
                </c:pt>
                <c:pt idx="110">
                  <c:v>1366.42</c:v>
                </c:pt>
                <c:pt idx="111">
                  <c:v>1498.58</c:v>
                </c:pt>
                <c:pt idx="112">
                  <c:v>1452.43</c:v>
                </c:pt>
                <c:pt idx="113">
                  <c:v>1420.6000000000001</c:v>
                </c:pt>
                <c:pt idx="114">
                  <c:v>1454.6000000000001</c:v>
                </c:pt>
                <c:pt idx="115">
                  <c:v>1430.83</c:v>
                </c:pt>
                <c:pt idx="116">
                  <c:v>1517.68</c:v>
                </c:pt>
                <c:pt idx="117">
                  <c:v>1436.51</c:v>
                </c:pt>
                <c:pt idx="118">
                  <c:v>1429.4</c:v>
                </c:pt>
                <c:pt idx="119">
                  <c:v>1314.95</c:v>
                </c:pt>
                <c:pt idx="120">
                  <c:v>1320.28</c:v>
                </c:pt>
                <c:pt idx="121">
                  <c:v>1366.01</c:v>
                </c:pt>
                <c:pt idx="122">
                  <c:v>1239.94</c:v>
                </c:pt>
                <c:pt idx="123">
                  <c:v>1160.33</c:v>
                </c:pt>
                <c:pt idx="124">
                  <c:v>1249.46</c:v>
                </c:pt>
                <c:pt idx="125">
                  <c:v>1255.82</c:v>
                </c:pt>
                <c:pt idx="126">
                  <c:v>1224.42</c:v>
                </c:pt>
                <c:pt idx="127">
                  <c:v>1211.23</c:v>
                </c:pt>
                <c:pt idx="128">
                  <c:v>1133.58</c:v>
                </c:pt>
                <c:pt idx="129">
                  <c:v>1040.94</c:v>
                </c:pt>
                <c:pt idx="130">
                  <c:v>1059.78</c:v>
                </c:pt>
                <c:pt idx="131">
                  <c:v>1139.45</c:v>
                </c:pt>
                <c:pt idx="132">
                  <c:v>1148.08</c:v>
                </c:pt>
                <c:pt idx="133">
                  <c:v>1130.2</c:v>
                </c:pt>
                <c:pt idx="134">
                  <c:v>1106.73</c:v>
                </c:pt>
                <c:pt idx="135">
                  <c:v>1147.3900000000001</c:v>
                </c:pt>
                <c:pt idx="136">
                  <c:v>1076.92</c:v>
                </c:pt>
                <c:pt idx="137">
                  <c:v>1067.1400000000001</c:v>
                </c:pt>
                <c:pt idx="138">
                  <c:v>989.81000000000006</c:v>
                </c:pt>
                <c:pt idx="139">
                  <c:v>911.62</c:v>
                </c:pt>
                <c:pt idx="140">
                  <c:v>916.07</c:v>
                </c:pt>
                <c:pt idx="141">
                  <c:v>815.28</c:v>
                </c:pt>
                <c:pt idx="142">
                  <c:v>885.76</c:v>
                </c:pt>
                <c:pt idx="143">
                  <c:v>936.31000000000006</c:v>
                </c:pt>
                <c:pt idx="144">
                  <c:v>879.82</c:v>
                </c:pt>
                <c:pt idx="145">
                  <c:v>855.7</c:v>
                </c:pt>
                <c:pt idx="146">
                  <c:v>841.15</c:v>
                </c:pt>
                <c:pt idx="147">
                  <c:v>848.18000000000006</c:v>
                </c:pt>
                <c:pt idx="148">
                  <c:v>916.92000000000007</c:v>
                </c:pt>
                <c:pt idx="149">
                  <c:v>963.59</c:v>
                </c:pt>
                <c:pt idx="150">
                  <c:v>974.5</c:v>
                </c:pt>
                <c:pt idx="151">
                  <c:v>990.31000000000006</c:v>
                </c:pt>
                <c:pt idx="152">
                  <c:v>1008.01</c:v>
                </c:pt>
                <c:pt idx="153">
                  <c:v>995.97</c:v>
                </c:pt>
                <c:pt idx="154">
                  <c:v>1050.71</c:v>
                </c:pt>
                <c:pt idx="155">
                  <c:v>1058.2</c:v>
                </c:pt>
                <c:pt idx="156">
                  <c:v>1111.92</c:v>
                </c:pt>
                <c:pt idx="157">
                  <c:v>1131.1300000000001</c:v>
                </c:pt>
                <c:pt idx="158">
                  <c:v>1144.94</c:v>
                </c:pt>
                <c:pt idx="159">
                  <c:v>1126.21</c:v>
                </c:pt>
                <c:pt idx="160">
                  <c:v>1107.3</c:v>
                </c:pt>
                <c:pt idx="161">
                  <c:v>1120.68</c:v>
                </c:pt>
                <c:pt idx="162">
                  <c:v>1140.8399999999999</c:v>
                </c:pt>
                <c:pt idx="163">
                  <c:v>1101.72</c:v>
                </c:pt>
                <c:pt idx="164">
                  <c:v>1104.24</c:v>
                </c:pt>
                <c:pt idx="165">
                  <c:v>1114.58</c:v>
                </c:pt>
                <c:pt idx="166">
                  <c:v>1130.2</c:v>
                </c:pt>
                <c:pt idx="167">
                  <c:v>1173.82</c:v>
                </c:pt>
                <c:pt idx="168">
                  <c:v>1211.92</c:v>
                </c:pt>
                <c:pt idx="169">
                  <c:v>1181.27</c:v>
                </c:pt>
                <c:pt idx="170">
                  <c:v>1203.6000000000001</c:v>
                </c:pt>
                <c:pt idx="171">
                  <c:v>1180.5899999999999</c:v>
                </c:pt>
                <c:pt idx="172">
                  <c:v>1156.8500000000001</c:v>
                </c:pt>
                <c:pt idx="173">
                  <c:v>1191.5</c:v>
                </c:pt>
                <c:pt idx="174">
                  <c:v>1191.33</c:v>
                </c:pt>
                <c:pt idx="175">
                  <c:v>1234.18</c:v>
                </c:pt>
                <c:pt idx="176">
                  <c:v>1220.33</c:v>
                </c:pt>
                <c:pt idx="177">
                  <c:v>1228.81</c:v>
                </c:pt>
                <c:pt idx="178">
                  <c:v>1207.01</c:v>
                </c:pt>
                <c:pt idx="179">
                  <c:v>1249.48</c:v>
                </c:pt>
                <c:pt idx="180">
                  <c:v>1248.29</c:v>
                </c:pt>
                <c:pt idx="181">
                  <c:v>1280.08</c:v>
                </c:pt>
                <c:pt idx="182">
                  <c:v>1280.6600000000001</c:v>
                </c:pt>
                <c:pt idx="183">
                  <c:v>1294.83</c:v>
                </c:pt>
                <c:pt idx="184">
                  <c:v>1310.6100000000001</c:v>
                </c:pt>
                <c:pt idx="185">
                  <c:v>1270.0899999999999</c:v>
                </c:pt>
                <c:pt idx="186">
                  <c:v>1270.2</c:v>
                </c:pt>
                <c:pt idx="187">
                  <c:v>1276.6600000000001</c:v>
                </c:pt>
                <c:pt idx="188">
                  <c:v>1303.82</c:v>
                </c:pt>
                <c:pt idx="189">
                  <c:v>1335.8500000000001</c:v>
                </c:pt>
                <c:pt idx="190">
                  <c:v>1377.94</c:v>
                </c:pt>
                <c:pt idx="191">
                  <c:v>1400.63</c:v>
                </c:pt>
                <c:pt idx="192">
                  <c:v>1418.3</c:v>
                </c:pt>
                <c:pt idx="193">
                  <c:v>1438.24</c:v>
                </c:pt>
                <c:pt idx="194">
                  <c:v>1406.82</c:v>
                </c:pt>
                <c:pt idx="195">
                  <c:v>1420.8600000000001</c:v>
                </c:pt>
                <c:pt idx="196">
                  <c:v>1482.3700000000001</c:v>
                </c:pt>
                <c:pt idx="197">
                  <c:v>1530.6200000000001</c:v>
                </c:pt>
                <c:pt idx="198">
                  <c:v>1503.3500000000001</c:v>
                </c:pt>
                <c:pt idx="199">
                  <c:v>1455.27</c:v>
                </c:pt>
                <c:pt idx="200">
                  <c:v>1473.99</c:v>
                </c:pt>
                <c:pt idx="201">
                  <c:v>1526.75</c:v>
                </c:pt>
                <c:pt idx="202">
                  <c:v>1549.38</c:v>
                </c:pt>
                <c:pt idx="203">
                  <c:v>1481.14</c:v>
                </c:pt>
                <c:pt idx="204">
                  <c:v>1468.3500000000001</c:v>
                </c:pt>
                <c:pt idx="205">
                  <c:v>1378.55</c:v>
                </c:pt>
                <c:pt idx="206">
                  <c:v>1330.63</c:v>
                </c:pt>
                <c:pt idx="207">
                  <c:v>1322.7</c:v>
                </c:pt>
                <c:pt idx="208">
                  <c:v>1385.59</c:v>
                </c:pt>
                <c:pt idx="209">
                  <c:v>1400.38</c:v>
                </c:pt>
                <c:pt idx="210">
                  <c:v>1280</c:v>
                </c:pt>
                <c:pt idx="211">
                  <c:v>1267.3800000000001</c:v>
                </c:pt>
                <c:pt idx="212">
                  <c:v>1282.83</c:v>
                </c:pt>
                <c:pt idx="213">
                  <c:v>1166.3600000000001</c:v>
                </c:pt>
                <c:pt idx="214">
                  <c:v>968.75</c:v>
                </c:pt>
                <c:pt idx="215">
                  <c:v>896.24</c:v>
                </c:pt>
                <c:pt idx="216">
                  <c:v>903.25</c:v>
                </c:pt>
                <c:pt idx="217">
                  <c:v>825.88</c:v>
                </c:pt>
                <c:pt idx="218">
                  <c:v>735.09</c:v>
                </c:pt>
                <c:pt idx="219">
                  <c:v>797.87</c:v>
                </c:pt>
                <c:pt idx="220">
                  <c:v>872.81000000000006</c:v>
                </c:pt>
                <c:pt idx="221">
                  <c:v>919.14</c:v>
                </c:pt>
                <c:pt idx="222">
                  <c:v>919.32</c:v>
                </c:pt>
                <c:pt idx="223">
                  <c:v>987.48</c:v>
                </c:pt>
                <c:pt idx="224">
                  <c:v>1020.62</c:v>
                </c:pt>
                <c:pt idx="225">
                  <c:v>1057.08</c:v>
                </c:pt>
                <c:pt idx="226">
                  <c:v>1036.19</c:v>
                </c:pt>
                <c:pt idx="227">
                  <c:v>1095.6300000000001</c:v>
                </c:pt>
                <c:pt idx="228">
                  <c:v>1115.1000000000001</c:v>
                </c:pt>
                <c:pt idx="229">
                  <c:v>1073.8700000000001</c:v>
                </c:pt>
                <c:pt idx="230">
                  <c:v>1104.49</c:v>
                </c:pt>
                <c:pt idx="231">
                  <c:v>1169.43</c:v>
                </c:pt>
                <c:pt idx="232">
                  <c:v>1186.69</c:v>
                </c:pt>
                <c:pt idx="233">
                  <c:v>1089.4100000000001</c:v>
                </c:pt>
                <c:pt idx="234">
                  <c:v>1030.71</c:v>
                </c:pt>
                <c:pt idx="235">
                  <c:v>1101.6000000000001</c:v>
                </c:pt>
                <c:pt idx="236">
                  <c:v>1049.33</c:v>
                </c:pt>
                <c:pt idx="237">
                  <c:v>1141.2</c:v>
                </c:pt>
                <c:pt idx="238">
                  <c:v>1183.26</c:v>
                </c:pt>
                <c:pt idx="239">
                  <c:v>1180.55</c:v>
                </c:pt>
                <c:pt idx="240">
                  <c:v>1257.6400000000001</c:v>
                </c:pt>
                <c:pt idx="241">
                  <c:v>1286.1200000000001</c:v>
                </c:pt>
                <c:pt idx="242">
                  <c:v>1327.22</c:v>
                </c:pt>
                <c:pt idx="243">
                  <c:v>1325.83</c:v>
                </c:pt>
                <c:pt idx="244">
                  <c:v>1363.6100000000001</c:v>
                </c:pt>
                <c:pt idx="245">
                  <c:v>1345.2</c:v>
                </c:pt>
                <c:pt idx="246">
                  <c:v>1320.64</c:v>
                </c:pt>
                <c:pt idx="247">
                  <c:v>1292.28</c:v>
                </c:pt>
                <c:pt idx="248">
                  <c:v>1218.8900000000001</c:v>
                </c:pt>
                <c:pt idx="249">
                  <c:v>1131.42</c:v>
                </c:pt>
                <c:pt idx="250">
                  <c:v>1253.3</c:v>
                </c:pt>
                <c:pt idx="251">
                  <c:v>1246.96</c:v>
                </c:pt>
                <c:pt idx="252">
                  <c:v>1257.6000000000001</c:v>
                </c:pt>
                <c:pt idx="253">
                  <c:v>1312.41</c:v>
                </c:pt>
                <c:pt idx="254">
                  <c:v>1365.68</c:v>
                </c:pt>
                <c:pt idx="255">
                  <c:v>1408.47</c:v>
                </c:pt>
                <c:pt idx="256">
                  <c:v>1397.91</c:v>
                </c:pt>
                <c:pt idx="257">
                  <c:v>1310.33</c:v>
                </c:pt>
                <c:pt idx="258">
                  <c:v>1362.16</c:v>
                </c:pt>
                <c:pt idx="259">
                  <c:v>1379.32</c:v>
                </c:pt>
                <c:pt idx="260">
                  <c:v>1406.58</c:v>
                </c:pt>
                <c:pt idx="261">
                  <c:v>1440.67</c:v>
                </c:pt>
                <c:pt idx="262">
                  <c:v>1412.16</c:v>
                </c:pt>
                <c:pt idx="263">
                  <c:v>1416.18</c:v>
                </c:pt>
                <c:pt idx="264">
                  <c:v>1426.19</c:v>
                </c:pt>
                <c:pt idx="265">
                  <c:v>1498.1100000000001</c:v>
                </c:pt>
                <c:pt idx="266">
                  <c:v>1514.68</c:v>
                </c:pt>
                <c:pt idx="267">
                  <c:v>1569.19</c:v>
                </c:pt>
                <c:pt idx="268">
                  <c:v>1597.57</c:v>
                </c:pt>
                <c:pt idx="269">
                  <c:v>1630.74</c:v>
                </c:pt>
                <c:pt idx="270">
                  <c:v>1606.28</c:v>
                </c:pt>
                <c:pt idx="271">
                  <c:v>1685.72</c:v>
                </c:pt>
                <c:pt idx="272">
                  <c:v>1632.97</c:v>
                </c:pt>
                <c:pt idx="273">
                  <c:v>1681.55</c:v>
                </c:pt>
                <c:pt idx="274">
                  <c:v>1756.54</c:v>
                </c:pt>
                <c:pt idx="275">
                  <c:v>1805.81</c:v>
                </c:pt>
                <c:pt idx="276">
                  <c:v>1848.3600000000001</c:v>
                </c:pt>
                <c:pt idx="277">
                  <c:v>1782.5900000000001</c:v>
                </c:pt>
                <c:pt idx="278">
                  <c:v>1859.45</c:v>
                </c:pt>
                <c:pt idx="279">
                  <c:v>1872.33</c:v>
                </c:pt>
                <c:pt idx="280">
                  <c:v>1883.95</c:v>
                </c:pt>
                <c:pt idx="281">
                  <c:v>1923.57</c:v>
                </c:pt>
                <c:pt idx="282">
                  <c:v>1960.23</c:v>
                </c:pt>
                <c:pt idx="283">
                  <c:v>1930.67</c:v>
                </c:pt>
                <c:pt idx="284">
                  <c:v>2003.3700000000001</c:v>
                </c:pt>
                <c:pt idx="285">
                  <c:v>1972.28</c:v>
                </c:pt>
                <c:pt idx="286">
                  <c:v>2018.05</c:v>
                </c:pt>
                <c:pt idx="287">
                  <c:v>2067.56</c:v>
                </c:pt>
                <c:pt idx="288">
                  <c:v>2058.9</c:v>
                </c:pt>
                <c:pt idx="289">
                  <c:v>1994.99</c:v>
                </c:pt>
                <c:pt idx="290">
                  <c:v>2104.5</c:v>
                </c:pt>
                <c:pt idx="291">
                  <c:v>2067.89</c:v>
                </c:pt>
                <c:pt idx="292">
                  <c:v>2085.5100000000002</c:v>
                </c:pt>
                <c:pt idx="293">
                  <c:v>2107.39</c:v>
                </c:pt>
                <c:pt idx="294">
                  <c:v>2063.11</c:v>
                </c:pt>
                <c:pt idx="295">
                  <c:v>2103.84</c:v>
                </c:pt>
                <c:pt idx="296">
                  <c:v>1972.18</c:v>
                </c:pt>
                <c:pt idx="297">
                  <c:v>1920.03</c:v>
                </c:pt>
                <c:pt idx="298">
                  <c:v>2079.36</c:v>
                </c:pt>
                <c:pt idx="299">
                  <c:v>2080.41</c:v>
                </c:pt>
                <c:pt idx="300">
                  <c:v>2063.36</c:v>
                </c:pt>
                <c:pt idx="301">
                  <c:v>1940.24</c:v>
                </c:pt>
                <c:pt idx="302">
                  <c:v>1932.23</c:v>
                </c:pt>
                <c:pt idx="303">
                  <c:v>2063.9499999999998</c:v>
                </c:pt>
                <c:pt idx="304">
                  <c:v>2065.3000000000002</c:v>
                </c:pt>
                <c:pt idx="305">
                  <c:v>2099.06</c:v>
                </c:pt>
                <c:pt idx="306">
                  <c:v>2098.86</c:v>
                </c:pt>
                <c:pt idx="307">
                  <c:v>2173.6</c:v>
                </c:pt>
                <c:pt idx="308">
                  <c:v>2176.12</c:v>
                </c:pt>
                <c:pt idx="309">
                  <c:v>2168.27</c:v>
                </c:pt>
                <c:pt idx="310">
                  <c:v>2126.41</c:v>
                </c:pt>
                <c:pt idx="311">
                  <c:v>2198.81</c:v>
                </c:pt>
                <c:pt idx="312">
                  <c:v>2238.83</c:v>
                </c:pt>
                <c:pt idx="313">
                  <c:v>2280.9</c:v>
                </c:pt>
                <c:pt idx="314">
                  <c:v>2363.64</c:v>
                </c:pt>
                <c:pt idx="315">
                  <c:v>2368.06</c:v>
                </c:pt>
                <c:pt idx="316">
                  <c:v>2384.2000000000003</c:v>
                </c:pt>
                <c:pt idx="317">
                  <c:v>2412.91</c:v>
                </c:pt>
                <c:pt idx="318">
                  <c:v>2423.41</c:v>
                </c:pt>
                <c:pt idx="319">
                  <c:v>2472.1</c:v>
                </c:pt>
                <c:pt idx="320">
                  <c:v>2457.59</c:v>
                </c:pt>
                <c:pt idx="321">
                  <c:v>2519.36</c:v>
                </c:pt>
                <c:pt idx="322">
                  <c:v>2572.83</c:v>
                </c:pt>
                <c:pt idx="323">
                  <c:v>2647.58</c:v>
                </c:pt>
                <c:pt idx="324">
                  <c:v>2673.61</c:v>
                </c:pt>
                <c:pt idx="325">
                  <c:v>2822.43</c:v>
                </c:pt>
                <c:pt idx="326">
                  <c:v>2713.83</c:v>
                </c:pt>
                <c:pt idx="327">
                  <c:v>2640.87</c:v>
                </c:pt>
                <c:pt idx="328">
                  <c:v>2648.05</c:v>
                </c:pt>
                <c:pt idx="329">
                  <c:v>2724.01</c:v>
                </c:pt>
                <c:pt idx="330">
                  <c:v>2718.37</c:v>
                </c:pt>
                <c:pt idx="331">
                  <c:v>2802.6</c:v>
                </c:pt>
                <c:pt idx="332">
                  <c:v>2901.13</c:v>
                </c:pt>
                <c:pt idx="333">
                  <c:v>2913.98</c:v>
                </c:pt>
                <c:pt idx="334">
                  <c:v>2682.63</c:v>
                </c:pt>
                <c:pt idx="335">
                  <c:v>2760.17</c:v>
                </c:pt>
                <c:pt idx="336">
                  <c:v>2485.7399999999998</c:v>
                </c:pt>
                <c:pt idx="337">
                  <c:v>2681.05</c:v>
                </c:pt>
                <c:pt idx="338">
                  <c:v>2784.49</c:v>
                </c:pt>
                <c:pt idx="339">
                  <c:v>2834.4</c:v>
                </c:pt>
                <c:pt idx="340">
                  <c:v>2945.83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59-45A8-BB15-06533CA4C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265952"/>
        <c:axId val="629266344"/>
      </c:lineChart>
      <c:dateAx>
        <c:axId val="629265168"/>
        <c:scaling>
          <c:orientation val="minMax"/>
        </c:scaling>
        <c:delete val="0"/>
        <c:axPos val="b"/>
        <c:minorGridlines/>
        <c:numFmt formatCode="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29265560"/>
        <c:crosses val="autoZero"/>
        <c:auto val="1"/>
        <c:lblOffset val="100"/>
        <c:baseTimeUnit val="months"/>
        <c:majorUnit val="24"/>
        <c:majorTimeUnit val="months"/>
      </c:dateAx>
      <c:valAx>
        <c:axId val="629265560"/>
        <c:scaling>
          <c:orientation val="minMax"/>
          <c:max val="32"/>
          <c:min val="1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ES" sz="1100"/>
                  <a:t>PER</a:t>
                </a:r>
              </a:p>
            </c:rich>
          </c:tx>
          <c:layout>
            <c:manualLayout>
              <c:xMode val="edge"/>
              <c:yMode val="edge"/>
              <c:x val="6.5908999137345589E-2"/>
              <c:y val="6.6196349733739926E-3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29265168"/>
        <c:crosses val="autoZero"/>
        <c:crossBetween val="between"/>
      </c:valAx>
      <c:dateAx>
        <c:axId val="629265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29266344"/>
        <c:crosses val="autoZero"/>
        <c:auto val="1"/>
        <c:lblOffset val="100"/>
        <c:baseTimeUnit val="months"/>
      </c:dateAx>
      <c:valAx>
        <c:axId val="629266344"/>
        <c:scaling>
          <c:orientation val="minMax"/>
          <c:max val="300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29265952"/>
        <c:crosses val="max"/>
        <c:crossBetween val="between"/>
        <c:majorUnit val="500"/>
      </c:valAx>
    </c:plotArea>
    <c:legend>
      <c:legendPos val="r"/>
      <c:layout>
        <c:manualLayout>
          <c:xMode val="edge"/>
          <c:yMode val="edge"/>
          <c:x val="0.49843584237285027"/>
          <c:y val="1.8197320710633711E-2"/>
          <c:w val="0.17009554471301228"/>
          <c:h val="0.26916651547588805"/>
        </c:manualLayout>
      </c:layout>
      <c:overlay val="0"/>
      <c:spPr>
        <a:solidFill>
          <a:srgbClr val="FFFFFF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791154707821948E-2"/>
          <c:y val="9.0092330438855034E-2"/>
          <c:w val="0.8671791581607855"/>
          <c:h val="0.7933383133584011"/>
        </c:manualLayout>
      </c:layout>
      <c:lineChart>
        <c:grouping val="standard"/>
        <c:varyColors val="0"/>
        <c:ser>
          <c:idx val="1"/>
          <c:order val="0"/>
          <c:tx>
            <c:strRef>
              <c:f>'Fig6'!$A$4</c:f>
              <c:strCache>
                <c:ptCount val="1"/>
                <c:pt idx="0">
                  <c:v>PERgrowth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'Fig6'!$C$1:$LJ$1</c:f>
              <c:numCache>
                <c:formatCode>mm\-yy</c:formatCode>
                <c:ptCount val="320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  <c:pt idx="120">
                  <c:v>36892</c:v>
                </c:pt>
                <c:pt idx="121">
                  <c:v>36923</c:v>
                </c:pt>
                <c:pt idx="122">
                  <c:v>36951</c:v>
                </c:pt>
                <c:pt idx="123">
                  <c:v>36982</c:v>
                </c:pt>
                <c:pt idx="124">
                  <c:v>37012</c:v>
                </c:pt>
                <c:pt idx="125">
                  <c:v>37043</c:v>
                </c:pt>
                <c:pt idx="126">
                  <c:v>37073</c:v>
                </c:pt>
                <c:pt idx="127">
                  <c:v>37104</c:v>
                </c:pt>
                <c:pt idx="128">
                  <c:v>37135</c:v>
                </c:pt>
                <c:pt idx="129">
                  <c:v>37165</c:v>
                </c:pt>
                <c:pt idx="130">
                  <c:v>37196</c:v>
                </c:pt>
                <c:pt idx="131">
                  <c:v>37226</c:v>
                </c:pt>
                <c:pt idx="132">
                  <c:v>37257</c:v>
                </c:pt>
                <c:pt idx="133">
                  <c:v>37288</c:v>
                </c:pt>
                <c:pt idx="134">
                  <c:v>37316</c:v>
                </c:pt>
                <c:pt idx="135">
                  <c:v>37347</c:v>
                </c:pt>
                <c:pt idx="136">
                  <c:v>37377</c:v>
                </c:pt>
                <c:pt idx="137">
                  <c:v>37408</c:v>
                </c:pt>
                <c:pt idx="138">
                  <c:v>37438</c:v>
                </c:pt>
                <c:pt idx="139">
                  <c:v>37469</c:v>
                </c:pt>
                <c:pt idx="140">
                  <c:v>37500</c:v>
                </c:pt>
                <c:pt idx="141">
                  <c:v>37530</c:v>
                </c:pt>
                <c:pt idx="142">
                  <c:v>37561</c:v>
                </c:pt>
                <c:pt idx="143">
                  <c:v>37591</c:v>
                </c:pt>
                <c:pt idx="144">
                  <c:v>37622</c:v>
                </c:pt>
                <c:pt idx="145">
                  <c:v>37653</c:v>
                </c:pt>
                <c:pt idx="146">
                  <c:v>37681</c:v>
                </c:pt>
                <c:pt idx="147">
                  <c:v>37712</c:v>
                </c:pt>
                <c:pt idx="148">
                  <c:v>37742</c:v>
                </c:pt>
                <c:pt idx="149">
                  <c:v>37773</c:v>
                </c:pt>
                <c:pt idx="150">
                  <c:v>37803</c:v>
                </c:pt>
                <c:pt idx="151">
                  <c:v>37834</c:v>
                </c:pt>
                <c:pt idx="152">
                  <c:v>37865</c:v>
                </c:pt>
                <c:pt idx="153">
                  <c:v>37895</c:v>
                </c:pt>
                <c:pt idx="154">
                  <c:v>37926</c:v>
                </c:pt>
                <c:pt idx="155">
                  <c:v>37956</c:v>
                </c:pt>
                <c:pt idx="156">
                  <c:v>37987</c:v>
                </c:pt>
                <c:pt idx="157">
                  <c:v>38018</c:v>
                </c:pt>
                <c:pt idx="158">
                  <c:v>38047</c:v>
                </c:pt>
                <c:pt idx="159">
                  <c:v>38078</c:v>
                </c:pt>
                <c:pt idx="160">
                  <c:v>38108</c:v>
                </c:pt>
                <c:pt idx="161">
                  <c:v>38139</c:v>
                </c:pt>
                <c:pt idx="162">
                  <c:v>38169</c:v>
                </c:pt>
                <c:pt idx="163">
                  <c:v>38200</c:v>
                </c:pt>
                <c:pt idx="164">
                  <c:v>38231</c:v>
                </c:pt>
                <c:pt idx="165">
                  <c:v>38261</c:v>
                </c:pt>
                <c:pt idx="166">
                  <c:v>38292</c:v>
                </c:pt>
                <c:pt idx="167">
                  <c:v>38322</c:v>
                </c:pt>
                <c:pt idx="168">
                  <c:v>38353</c:v>
                </c:pt>
                <c:pt idx="169">
                  <c:v>38384</c:v>
                </c:pt>
                <c:pt idx="170">
                  <c:v>38412</c:v>
                </c:pt>
                <c:pt idx="171">
                  <c:v>38443</c:v>
                </c:pt>
                <c:pt idx="172">
                  <c:v>38473</c:v>
                </c:pt>
                <c:pt idx="173">
                  <c:v>38504</c:v>
                </c:pt>
                <c:pt idx="174">
                  <c:v>38534</c:v>
                </c:pt>
                <c:pt idx="175">
                  <c:v>38565</c:v>
                </c:pt>
                <c:pt idx="176">
                  <c:v>38596</c:v>
                </c:pt>
                <c:pt idx="177">
                  <c:v>38626</c:v>
                </c:pt>
                <c:pt idx="178">
                  <c:v>38657</c:v>
                </c:pt>
                <c:pt idx="179">
                  <c:v>38687</c:v>
                </c:pt>
                <c:pt idx="180">
                  <c:v>38718</c:v>
                </c:pt>
                <c:pt idx="181">
                  <c:v>38749</c:v>
                </c:pt>
                <c:pt idx="182">
                  <c:v>38777</c:v>
                </c:pt>
                <c:pt idx="183">
                  <c:v>38808</c:v>
                </c:pt>
                <c:pt idx="184">
                  <c:v>38838</c:v>
                </c:pt>
                <c:pt idx="185">
                  <c:v>38869</c:v>
                </c:pt>
                <c:pt idx="186">
                  <c:v>38899</c:v>
                </c:pt>
                <c:pt idx="187">
                  <c:v>38930</c:v>
                </c:pt>
                <c:pt idx="188">
                  <c:v>38961</c:v>
                </c:pt>
                <c:pt idx="189">
                  <c:v>38991</c:v>
                </c:pt>
                <c:pt idx="190">
                  <c:v>39022</c:v>
                </c:pt>
                <c:pt idx="191">
                  <c:v>39052</c:v>
                </c:pt>
                <c:pt idx="192">
                  <c:v>39083</c:v>
                </c:pt>
                <c:pt idx="193">
                  <c:v>39114</c:v>
                </c:pt>
                <c:pt idx="194">
                  <c:v>39142</c:v>
                </c:pt>
                <c:pt idx="195">
                  <c:v>39173</c:v>
                </c:pt>
                <c:pt idx="196">
                  <c:v>39203</c:v>
                </c:pt>
                <c:pt idx="197">
                  <c:v>39234</c:v>
                </c:pt>
                <c:pt idx="198">
                  <c:v>39264</c:v>
                </c:pt>
                <c:pt idx="199">
                  <c:v>39295</c:v>
                </c:pt>
                <c:pt idx="200">
                  <c:v>39326</c:v>
                </c:pt>
                <c:pt idx="201">
                  <c:v>39356</c:v>
                </c:pt>
                <c:pt idx="202">
                  <c:v>39387</c:v>
                </c:pt>
                <c:pt idx="203">
                  <c:v>39417</c:v>
                </c:pt>
                <c:pt idx="204">
                  <c:v>39448</c:v>
                </c:pt>
                <c:pt idx="205">
                  <c:v>39479</c:v>
                </c:pt>
                <c:pt idx="206">
                  <c:v>39508</c:v>
                </c:pt>
                <c:pt idx="207">
                  <c:v>39539</c:v>
                </c:pt>
                <c:pt idx="208">
                  <c:v>39569</c:v>
                </c:pt>
                <c:pt idx="209">
                  <c:v>39600</c:v>
                </c:pt>
                <c:pt idx="210">
                  <c:v>39630</c:v>
                </c:pt>
                <c:pt idx="211">
                  <c:v>39661</c:v>
                </c:pt>
                <c:pt idx="212">
                  <c:v>39692</c:v>
                </c:pt>
                <c:pt idx="213">
                  <c:v>39722</c:v>
                </c:pt>
                <c:pt idx="214">
                  <c:v>39753</c:v>
                </c:pt>
                <c:pt idx="215">
                  <c:v>39783</c:v>
                </c:pt>
                <c:pt idx="216">
                  <c:v>39814</c:v>
                </c:pt>
                <c:pt idx="217">
                  <c:v>39845</c:v>
                </c:pt>
                <c:pt idx="218">
                  <c:v>39873</c:v>
                </c:pt>
                <c:pt idx="219">
                  <c:v>39904</c:v>
                </c:pt>
                <c:pt idx="220">
                  <c:v>39934</c:v>
                </c:pt>
                <c:pt idx="221">
                  <c:v>39965</c:v>
                </c:pt>
                <c:pt idx="222">
                  <c:v>39995</c:v>
                </c:pt>
                <c:pt idx="223">
                  <c:v>40026</c:v>
                </c:pt>
                <c:pt idx="224">
                  <c:v>40057</c:v>
                </c:pt>
                <c:pt idx="225">
                  <c:v>40087</c:v>
                </c:pt>
                <c:pt idx="226">
                  <c:v>40118</c:v>
                </c:pt>
                <c:pt idx="227">
                  <c:v>40148</c:v>
                </c:pt>
                <c:pt idx="228">
                  <c:v>40179</c:v>
                </c:pt>
                <c:pt idx="229">
                  <c:v>40210</c:v>
                </c:pt>
                <c:pt idx="230">
                  <c:v>40238</c:v>
                </c:pt>
                <c:pt idx="231">
                  <c:v>40269</c:v>
                </c:pt>
                <c:pt idx="232">
                  <c:v>40299</c:v>
                </c:pt>
                <c:pt idx="233">
                  <c:v>40330</c:v>
                </c:pt>
                <c:pt idx="234">
                  <c:v>40360</c:v>
                </c:pt>
                <c:pt idx="235">
                  <c:v>40391</c:v>
                </c:pt>
                <c:pt idx="236">
                  <c:v>40422</c:v>
                </c:pt>
                <c:pt idx="237">
                  <c:v>40452</c:v>
                </c:pt>
                <c:pt idx="238">
                  <c:v>40483</c:v>
                </c:pt>
                <c:pt idx="239">
                  <c:v>40513</c:v>
                </c:pt>
                <c:pt idx="240">
                  <c:v>40544</c:v>
                </c:pt>
                <c:pt idx="241">
                  <c:v>40575</c:v>
                </c:pt>
                <c:pt idx="242">
                  <c:v>40603</c:v>
                </c:pt>
                <c:pt idx="243">
                  <c:v>40634</c:v>
                </c:pt>
                <c:pt idx="244">
                  <c:v>40664</c:v>
                </c:pt>
                <c:pt idx="245">
                  <c:v>40695</c:v>
                </c:pt>
                <c:pt idx="246">
                  <c:v>40725</c:v>
                </c:pt>
                <c:pt idx="247">
                  <c:v>40756</c:v>
                </c:pt>
                <c:pt idx="248">
                  <c:v>40787</c:v>
                </c:pt>
                <c:pt idx="249">
                  <c:v>40817</c:v>
                </c:pt>
                <c:pt idx="250">
                  <c:v>40848</c:v>
                </c:pt>
                <c:pt idx="251">
                  <c:v>40878</c:v>
                </c:pt>
                <c:pt idx="252">
                  <c:v>40909</c:v>
                </c:pt>
                <c:pt idx="253">
                  <c:v>40940</c:v>
                </c:pt>
                <c:pt idx="254">
                  <c:v>40969</c:v>
                </c:pt>
                <c:pt idx="255">
                  <c:v>41000</c:v>
                </c:pt>
                <c:pt idx="256">
                  <c:v>41030</c:v>
                </c:pt>
                <c:pt idx="257">
                  <c:v>41061</c:v>
                </c:pt>
                <c:pt idx="258">
                  <c:v>41091</c:v>
                </c:pt>
                <c:pt idx="259">
                  <c:v>41122</c:v>
                </c:pt>
                <c:pt idx="260">
                  <c:v>41153</c:v>
                </c:pt>
                <c:pt idx="261">
                  <c:v>41183</c:v>
                </c:pt>
                <c:pt idx="262">
                  <c:v>41214</c:v>
                </c:pt>
                <c:pt idx="263">
                  <c:v>41244</c:v>
                </c:pt>
                <c:pt idx="264">
                  <c:v>41275</c:v>
                </c:pt>
                <c:pt idx="265">
                  <c:v>41306</c:v>
                </c:pt>
                <c:pt idx="266">
                  <c:v>41334</c:v>
                </c:pt>
                <c:pt idx="267">
                  <c:v>41365</c:v>
                </c:pt>
                <c:pt idx="268">
                  <c:v>41395</c:v>
                </c:pt>
                <c:pt idx="269">
                  <c:v>41426</c:v>
                </c:pt>
                <c:pt idx="270">
                  <c:v>41456</c:v>
                </c:pt>
                <c:pt idx="271">
                  <c:v>41487</c:v>
                </c:pt>
                <c:pt idx="272">
                  <c:v>41518</c:v>
                </c:pt>
                <c:pt idx="273">
                  <c:v>41548</c:v>
                </c:pt>
                <c:pt idx="274">
                  <c:v>41579</c:v>
                </c:pt>
                <c:pt idx="275">
                  <c:v>41609</c:v>
                </c:pt>
                <c:pt idx="276">
                  <c:v>41640</c:v>
                </c:pt>
                <c:pt idx="277">
                  <c:v>41671</c:v>
                </c:pt>
                <c:pt idx="278">
                  <c:v>41699</c:v>
                </c:pt>
                <c:pt idx="279">
                  <c:v>41730</c:v>
                </c:pt>
                <c:pt idx="280">
                  <c:v>41760</c:v>
                </c:pt>
                <c:pt idx="281">
                  <c:v>41791</c:v>
                </c:pt>
                <c:pt idx="282">
                  <c:v>41821</c:v>
                </c:pt>
                <c:pt idx="283">
                  <c:v>41852</c:v>
                </c:pt>
                <c:pt idx="284">
                  <c:v>41883</c:v>
                </c:pt>
                <c:pt idx="285">
                  <c:v>41913</c:v>
                </c:pt>
                <c:pt idx="286">
                  <c:v>41944</c:v>
                </c:pt>
                <c:pt idx="287">
                  <c:v>41974</c:v>
                </c:pt>
                <c:pt idx="288">
                  <c:v>42005</c:v>
                </c:pt>
                <c:pt idx="289">
                  <c:v>42036</c:v>
                </c:pt>
                <c:pt idx="290">
                  <c:v>42064</c:v>
                </c:pt>
                <c:pt idx="291">
                  <c:v>42095</c:v>
                </c:pt>
                <c:pt idx="292">
                  <c:v>42125</c:v>
                </c:pt>
                <c:pt idx="293">
                  <c:v>42156</c:v>
                </c:pt>
                <c:pt idx="294">
                  <c:v>42186</c:v>
                </c:pt>
                <c:pt idx="295">
                  <c:v>42217</c:v>
                </c:pt>
                <c:pt idx="296">
                  <c:v>42248</c:v>
                </c:pt>
                <c:pt idx="297">
                  <c:v>42278</c:v>
                </c:pt>
                <c:pt idx="298">
                  <c:v>42309</c:v>
                </c:pt>
                <c:pt idx="299">
                  <c:v>42339</c:v>
                </c:pt>
                <c:pt idx="300">
                  <c:v>42370</c:v>
                </c:pt>
                <c:pt idx="301">
                  <c:v>42401</c:v>
                </c:pt>
                <c:pt idx="302">
                  <c:v>42430</c:v>
                </c:pt>
                <c:pt idx="303">
                  <c:v>42461</c:v>
                </c:pt>
                <c:pt idx="304">
                  <c:v>42491</c:v>
                </c:pt>
                <c:pt idx="305">
                  <c:v>42522</c:v>
                </c:pt>
                <c:pt idx="306">
                  <c:v>42552</c:v>
                </c:pt>
                <c:pt idx="307">
                  <c:v>42583</c:v>
                </c:pt>
                <c:pt idx="308">
                  <c:v>42614</c:v>
                </c:pt>
                <c:pt idx="309">
                  <c:v>42644</c:v>
                </c:pt>
                <c:pt idx="310">
                  <c:v>42675</c:v>
                </c:pt>
                <c:pt idx="311">
                  <c:v>42705</c:v>
                </c:pt>
                <c:pt idx="312">
                  <c:v>42736</c:v>
                </c:pt>
                <c:pt idx="313">
                  <c:v>42767</c:v>
                </c:pt>
                <c:pt idx="314">
                  <c:v>42795</c:v>
                </c:pt>
                <c:pt idx="315">
                  <c:v>42826</c:v>
                </c:pt>
                <c:pt idx="316">
                  <c:v>42856</c:v>
                </c:pt>
                <c:pt idx="317">
                  <c:v>42887</c:v>
                </c:pt>
                <c:pt idx="318">
                  <c:v>42917</c:v>
                </c:pt>
                <c:pt idx="319">
                  <c:v>42948</c:v>
                </c:pt>
              </c:numCache>
            </c:numRef>
          </c:cat>
          <c:val>
            <c:numRef>
              <c:f>'Fig6'!$C$4:$LJ$4</c:f>
              <c:numCache>
                <c:formatCode>0%</c:formatCode>
                <c:ptCount val="320"/>
                <c:pt idx="0">
                  <c:v>0.5</c:v>
                </c:pt>
                <c:pt idx="1">
                  <c:v>0.55000000000000004</c:v>
                </c:pt>
                <c:pt idx="2">
                  <c:v>0.56000000000000005</c:v>
                </c:pt>
                <c:pt idx="3">
                  <c:v>0.57999999999999996</c:v>
                </c:pt>
                <c:pt idx="4">
                  <c:v>0.6</c:v>
                </c:pt>
                <c:pt idx="5">
                  <c:v>0.59</c:v>
                </c:pt>
                <c:pt idx="6">
                  <c:v>0.62</c:v>
                </c:pt>
                <c:pt idx="7">
                  <c:v>0.61</c:v>
                </c:pt>
                <c:pt idx="8">
                  <c:v>0.59</c:v>
                </c:pt>
                <c:pt idx="9">
                  <c:v>0.63</c:v>
                </c:pt>
                <c:pt idx="10">
                  <c:v>0.61</c:v>
                </c:pt>
                <c:pt idx="11">
                  <c:v>0.63</c:v>
                </c:pt>
                <c:pt idx="12">
                  <c:v>0.67</c:v>
                </c:pt>
                <c:pt idx="13">
                  <c:v>0.68</c:v>
                </c:pt>
                <c:pt idx="14">
                  <c:v>0.69</c:v>
                </c:pt>
                <c:pt idx="15">
                  <c:v>0.69</c:v>
                </c:pt>
                <c:pt idx="16">
                  <c:v>0.68</c:v>
                </c:pt>
                <c:pt idx="17">
                  <c:v>0.67</c:v>
                </c:pt>
                <c:pt idx="18">
                  <c:v>0.67</c:v>
                </c:pt>
                <c:pt idx="19">
                  <c:v>0.65</c:v>
                </c:pt>
                <c:pt idx="20">
                  <c:v>0.65</c:v>
                </c:pt>
                <c:pt idx="21">
                  <c:v>0.64</c:v>
                </c:pt>
                <c:pt idx="22">
                  <c:v>0.65</c:v>
                </c:pt>
                <c:pt idx="23">
                  <c:v>0.64</c:v>
                </c:pt>
                <c:pt idx="24">
                  <c:v>0.64</c:v>
                </c:pt>
                <c:pt idx="25">
                  <c:v>0.64</c:v>
                </c:pt>
                <c:pt idx="26">
                  <c:v>0.63</c:v>
                </c:pt>
                <c:pt idx="27">
                  <c:v>0.62</c:v>
                </c:pt>
                <c:pt idx="28">
                  <c:v>0.61</c:v>
                </c:pt>
                <c:pt idx="29">
                  <c:v>0.6</c:v>
                </c:pt>
                <c:pt idx="30">
                  <c:v>0.56999999999999995</c:v>
                </c:pt>
                <c:pt idx="31">
                  <c:v>0.56000000000000005</c:v>
                </c:pt>
                <c:pt idx="32">
                  <c:v>0.54</c:v>
                </c:pt>
                <c:pt idx="33">
                  <c:v>0.53</c:v>
                </c:pt>
                <c:pt idx="34">
                  <c:v>0.56999999999999995</c:v>
                </c:pt>
                <c:pt idx="35">
                  <c:v>0.56999999999999995</c:v>
                </c:pt>
                <c:pt idx="36">
                  <c:v>0.57999999999999996</c:v>
                </c:pt>
                <c:pt idx="37">
                  <c:v>0.56000000000000005</c:v>
                </c:pt>
                <c:pt idx="38">
                  <c:v>0.56999999999999995</c:v>
                </c:pt>
                <c:pt idx="39">
                  <c:v>0.56999999999999995</c:v>
                </c:pt>
                <c:pt idx="40">
                  <c:v>0.57999999999999996</c:v>
                </c:pt>
                <c:pt idx="41">
                  <c:v>0.57999999999999996</c:v>
                </c:pt>
                <c:pt idx="42">
                  <c:v>0.56999999999999995</c:v>
                </c:pt>
                <c:pt idx="43">
                  <c:v>0.56999999999999995</c:v>
                </c:pt>
                <c:pt idx="44">
                  <c:v>0.59</c:v>
                </c:pt>
                <c:pt idx="45">
                  <c:v>0.56999999999999995</c:v>
                </c:pt>
                <c:pt idx="46">
                  <c:v>0.55000000000000004</c:v>
                </c:pt>
                <c:pt idx="47">
                  <c:v>0.55000000000000004</c:v>
                </c:pt>
                <c:pt idx="48">
                  <c:v>0.53</c:v>
                </c:pt>
                <c:pt idx="49">
                  <c:v>0.5</c:v>
                </c:pt>
                <c:pt idx="50">
                  <c:v>0.51</c:v>
                </c:pt>
                <c:pt idx="51">
                  <c:v>0.46</c:v>
                </c:pt>
                <c:pt idx="52">
                  <c:v>0.41</c:v>
                </c:pt>
                <c:pt idx="53">
                  <c:v>0.46</c:v>
                </c:pt>
                <c:pt idx="54">
                  <c:v>0.48</c:v>
                </c:pt>
                <c:pt idx="55">
                  <c:v>0.45</c:v>
                </c:pt>
                <c:pt idx="56">
                  <c:v>0.45</c:v>
                </c:pt>
                <c:pt idx="57">
                  <c:v>0.42</c:v>
                </c:pt>
                <c:pt idx="58">
                  <c:v>0.42</c:v>
                </c:pt>
                <c:pt idx="59">
                  <c:v>0.41</c:v>
                </c:pt>
                <c:pt idx="60">
                  <c:v>0.42</c:v>
                </c:pt>
                <c:pt idx="61">
                  <c:v>0.46</c:v>
                </c:pt>
                <c:pt idx="62">
                  <c:v>0.48</c:v>
                </c:pt>
                <c:pt idx="63">
                  <c:v>0.5</c:v>
                </c:pt>
                <c:pt idx="64">
                  <c:v>0.52</c:v>
                </c:pt>
                <c:pt idx="65">
                  <c:v>0.51</c:v>
                </c:pt>
                <c:pt idx="66">
                  <c:v>0.49</c:v>
                </c:pt>
                <c:pt idx="67">
                  <c:v>0.51</c:v>
                </c:pt>
                <c:pt idx="68">
                  <c:v>0.52</c:v>
                </c:pt>
                <c:pt idx="69">
                  <c:v>0.51</c:v>
                </c:pt>
                <c:pt idx="70">
                  <c:v>0.52</c:v>
                </c:pt>
                <c:pt idx="71">
                  <c:v>0.53</c:v>
                </c:pt>
                <c:pt idx="72">
                  <c:v>0.56000000000000005</c:v>
                </c:pt>
                <c:pt idx="73">
                  <c:v>0.56000000000000005</c:v>
                </c:pt>
                <c:pt idx="74">
                  <c:v>0.55000000000000004</c:v>
                </c:pt>
                <c:pt idx="75">
                  <c:v>0.56000000000000005</c:v>
                </c:pt>
                <c:pt idx="76">
                  <c:v>0.57999999999999996</c:v>
                </c:pt>
                <c:pt idx="77">
                  <c:v>0.59</c:v>
                </c:pt>
                <c:pt idx="78">
                  <c:v>0.59</c:v>
                </c:pt>
                <c:pt idx="79">
                  <c:v>0.57999999999999996</c:v>
                </c:pt>
                <c:pt idx="80">
                  <c:v>0.59</c:v>
                </c:pt>
                <c:pt idx="81">
                  <c:v>0.55000000000000004</c:v>
                </c:pt>
                <c:pt idx="82">
                  <c:v>0.56000000000000005</c:v>
                </c:pt>
                <c:pt idx="83">
                  <c:v>0.56000000000000005</c:v>
                </c:pt>
                <c:pt idx="84">
                  <c:v>0.55000000000000004</c:v>
                </c:pt>
                <c:pt idx="85">
                  <c:v>0.6</c:v>
                </c:pt>
                <c:pt idx="86">
                  <c:v>0.62</c:v>
                </c:pt>
                <c:pt idx="87">
                  <c:v>0.62</c:v>
                </c:pt>
                <c:pt idx="88">
                  <c:v>0.6</c:v>
                </c:pt>
                <c:pt idx="89">
                  <c:v>0.61</c:v>
                </c:pt>
                <c:pt idx="90">
                  <c:v>0.6</c:v>
                </c:pt>
                <c:pt idx="91">
                  <c:v>0.51</c:v>
                </c:pt>
                <c:pt idx="92">
                  <c:v>0.49</c:v>
                </c:pt>
                <c:pt idx="93">
                  <c:v>0.55000000000000004</c:v>
                </c:pt>
                <c:pt idx="94">
                  <c:v>0.57999999999999996</c:v>
                </c:pt>
                <c:pt idx="95">
                  <c:v>0.61</c:v>
                </c:pt>
                <c:pt idx="96">
                  <c:v>0.62</c:v>
                </c:pt>
                <c:pt idx="97">
                  <c:v>0.64</c:v>
                </c:pt>
                <c:pt idx="98">
                  <c:v>0.66</c:v>
                </c:pt>
                <c:pt idx="99">
                  <c:v>0.66</c:v>
                </c:pt>
                <c:pt idx="100">
                  <c:v>0.67</c:v>
                </c:pt>
                <c:pt idx="101">
                  <c:v>0.68</c:v>
                </c:pt>
                <c:pt idx="102">
                  <c:v>0.67</c:v>
                </c:pt>
                <c:pt idx="103">
                  <c:v>0.65</c:v>
                </c:pt>
                <c:pt idx="104">
                  <c:v>0.64</c:v>
                </c:pt>
                <c:pt idx="105">
                  <c:v>0.66</c:v>
                </c:pt>
                <c:pt idx="106">
                  <c:v>0.67</c:v>
                </c:pt>
                <c:pt idx="107">
                  <c:v>0.7</c:v>
                </c:pt>
                <c:pt idx="108">
                  <c:v>0.68</c:v>
                </c:pt>
                <c:pt idx="109">
                  <c:v>0.65</c:v>
                </c:pt>
                <c:pt idx="110">
                  <c:v>0.67</c:v>
                </c:pt>
                <c:pt idx="111">
                  <c:v>0.66</c:v>
                </c:pt>
                <c:pt idx="112">
                  <c:v>0.63</c:v>
                </c:pt>
                <c:pt idx="113">
                  <c:v>0.64</c:v>
                </c:pt>
                <c:pt idx="114">
                  <c:v>0.62</c:v>
                </c:pt>
                <c:pt idx="115">
                  <c:v>0.64</c:v>
                </c:pt>
                <c:pt idx="116">
                  <c:v>0.65</c:v>
                </c:pt>
                <c:pt idx="117">
                  <c:v>0.64</c:v>
                </c:pt>
                <c:pt idx="118">
                  <c:v>0.59</c:v>
                </c:pt>
                <c:pt idx="119">
                  <c:v>0.57999999999999996</c:v>
                </c:pt>
                <c:pt idx="120">
                  <c:v>0.6</c:v>
                </c:pt>
                <c:pt idx="121">
                  <c:v>0.55000000000000004</c:v>
                </c:pt>
                <c:pt idx="122">
                  <c:v>0.54</c:v>
                </c:pt>
                <c:pt idx="123">
                  <c:v>0.63</c:v>
                </c:pt>
                <c:pt idx="124">
                  <c:v>0.63</c:v>
                </c:pt>
                <c:pt idx="125">
                  <c:v>0.65</c:v>
                </c:pt>
                <c:pt idx="126">
                  <c:v>0.64</c:v>
                </c:pt>
                <c:pt idx="127">
                  <c:v>0.65582374243743236</c:v>
                </c:pt>
                <c:pt idx="128">
                  <c:v>0.62800761525252013</c:v>
                </c:pt>
                <c:pt idx="129">
                  <c:v>0.58248485557754504</c:v>
                </c:pt>
                <c:pt idx="130">
                  <c:v>0.66938811296174516</c:v>
                </c:pt>
                <c:pt idx="131">
                  <c:v>0.66955193102269306</c:v>
                </c:pt>
                <c:pt idx="132">
                  <c:v>0.66506520362574639</c:v>
                </c:pt>
                <c:pt idx="133">
                  <c:v>0.66708105575937415</c:v>
                </c:pt>
                <c:pt idx="134">
                  <c:v>0.69974810517409525</c:v>
                </c:pt>
                <c:pt idx="135">
                  <c:v>0.67002101306188833</c:v>
                </c:pt>
                <c:pt idx="136">
                  <c:v>0.66039732507742022</c:v>
                </c:pt>
                <c:pt idx="137">
                  <c:v>0.62608353438622266</c:v>
                </c:pt>
                <c:pt idx="138">
                  <c:v>0.58706469418207385</c:v>
                </c:pt>
                <c:pt idx="139">
                  <c:v>0.54626772114483857</c:v>
                </c:pt>
                <c:pt idx="140">
                  <c:v>0.51059416804434399</c:v>
                </c:pt>
                <c:pt idx="141">
                  <c:v>0.54396652647176169</c:v>
                </c:pt>
                <c:pt idx="142">
                  <c:v>0.50441630194663478</c:v>
                </c:pt>
                <c:pt idx="143">
                  <c:v>0.44043803549128752</c:v>
                </c:pt>
                <c:pt idx="144">
                  <c:v>0.38065155456459798</c:v>
                </c:pt>
                <c:pt idx="145">
                  <c:v>0.35249935249935249</c:v>
                </c:pt>
                <c:pt idx="146">
                  <c:v>0.35897435897435892</c:v>
                </c:pt>
                <c:pt idx="147">
                  <c:v>0.40645773979107314</c:v>
                </c:pt>
                <c:pt idx="148">
                  <c:v>0.40645773979107314</c:v>
                </c:pt>
                <c:pt idx="149">
                  <c:v>0.41190308162785227</c:v>
                </c:pt>
                <c:pt idx="150">
                  <c:v>0.42508911118776593</c:v>
                </c:pt>
                <c:pt idx="151">
                  <c:v>0.41988629771435204</c:v>
                </c:pt>
                <c:pt idx="152">
                  <c:v>0.41190308162785227</c:v>
                </c:pt>
                <c:pt idx="153">
                  <c:v>0.43272067165872474</c:v>
                </c:pt>
                <c:pt idx="154">
                  <c:v>0.42765567765567758</c:v>
                </c:pt>
                <c:pt idx="155">
                  <c:v>0.44499944499944499</c:v>
                </c:pt>
                <c:pt idx="156">
                  <c:v>0.47157049249630101</c:v>
                </c:pt>
                <c:pt idx="157">
                  <c:v>0.45728861391511999</c:v>
                </c:pt>
                <c:pt idx="158">
                  <c:v>0.449854211366012</c:v>
                </c:pt>
                <c:pt idx="159">
                  <c:v>0.42627653471026972</c:v>
                </c:pt>
                <c:pt idx="160">
                  <c:v>0.40649296694165837</c:v>
                </c:pt>
                <c:pt idx="161">
                  <c:v>0.40940231514292469</c:v>
                </c:pt>
                <c:pt idx="162">
                  <c:v>0.3789591355111166</c:v>
                </c:pt>
                <c:pt idx="163">
                  <c:v>0.36588459099556125</c:v>
                </c:pt>
                <c:pt idx="164">
                  <c:v>0.37248995983935751</c:v>
                </c:pt>
                <c:pt idx="165">
                  <c:v>0.38214396045721355</c:v>
                </c:pt>
                <c:pt idx="166">
                  <c:v>0.39456317733244539</c:v>
                </c:pt>
                <c:pt idx="167">
                  <c:v>0.41228327945930066</c:v>
                </c:pt>
                <c:pt idx="168">
                  <c:v>0.38214396045721355</c:v>
                </c:pt>
                <c:pt idx="169">
                  <c:v>0.49331043096481297</c:v>
                </c:pt>
                <c:pt idx="170">
                  <c:v>0.49172115415894091</c:v>
                </c:pt>
                <c:pt idx="171">
                  <c:v>0.46276938086320063</c:v>
                </c:pt>
                <c:pt idx="172">
                  <c:v>0.46184479603917783</c:v>
                </c:pt>
                <c:pt idx="173">
                  <c:v>0.45985741315992601</c:v>
                </c:pt>
                <c:pt idx="174">
                  <c:v>0.47541533990463059</c:v>
                </c:pt>
                <c:pt idx="175">
                  <c:v>0.45094525265303254</c:v>
                </c:pt>
                <c:pt idx="176">
                  <c:v>0.46927415810959705</c:v>
                </c:pt>
                <c:pt idx="177">
                  <c:v>0.46099199034097649</c:v>
                </c:pt>
                <c:pt idx="178">
                  <c:v>0.47547862575399957</c:v>
                </c:pt>
                <c:pt idx="179">
                  <c:v>0.46734278622335379</c:v>
                </c:pt>
                <c:pt idx="180">
                  <c:v>0.47980607170353107</c:v>
                </c:pt>
                <c:pt idx="181">
                  <c:v>0.47229997002663837</c:v>
                </c:pt>
                <c:pt idx="182">
                  <c:v>0.49024845290405461</c:v>
                </c:pt>
                <c:pt idx="183">
                  <c:v>0.49223680856616814</c:v>
                </c:pt>
                <c:pt idx="184">
                  <c:v>0.46783770752998999</c:v>
                </c:pt>
                <c:pt idx="185">
                  <c:v>0.46597285860456572</c:v>
                </c:pt>
                <c:pt idx="186">
                  <c:v>0.4456197306155395</c:v>
                </c:pt>
                <c:pt idx="187">
                  <c:v>0.4418826859730608</c:v>
                </c:pt>
                <c:pt idx="188">
                  <c:v>0.4464335930666915</c:v>
                </c:pt>
                <c:pt idx="189">
                  <c:v>0.45444983448007981</c:v>
                </c:pt>
                <c:pt idx="190">
                  <c:v>0.44986510692421777</c:v>
                </c:pt>
                <c:pt idx="191">
                  <c:v>0.4659089695247659</c:v>
                </c:pt>
                <c:pt idx="192">
                  <c:v>0.47760383146245855</c:v>
                </c:pt>
                <c:pt idx="193">
                  <c:v>0.44543034605146403</c:v>
                </c:pt>
                <c:pt idx="194">
                  <c:v>0.45377637167677554</c:v>
                </c:pt>
                <c:pt idx="195">
                  <c:v>0.47076618238244128</c:v>
                </c:pt>
                <c:pt idx="196">
                  <c:v>0.48074606405516562</c:v>
                </c:pt>
                <c:pt idx="197">
                  <c:v>0.47899679791432004</c:v>
                </c:pt>
                <c:pt idx="198">
                  <c:v>0.4442693893020746</c:v>
                </c:pt>
                <c:pt idx="199">
                  <c:v>0.41813002117424847</c:v>
                </c:pt>
                <c:pt idx="200">
                  <c:v>0.44026853676680078</c:v>
                </c:pt>
                <c:pt idx="201">
                  <c:v>0.45013433218264787</c:v>
                </c:pt>
                <c:pt idx="202">
                  <c:v>0.4251885812562044</c:v>
                </c:pt>
                <c:pt idx="203">
                  <c:v>0.43217952212228583</c:v>
                </c:pt>
                <c:pt idx="204">
                  <c:v>0.38415226712025896</c:v>
                </c:pt>
                <c:pt idx="205">
                  <c:v>0.35857963875205268</c:v>
                </c:pt>
                <c:pt idx="206">
                  <c:v>0.34385182599475361</c:v>
                </c:pt>
                <c:pt idx="207">
                  <c:v>0.40598070506526185</c:v>
                </c:pt>
                <c:pt idx="208">
                  <c:v>0.44211527572057785</c:v>
                </c:pt>
                <c:pt idx="209">
                  <c:v>0.38799291050987528</c:v>
                </c:pt>
                <c:pt idx="210">
                  <c:v>0.38081032114891877</c:v>
                </c:pt>
                <c:pt idx="211">
                  <c:v>0.37006207408321989</c:v>
                </c:pt>
                <c:pt idx="212">
                  <c:v>0.30828112008654796</c:v>
                </c:pt>
                <c:pt idx="213">
                  <c:v>0.19091494574275625</c:v>
                </c:pt>
                <c:pt idx="214">
                  <c:v>0.1049251493656157</c:v>
                </c:pt>
                <c:pt idx="215">
                  <c:v>5.0437890566765065E-2</c:v>
                </c:pt>
                <c:pt idx="216">
                  <c:v>0.10912981582149806</c:v>
                </c:pt>
                <c:pt idx="217">
                  <c:v>8.0150193076474641E-2</c:v>
                </c:pt>
                <c:pt idx="218">
                  <c:v>0.13142722141830998</c:v>
                </c:pt>
                <c:pt idx="219">
                  <c:v>0.17754703402899163</c:v>
                </c:pt>
                <c:pt idx="220">
                  <c:v>0.28133298358205205</c:v>
                </c:pt>
                <c:pt idx="221">
                  <c:v>0.28559691949391686</c:v>
                </c:pt>
                <c:pt idx="222">
                  <c:v>0.36406995230524641</c:v>
                </c:pt>
                <c:pt idx="223">
                  <c:v>0.39950759622890775</c:v>
                </c:pt>
                <c:pt idx="224">
                  <c:v>0.41875672062541769</c:v>
                </c:pt>
                <c:pt idx="225">
                  <c:v>0.43554104519735748</c:v>
                </c:pt>
                <c:pt idx="226">
                  <c:v>0.47537873720514312</c:v>
                </c:pt>
                <c:pt idx="227">
                  <c:v>0.52142347800701594</c:v>
                </c:pt>
                <c:pt idx="228">
                  <c:v>0.48266032615162413</c:v>
                </c:pt>
                <c:pt idx="229">
                  <c:v>0.45785088839264176</c:v>
                </c:pt>
                <c:pt idx="230">
                  <c:v>0.4956761797268886</c:v>
                </c:pt>
                <c:pt idx="231">
                  <c:v>0.44920302431603409</c:v>
                </c:pt>
                <c:pt idx="232">
                  <c:v>0.3456640757145184</c:v>
                </c:pt>
                <c:pt idx="233">
                  <c:v>0.28053413146080364</c:v>
                </c:pt>
                <c:pt idx="234">
                  <c:v>0.29132848271302136</c:v>
                </c:pt>
                <c:pt idx="235">
                  <c:v>0.19453702793828864</c:v>
                </c:pt>
                <c:pt idx="236">
                  <c:v>0.25681776800080258</c:v>
                </c:pt>
                <c:pt idx="237">
                  <c:v>0.27443959528240625</c:v>
                </c:pt>
                <c:pt idx="238">
                  <c:v>0.28212387957484497</c:v>
                </c:pt>
                <c:pt idx="239">
                  <c:v>0.35814158883063663</c:v>
                </c:pt>
                <c:pt idx="240">
                  <c:v>0.37059178219454514</c:v>
                </c:pt>
                <c:pt idx="241">
                  <c:v>0.37657803684423807</c:v>
                </c:pt>
                <c:pt idx="242">
                  <c:v>0.3755159799215898</c:v>
                </c:pt>
                <c:pt idx="243">
                  <c:v>0.33405965227258805</c:v>
                </c:pt>
                <c:pt idx="244">
                  <c:v>0.30701659556656946</c:v>
                </c:pt>
                <c:pt idx="245">
                  <c:v>0.29830470416526322</c:v>
                </c:pt>
                <c:pt idx="246">
                  <c:v>0.24088069984726523</c:v>
                </c:pt>
                <c:pt idx="247">
                  <c:v>0.20872491559073059</c:v>
                </c:pt>
                <c:pt idx="248">
                  <c:v>0.19901446740068984</c:v>
                </c:pt>
                <c:pt idx="249">
                  <c:v>0.13562404486456958</c:v>
                </c:pt>
                <c:pt idx="250">
                  <c:v>8.635749004129667E-2</c:v>
                </c:pt>
                <c:pt idx="251">
                  <c:v>6.9875595860946493E-2</c:v>
                </c:pt>
                <c:pt idx="252">
                  <c:v>9.9215957569468438E-2</c:v>
                </c:pt>
                <c:pt idx="253">
                  <c:v>0.16516396179790283</c:v>
                </c:pt>
                <c:pt idx="254">
                  <c:v>0.2156124497991968</c:v>
                </c:pt>
                <c:pt idx="255">
                  <c:v>0.15841209193506312</c:v>
                </c:pt>
                <c:pt idx="256">
                  <c:v>5.2728898588944917E-2</c:v>
                </c:pt>
                <c:pt idx="257">
                  <c:v>9.4032208966906894E-2</c:v>
                </c:pt>
                <c:pt idx="258">
                  <c:v>7.906248561035123E-2</c:v>
                </c:pt>
                <c:pt idx="259">
                  <c:v>0.11778847214196542</c:v>
                </c:pt>
                <c:pt idx="260">
                  <c:v>0.14309315948407353</c:v>
                </c:pt>
                <c:pt idx="261">
                  <c:v>0.13782697911816955</c:v>
                </c:pt>
                <c:pt idx="262">
                  <c:v>0.13529368020739119</c:v>
                </c:pt>
                <c:pt idx="263">
                  <c:v>0.15611814345991559</c:v>
                </c:pt>
                <c:pt idx="264">
                  <c:v>0.23046141533536491</c:v>
                </c:pt>
                <c:pt idx="265">
                  <c:v>0.23901132351150622</c:v>
                </c:pt>
                <c:pt idx="266">
                  <c:v>0.2608896818721369</c:v>
                </c:pt>
                <c:pt idx="267">
                  <c:v>0.24759701296014147</c:v>
                </c:pt>
                <c:pt idx="268">
                  <c:v>0.30546005631329853</c:v>
                </c:pt>
                <c:pt idx="269">
                  <c:v>0.32488084146851914</c:v>
                </c:pt>
                <c:pt idx="270">
                  <c:v>0.3485036431676275</c:v>
                </c:pt>
                <c:pt idx="271">
                  <c:v>0.34259917877489421</c:v>
                </c:pt>
                <c:pt idx="272">
                  <c:v>0.35388412557908133</c:v>
                </c:pt>
                <c:pt idx="273">
                  <c:v>0.36859598477558642</c:v>
                </c:pt>
                <c:pt idx="274">
                  <c:v>0.3939996267037702</c:v>
                </c:pt>
                <c:pt idx="275">
                  <c:v>0.42326081414810435</c:v>
                </c:pt>
                <c:pt idx="276">
                  <c:v>0.35423210448007947</c:v>
                </c:pt>
                <c:pt idx="277">
                  <c:v>0.37425301453610249</c:v>
                </c:pt>
                <c:pt idx="278">
                  <c:v>0.38222984138751182</c:v>
                </c:pt>
                <c:pt idx="279">
                  <c:v>0.3798126538064619</c:v>
                </c:pt>
                <c:pt idx="280">
                  <c:v>0.37506639919508544</c:v>
                </c:pt>
                <c:pt idx="281">
                  <c:v>0.39503932244404116</c:v>
                </c:pt>
                <c:pt idx="282">
                  <c:v>0.39201817136089445</c:v>
                </c:pt>
                <c:pt idx="283">
                  <c:v>0.39146283207112587</c:v>
                </c:pt>
                <c:pt idx="284">
                  <c:v>0.38833655679967893</c:v>
                </c:pt>
                <c:pt idx="285">
                  <c:v>0.37532405064872609</c:v>
                </c:pt>
                <c:pt idx="286">
                  <c:v>0.36759053257730889</c:v>
                </c:pt>
                <c:pt idx="287">
                  <c:v>0.3627122964662397</c:v>
                </c:pt>
                <c:pt idx="288">
                  <c:v>0.32025504030887608</c:v>
                </c:pt>
                <c:pt idx="289">
                  <c:v>0.38325741232079014</c:v>
                </c:pt>
                <c:pt idx="290">
                  <c:v>0.36824974856339998</c:v>
                </c:pt>
                <c:pt idx="291">
                  <c:v>0.38315469493298604</c:v>
                </c:pt>
                <c:pt idx="292">
                  <c:v>0.40147428853248679</c:v>
                </c:pt>
                <c:pt idx="293">
                  <c:v>0.40513581938971699</c:v>
                </c:pt>
                <c:pt idx="294">
                  <c:v>0.40704196956939398</c:v>
                </c:pt>
                <c:pt idx="295">
                  <c:v>0.37721788281482582</c:v>
                </c:pt>
                <c:pt idx="296">
                  <c:v>0.34329553999165985</c:v>
                </c:pt>
                <c:pt idx="297">
                  <c:v>0.39434316516261891</c:v>
                </c:pt>
                <c:pt idx="298">
                  <c:v>0.40726550237805093</c:v>
                </c:pt>
                <c:pt idx="299">
                  <c:v>0.4034053621926047</c:v>
                </c:pt>
                <c:pt idx="300">
                  <c:v>0.32183159722222232</c:v>
                </c:pt>
                <c:pt idx="301">
                  <c:v>0.30823135510559851</c:v>
                </c:pt>
                <c:pt idx="302">
                  <c:v>0.35575727511097088</c:v>
                </c:pt>
                <c:pt idx="303">
                  <c:v>0.35552268721260338</c:v>
                </c:pt>
                <c:pt idx="304">
                  <c:v>0.37202891178890118</c:v>
                </c:pt>
                <c:pt idx="305">
                  <c:v>0.34236918078928846</c:v>
                </c:pt>
                <c:pt idx="306">
                  <c:v>0.36360211385921859</c:v>
                </c:pt>
                <c:pt idx="307">
                  <c:v>0.37019339471428514</c:v>
                </c:pt>
                <c:pt idx="308">
                  <c:v>0.37063218738042014</c:v>
                </c:pt>
                <c:pt idx="309">
                  <c:v>0.37211171388386577</c:v>
                </c:pt>
                <c:pt idx="310">
                  <c:v>0.43487052318556718</c:v>
                </c:pt>
                <c:pt idx="311">
                  <c:v>0.44798256949761439</c:v>
                </c:pt>
                <c:pt idx="312">
                  <c:v>0.46150921734672667</c:v>
                </c:pt>
                <c:pt idx="313">
                  <c:v>0.4707306087603611</c:v>
                </c:pt>
                <c:pt idx="314">
                  <c:v>0.47306992098683465</c:v>
                </c:pt>
                <c:pt idx="315">
                  <c:v>0.46800643925005936</c:v>
                </c:pt>
                <c:pt idx="316">
                  <c:v>0.45526559343093886</c:v>
                </c:pt>
                <c:pt idx="317">
                  <c:v>0.46461994440613519</c:v>
                </c:pt>
                <c:pt idx="318">
                  <c:v>0.47086307523797932</c:v>
                </c:pt>
                <c:pt idx="319">
                  <c:v>0.44761452331895291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E5-4ACA-A3C1-A764CA2B4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267128"/>
        <c:axId val="629267520"/>
      </c:lineChart>
      <c:lineChart>
        <c:grouping val="standard"/>
        <c:varyColors val="0"/>
        <c:ser>
          <c:idx val="2"/>
          <c:order val="1"/>
          <c:tx>
            <c:strRef>
              <c:f>'Fig6'!$A$2</c:f>
              <c:strCache>
                <c:ptCount val="1"/>
                <c:pt idx="0">
                  <c:v>PER U.S.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'Fig6'!$C$1:$LJ$1</c:f>
              <c:numCache>
                <c:formatCode>mm\-yy</c:formatCode>
                <c:ptCount val="320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  <c:pt idx="120">
                  <c:v>36892</c:v>
                </c:pt>
                <c:pt idx="121">
                  <c:v>36923</c:v>
                </c:pt>
                <c:pt idx="122">
                  <c:v>36951</c:v>
                </c:pt>
                <c:pt idx="123">
                  <c:v>36982</c:v>
                </c:pt>
                <c:pt idx="124">
                  <c:v>37012</c:v>
                </c:pt>
                <c:pt idx="125">
                  <c:v>37043</c:v>
                </c:pt>
                <c:pt idx="126">
                  <c:v>37073</c:v>
                </c:pt>
                <c:pt idx="127">
                  <c:v>37104</c:v>
                </c:pt>
                <c:pt idx="128">
                  <c:v>37135</c:v>
                </c:pt>
                <c:pt idx="129">
                  <c:v>37165</c:v>
                </c:pt>
                <c:pt idx="130">
                  <c:v>37196</c:v>
                </c:pt>
                <c:pt idx="131">
                  <c:v>37226</c:v>
                </c:pt>
                <c:pt idx="132">
                  <c:v>37257</c:v>
                </c:pt>
                <c:pt idx="133">
                  <c:v>37288</c:v>
                </c:pt>
                <c:pt idx="134">
                  <c:v>37316</c:v>
                </c:pt>
                <c:pt idx="135">
                  <c:v>37347</c:v>
                </c:pt>
                <c:pt idx="136">
                  <c:v>37377</c:v>
                </c:pt>
                <c:pt idx="137">
                  <c:v>37408</c:v>
                </c:pt>
                <c:pt idx="138">
                  <c:v>37438</c:v>
                </c:pt>
                <c:pt idx="139">
                  <c:v>37469</c:v>
                </c:pt>
                <c:pt idx="140">
                  <c:v>37500</c:v>
                </c:pt>
                <c:pt idx="141">
                  <c:v>37530</c:v>
                </c:pt>
                <c:pt idx="142">
                  <c:v>37561</c:v>
                </c:pt>
                <c:pt idx="143">
                  <c:v>37591</c:v>
                </c:pt>
                <c:pt idx="144">
                  <c:v>37622</c:v>
                </c:pt>
                <c:pt idx="145">
                  <c:v>37653</c:v>
                </c:pt>
                <c:pt idx="146">
                  <c:v>37681</c:v>
                </c:pt>
                <c:pt idx="147">
                  <c:v>37712</c:v>
                </c:pt>
                <c:pt idx="148">
                  <c:v>37742</c:v>
                </c:pt>
                <c:pt idx="149">
                  <c:v>37773</c:v>
                </c:pt>
                <c:pt idx="150">
                  <c:v>37803</c:v>
                </c:pt>
                <c:pt idx="151">
                  <c:v>37834</c:v>
                </c:pt>
                <c:pt idx="152">
                  <c:v>37865</c:v>
                </c:pt>
                <c:pt idx="153">
                  <c:v>37895</c:v>
                </c:pt>
                <c:pt idx="154">
                  <c:v>37926</c:v>
                </c:pt>
                <c:pt idx="155">
                  <c:v>37956</c:v>
                </c:pt>
                <c:pt idx="156">
                  <c:v>37987</c:v>
                </c:pt>
                <c:pt idx="157">
                  <c:v>38018</c:v>
                </c:pt>
                <c:pt idx="158">
                  <c:v>38047</c:v>
                </c:pt>
                <c:pt idx="159">
                  <c:v>38078</c:v>
                </c:pt>
                <c:pt idx="160">
                  <c:v>38108</c:v>
                </c:pt>
                <c:pt idx="161">
                  <c:v>38139</c:v>
                </c:pt>
                <c:pt idx="162">
                  <c:v>38169</c:v>
                </c:pt>
                <c:pt idx="163">
                  <c:v>38200</c:v>
                </c:pt>
                <c:pt idx="164">
                  <c:v>38231</c:v>
                </c:pt>
                <c:pt idx="165">
                  <c:v>38261</c:v>
                </c:pt>
                <c:pt idx="166">
                  <c:v>38292</c:v>
                </c:pt>
                <c:pt idx="167">
                  <c:v>38322</c:v>
                </c:pt>
                <c:pt idx="168">
                  <c:v>38353</c:v>
                </c:pt>
                <c:pt idx="169">
                  <c:v>38384</c:v>
                </c:pt>
                <c:pt idx="170">
                  <c:v>38412</c:v>
                </c:pt>
                <c:pt idx="171">
                  <c:v>38443</c:v>
                </c:pt>
                <c:pt idx="172">
                  <c:v>38473</c:v>
                </c:pt>
                <c:pt idx="173">
                  <c:v>38504</c:v>
                </c:pt>
                <c:pt idx="174">
                  <c:v>38534</c:v>
                </c:pt>
                <c:pt idx="175">
                  <c:v>38565</c:v>
                </c:pt>
                <c:pt idx="176">
                  <c:v>38596</c:v>
                </c:pt>
                <c:pt idx="177">
                  <c:v>38626</c:v>
                </c:pt>
                <c:pt idx="178">
                  <c:v>38657</c:v>
                </c:pt>
                <c:pt idx="179">
                  <c:v>38687</c:v>
                </c:pt>
                <c:pt idx="180">
                  <c:v>38718</c:v>
                </c:pt>
                <c:pt idx="181">
                  <c:v>38749</c:v>
                </c:pt>
                <c:pt idx="182">
                  <c:v>38777</c:v>
                </c:pt>
                <c:pt idx="183">
                  <c:v>38808</c:v>
                </c:pt>
                <c:pt idx="184">
                  <c:v>38838</c:v>
                </c:pt>
                <c:pt idx="185">
                  <c:v>38869</c:v>
                </c:pt>
                <c:pt idx="186">
                  <c:v>38899</c:v>
                </c:pt>
                <c:pt idx="187">
                  <c:v>38930</c:v>
                </c:pt>
                <c:pt idx="188">
                  <c:v>38961</c:v>
                </c:pt>
                <c:pt idx="189">
                  <c:v>38991</c:v>
                </c:pt>
                <c:pt idx="190">
                  <c:v>39022</c:v>
                </c:pt>
                <c:pt idx="191">
                  <c:v>39052</c:v>
                </c:pt>
                <c:pt idx="192">
                  <c:v>39083</c:v>
                </c:pt>
                <c:pt idx="193">
                  <c:v>39114</c:v>
                </c:pt>
                <c:pt idx="194">
                  <c:v>39142</c:v>
                </c:pt>
                <c:pt idx="195">
                  <c:v>39173</c:v>
                </c:pt>
                <c:pt idx="196">
                  <c:v>39203</c:v>
                </c:pt>
                <c:pt idx="197">
                  <c:v>39234</c:v>
                </c:pt>
                <c:pt idx="198">
                  <c:v>39264</c:v>
                </c:pt>
                <c:pt idx="199">
                  <c:v>39295</c:v>
                </c:pt>
                <c:pt idx="200">
                  <c:v>39326</c:v>
                </c:pt>
                <c:pt idx="201">
                  <c:v>39356</c:v>
                </c:pt>
                <c:pt idx="202">
                  <c:v>39387</c:v>
                </c:pt>
                <c:pt idx="203">
                  <c:v>39417</c:v>
                </c:pt>
                <c:pt idx="204">
                  <c:v>39448</c:v>
                </c:pt>
                <c:pt idx="205">
                  <c:v>39479</c:v>
                </c:pt>
                <c:pt idx="206">
                  <c:v>39508</c:v>
                </c:pt>
                <c:pt idx="207">
                  <c:v>39539</c:v>
                </c:pt>
                <c:pt idx="208">
                  <c:v>39569</c:v>
                </c:pt>
                <c:pt idx="209">
                  <c:v>39600</c:v>
                </c:pt>
                <c:pt idx="210">
                  <c:v>39630</c:v>
                </c:pt>
                <c:pt idx="211">
                  <c:v>39661</c:v>
                </c:pt>
                <c:pt idx="212">
                  <c:v>39692</c:v>
                </c:pt>
                <c:pt idx="213">
                  <c:v>39722</c:v>
                </c:pt>
                <c:pt idx="214">
                  <c:v>39753</c:v>
                </c:pt>
                <c:pt idx="215">
                  <c:v>39783</c:v>
                </c:pt>
                <c:pt idx="216">
                  <c:v>39814</c:v>
                </c:pt>
                <c:pt idx="217">
                  <c:v>39845</c:v>
                </c:pt>
                <c:pt idx="218">
                  <c:v>39873</c:v>
                </c:pt>
                <c:pt idx="219">
                  <c:v>39904</c:v>
                </c:pt>
                <c:pt idx="220">
                  <c:v>39934</c:v>
                </c:pt>
                <c:pt idx="221">
                  <c:v>39965</c:v>
                </c:pt>
                <c:pt idx="222">
                  <c:v>39995</c:v>
                </c:pt>
                <c:pt idx="223">
                  <c:v>40026</c:v>
                </c:pt>
                <c:pt idx="224">
                  <c:v>40057</c:v>
                </c:pt>
                <c:pt idx="225">
                  <c:v>40087</c:v>
                </c:pt>
                <c:pt idx="226">
                  <c:v>40118</c:v>
                </c:pt>
                <c:pt idx="227">
                  <c:v>40148</c:v>
                </c:pt>
                <c:pt idx="228">
                  <c:v>40179</c:v>
                </c:pt>
                <c:pt idx="229">
                  <c:v>40210</c:v>
                </c:pt>
                <c:pt idx="230">
                  <c:v>40238</c:v>
                </c:pt>
                <c:pt idx="231">
                  <c:v>40269</c:v>
                </c:pt>
                <c:pt idx="232">
                  <c:v>40299</c:v>
                </c:pt>
                <c:pt idx="233">
                  <c:v>40330</c:v>
                </c:pt>
                <c:pt idx="234">
                  <c:v>40360</c:v>
                </c:pt>
                <c:pt idx="235">
                  <c:v>40391</c:v>
                </c:pt>
                <c:pt idx="236">
                  <c:v>40422</c:v>
                </c:pt>
                <c:pt idx="237">
                  <c:v>40452</c:v>
                </c:pt>
                <c:pt idx="238">
                  <c:v>40483</c:v>
                </c:pt>
                <c:pt idx="239">
                  <c:v>40513</c:v>
                </c:pt>
                <c:pt idx="240">
                  <c:v>40544</c:v>
                </c:pt>
                <c:pt idx="241">
                  <c:v>40575</c:v>
                </c:pt>
                <c:pt idx="242">
                  <c:v>40603</c:v>
                </c:pt>
                <c:pt idx="243">
                  <c:v>40634</c:v>
                </c:pt>
                <c:pt idx="244">
                  <c:v>40664</c:v>
                </c:pt>
                <c:pt idx="245">
                  <c:v>40695</c:v>
                </c:pt>
                <c:pt idx="246">
                  <c:v>40725</c:v>
                </c:pt>
                <c:pt idx="247">
                  <c:v>40756</c:v>
                </c:pt>
                <c:pt idx="248">
                  <c:v>40787</c:v>
                </c:pt>
                <c:pt idx="249">
                  <c:v>40817</c:v>
                </c:pt>
                <c:pt idx="250">
                  <c:v>40848</c:v>
                </c:pt>
                <c:pt idx="251">
                  <c:v>40878</c:v>
                </c:pt>
                <c:pt idx="252">
                  <c:v>40909</c:v>
                </c:pt>
                <c:pt idx="253">
                  <c:v>40940</c:v>
                </c:pt>
                <c:pt idx="254">
                  <c:v>40969</c:v>
                </c:pt>
                <c:pt idx="255">
                  <c:v>41000</c:v>
                </c:pt>
                <c:pt idx="256">
                  <c:v>41030</c:v>
                </c:pt>
                <c:pt idx="257">
                  <c:v>41061</c:v>
                </c:pt>
                <c:pt idx="258">
                  <c:v>41091</c:v>
                </c:pt>
                <c:pt idx="259">
                  <c:v>41122</c:v>
                </c:pt>
                <c:pt idx="260">
                  <c:v>41153</c:v>
                </c:pt>
                <c:pt idx="261">
                  <c:v>41183</c:v>
                </c:pt>
                <c:pt idx="262">
                  <c:v>41214</c:v>
                </c:pt>
                <c:pt idx="263">
                  <c:v>41244</c:v>
                </c:pt>
                <c:pt idx="264">
                  <c:v>41275</c:v>
                </c:pt>
                <c:pt idx="265">
                  <c:v>41306</c:v>
                </c:pt>
                <c:pt idx="266">
                  <c:v>41334</c:v>
                </c:pt>
                <c:pt idx="267">
                  <c:v>41365</c:v>
                </c:pt>
                <c:pt idx="268">
                  <c:v>41395</c:v>
                </c:pt>
                <c:pt idx="269">
                  <c:v>41426</c:v>
                </c:pt>
                <c:pt idx="270">
                  <c:v>41456</c:v>
                </c:pt>
                <c:pt idx="271">
                  <c:v>41487</c:v>
                </c:pt>
                <c:pt idx="272">
                  <c:v>41518</c:v>
                </c:pt>
                <c:pt idx="273">
                  <c:v>41548</c:v>
                </c:pt>
                <c:pt idx="274">
                  <c:v>41579</c:v>
                </c:pt>
                <c:pt idx="275">
                  <c:v>41609</c:v>
                </c:pt>
                <c:pt idx="276">
                  <c:v>41640</c:v>
                </c:pt>
                <c:pt idx="277">
                  <c:v>41671</c:v>
                </c:pt>
                <c:pt idx="278">
                  <c:v>41699</c:v>
                </c:pt>
                <c:pt idx="279">
                  <c:v>41730</c:v>
                </c:pt>
                <c:pt idx="280">
                  <c:v>41760</c:v>
                </c:pt>
                <c:pt idx="281">
                  <c:v>41791</c:v>
                </c:pt>
                <c:pt idx="282">
                  <c:v>41821</c:v>
                </c:pt>
                <c:pt idx="283">
                  <c:v>41852</c:v>
                </c:pt>
                <c:pt idx="284">
                  <c:v>41883</c:v>
                </c:pt>
                <c:pt idx="285">
                  <c:v>41913</c:v>
                </c:pt>
                <c:pt idx="286">
                  <c:v>41944</c:v>
                </c:pt>
                <c:pt idx="287">
                  <c:v>41974</c:v>
                </c:pt>
                <c:pt idx="288">
                  <c:v>42005</c:v>
                </c:pt>
                <c:pt idx="289">
                  <c:v>42036</c:v>
                </c:pt>
                <c:pt idx="290">
                  <c:v>42064</c:v>
                </c:pt>
                <c:pt idx="291">
                  <c:v>42095</c:v>
                </c:pt>
                <c:pt idx="292">
                  <c:v>42125</c:v>
                </c:pt>
                <c:pt idx="293">
                  <c:v>42156</c:v>
                </c:pt>
                <c:pt idx="294">
                  <c:v>42186</c:v>
                </c:pt>
                <c:pt idx="295">
                  <c:v>42217</c:v>
                </c:pt>
                <c:pt idx="296">
                  <c:v>42248</c:v>
                </c:pt>
                <c:pt idx="297">
                  <c:v>42278</c:v>
                </c:pt>
                <c:pt idx="298">
                  <c:v>42309</c:v>
                </c:pt>
                <c:pt idx="299">
                  <c:v>42339</c:v>
                </c:pt>
                <c:pt idx="300">
                  <c:v>42370</c:v>
                </c:pt>
                <c:pt idx="301">
                  <c:v>42401</c:v>
                </c:pt>
                <c:pt idx="302">
                  <c:v>42430</c:v>
                </c:pt>
                <c:pt idx="303">
                  <c:v>42461</c:v>
                </c:pt>
                <c:pt idx="304">
                  <c:v>42491</c:v>
                </c:pt>
                <c:pt idx="305">
                  <c:v>42522</c:v>
                </c:pt>
                <c:pt idx="306">
                  <c:v>42552</c:v>
                </c:pt>
                <c:pt idx="307">
                  <c:v>42583</c:v>
                </c:pt>
                <c:pt idx="308">
                  <c:v>42614</c:v>
                </c:pt>
                <c:pt idx="309">
                  <c:v>42644</c:v>
                </c:pt>
                <c:pt idx="310">
                  <c:v>42675</c:v>
                </c:pt>
                <c:pt idx="311">
                  <c:v>42705</c:v>
                </c:pt>
                <c:pt idx="312">
                  <c:v>42736</c:v>
                </c:pt>
                <c:pt idx="313">
                  <c:v>42767</c:v>
                </c:pt>
                <c:pt idx="314">
                  <c:v>42795</c:v>
                </c:pt>
                <c:pt idx="315">
                  <c:v>42826</c:v>
                </c:pt>
                <c:pt idx="316">
                  <c:v>42856</c:v>
                </c:pt>
                <c:pt idx="317">
                  <c:v>42887</c:v>
                </c:pt>
                <c:pt idx="318">
                  <c:v>42917</c:v>
                </c:pt>
                <c:pt idx="319">
                  <c:v>42948</c:v>
                </c:pt>
              </c:numCache>
            </c:numRef>
          </c:cat>
          <c:val>
            <c:numRef>
              <c:f>'Fig6'!$C$2:$LJ$2</c:f>
              <c:numCache>
                <c:formatCode>General</c:formatCode>
                <c:ptCount val="320"/>
                <c:pt idx="0">
                  <c:v>14.6</c:v>
                </c:pt>
                <c:pt idx="1">
                  <c:v>16.2</c:v>
                </c:pt>
                <c:pt idx="2">
                  <c:v>16.8</c:v>
                </c:pt>
                <c:pt idx="3">
                  <c:v>17.399999999999999</c:v>
                </c:pt>
                <c:pt idx="4">
                  <c:v>18.399999999999999</c:v>
                </c:pt>
                <c:pt idx="5">
                  <c:v>17.5</c:v>
                </c:pt>
                <c:pt idx="6">
                  <c:v>18.8</c:v>
                </c:pt>
                <c:pt idx="7">
                  <c:v>19.3</c:v>
                </c:pt>
                <c:pt idx="8">
                  <c:v>18.8</c:v>
                </c:pt>
                <c:pt idx="9">
                  <c:v>20.399999999999999</c:v>
                </c:pt>
                <c:pt idx="10">
                  <c:v>19.5</c:v>
                </c:pt>
                <c:pt idx="11">
                  <c:v>21.7</c:v>
                </c:pt>
                <c:pt idx="12">
                  <c:v>23.2</c:v>
                </c:pt>
                <c:pt idx="13">
                  <c:v>24.5</c:v>
                </c:pt>
                <c:pt idx="14">
                  <c:v>24.3</c:v>
                </c:pt>
                <c:pt idx="15">
                  <c:v>23.8</c:v>
                </c:pt>
                <c:pt idx="16">
                  <c:v>24.1</c:v>
                </c:pt>
                <c:pt idx="17">
                  <c:v>23.6</c:v>
                </c:pt>
                <c:pt idx="18">
                  <c:v>24.3</c:v>
                </c:pt>
                <c:pt idx="19">
                  <c:v>23.1</c:v>
                </c:pt>
                <c:pt idx="20">
                  <c:v>23.3</c:v>
                </c:pt>
                <c:pt idx="21">
                  <c:v>21.9</c:v>
                </c:pt>
                <c:pt idx="22">
                  <c:v>22.5</c:v>
                </c:pt>
                <c:pt idx="23">
                  <c:v>22.7</c:v>
                </c:pt>
                <c:pt idx="24">
                  <c:v>22.9</c:v>
                </c:pt>
                <c:pt idx="25">
                  <c:v>23.8</c:v>
                </c:pt>
                <c:pt idx="26">
                  <c:v>23.8</c:v>
                </c:pt>
                <c:pt idx="27">
                  <c:v>22.6</c:v>
                </c:pt>
                <c:pt idx="28">
                  <c:v>22.4</c:v>
                </c:pt>
                <c:pt idx="29">
                  <c:v>22.5</c:v>
                </c:pt>
                <c:pt idx="30">
                  <c:v>21.3</c:v>
                </c:pt>
                <c:pt idx="31">
                  <c:v>22</c:v>
                </c:pt>
                <c:pt idx="32">
                  <c:v>21.7</c:v>
                </c:pt>
                <c:pt idx="33">
                  <c:v>21.5</c:v>
                </c:pt>
                <c:pt idx="34">
                  <c:v>22.1</c:v>
                </c:pt>
                <c:pt idx="35">
                  <c:v>22.1</c:v>
                </c:pt>
                <c:pt idx="36">
                  <c:v>23</c:v>
                </c:pt>
                <c:pt idx="37">
                  <c:v>20.5</c:v>
                </c:pt>
                <c:pt idx="38">
                  <c:v>19.7</c:v>
                </c:pt>
                <c:pt idx="39">
                  <c:v>19.3</c:v>
                </c:pt>
                <c:pt idx="40">
                  <c:v>19.5</c:v>
                </c:pt>
                <c:pt idx="41">
                  <c:v>18.8</c:v>
                </c:pt>
                <c:pt idx="42">
                  <c:v>19.100000000000001</c:v>
                </c:pt>
                <c:pt idx="43">
                  <c:v>18.5</c:v>
                </c:pt>
                <c:pt idx="44">
                  <c:v>18.8</c:v>
                </c:pt>
                <c:pt idx="45">
                  <c:v>17.5</c:v>
                </c:pt>
                <c:pt idx="46">
                  <c:v>16.7</c:v>
                </c:pt>
                <c:pt idx="47">
                  <c:v>16.899999999999999</c:v>
                </c:pt>
                <c:pt idx="48">
                  <c:v>16.5</c:v>
                </c:pt>
                <c:pt idx="49">
                  <c:v>16.100000000000001</c:v>
                </c:pt>
                <c:pt idx="50">
                  <c:v>16.399999999999999</c:v>
                </c:pt>
                <c:pt idx="51">
                  <c:v>15.1</c:v>
                </c:pt>
                <c:pt idx="52">
                  <c:v>15.3</c:v>
                </c:pt>
                <c:pt idx="53">
                  <c:v>16.899999999999999</c:v>
                </c:pt>
                <c:pt idx="54">
                  <c:v>16.8</c:v>
                </c:pt>
                <c:pt idx="55">
                  <c:v>16.3</c:v>
                </c:pt>
                <c:pt idx="56">
                  <c:v>17</c:v>
                </c:pt>
                <c:pt idx="57">
                  <c:v>16.3</c:v>
                </c:pt>
                <c:pt idx="58">
                  <c:v>17</c:v>
                </c:pt>
                <c:pt idx="59">
                  <c:v>17.2</c:v>
                </c:pt>
                <c:pt idx="60">
                  <c:v>17.100000000000001</c:v>
                </c:pt>
                <c:pt idx="61">
                  <c:v>17.2</c:v>
                </c:pt>
                <c:pt idx="62">
                  <c:v>17.5</c:v>
                </c:pt>
                <c:pt idx="63">
                  <c:v>17.5</c:v>
                </c:pt>
                <c:pt idx="64">
                  <c:v>17.8</c:v>
                </c:pt>
                <c:pt idx="65">
                  <c:v>17.8</c:v>
                </c:pt>
                <c:pt idx="66">
                  <c:v>16.8</c:v>
                </c:pt>
                <c:pt idx="67">
                  <c:v>17.3</c:v>
                </c:pt>
                <c:pt idx="68">
                  <c:v>18.2</c:v>
                </c:pt>
                <c:pt idx="69">
                  <c:v>18.399999999999999</c:v>
                </c:pt>
                <c:pt idx="70">
                  <c:v>19.7</c:v>
                </c:pt>
                <c:pt idx="71">
                  <c:v>19.3</c:v>
                </c:pt>
                <c:pt idx="72">
                  <c:v>20.3</c:v>
                </c:pt>
                <c:pt idx="73">
                  <c:v>20.100000000000001</c:v>
                </c:pt>
                <c:pt idx="74">
                  <c:v>19</c:v>
                </c:pt>
                <c:pt idx="75">
                  <c:v>19.899999999999999</c:v>
                </c:pt>
                <c:pt idx="76">
                  <c:v>20.9</c:v>
                </c:pt>
                <c:pt idx="77">
                  <c:v>21.8</c:v>
                </c:pt>
                <c:pt idx="78">
                  <c:v>23.3</c:v>
                </c:pt>
                <c:pt idx="79">
                  <c:v>21.8</c:v>
                </c:pt>
                <c:pt idx="80">
                  <c:v>23</c:v>
                </c:pt>
                <c:pt idx="81">
                  <c:v>21.7</c:v>
                </c:pt>
                <c:pt idx="82">
                  <c:v>22.6</c:v>
                </c:pt>
                <c:pt idx="83">
                  <c:v>22.9</c:v>
                </c:pt>
                <c:pt idx="84">
                  <c:v>23.2</c:v>
                </c:pt>
                <c:pt idx="85">
                  <c:v>25.5</c:v>
                </c:pt>
                <c:pt idx="86">
                  <c:v>26.6</c:v>
                </c:pt>
                <c:pt idx="87">
                  <c:v>26.6</c:v>
                </c:pt>
                <c:pt idx="88">
                  <c:v>26.1</c:v>
                </c:pt>
                <c:pt idx="89">
                  <c:v>27.2</c:v>
                </c:pt>
                <c:pt idx="90">
                  <c:v>26.5</c:v>
                </c:pt>
                <c:pt idx="91">
                  <c:v>22.7</c:v>
                </c:pt>
                <c:pt idx="92">
                  <c:v>23.8</c:v>
                </c:pt>
                <c:pt idx="93">
                  <c:v>26.1</c:v>
                </c:pt>
                <c:pt idx="94">
                  <c:v>28.5</c:v>
                </c:pt>
                <c:pt idx="95">
                  <c:v>30.2</c:v>
                </c:pt>
                <c:pt idx="96">
                  <c:v>31.2</c:v>
                </c:pt>
                <c:pt idx="97">
                  <c:v>29.7</c:v>
                </c:pt>
                <c:pt idx="98">
                  <c:v>31.3</c:v>
                </c:pt>
                <c:pt idx="99">
                  <c:v>31.3</c:v>
                </c:pt>
                <c:pt idx="100">
                  <c:v>31.5</c:v>
                </c:pt>
                <c:pt idx="101">
                  <c:v>31.5</c:v>
                </c:pt>
                <c:pt idx="102">
                  <c:v>29.6</c:v>
                </c:pt>
                <c:pt idx="103">
                  <c:v>28.6</c:v>
                </c:pt>
                <c:pt idx="104">
                  <c:v>27.5</c:v>
                </c:pt>
                <c:pt idx="105">
                  <c:v>28.5</c:v>
                </c:pt>
                <c:pt idx="106">
                  <c:v>29</c:v>
                </c:pt>
                <c:pt idx="107">
                  <c:v>30.7</c:v>
                </c:pt>
                <c:pt idx="108">
                  <c:v>28.7</c:v>
                </c:pt>
                <c:pt idx="109">
                  <c:v>27.8</c:v>
                </c:pt>
                <c:pt idx="110">
                  <c:v>31.1</c:v>
                </c:pt>
                <c:pt idx="111">
                  <c:v>29.3</c:v>
                </c:pt>
                <c:pt idx="112">
                  <c:v>27.2</c:v>
                </c:pt>
                <c:pt idx="113">
                  <c:v>28.4</c:v>
                </c:pt>
                <c:pt idx="114">
                  <c:v>27.5</c:v>
                </c:pt>
                <c:pt idx="115">
                  <c:v>29.4</c:v>
                </c:pt>
                <c:pt idx="116">
                  <c:v>29.1</c:v>
                </c:pt>
                <c:pt idx="117">
                  <c:v>28.8</c:v>
                </c:pt>
                <c:pt idx="118">
                  <c:v>26.5</c:v>
                </c:pt>
                <c:pt idx="119">
                  <c:v>26.1</c:v>
                </c:pt>
                <c:pt idx="120">
                  <c:v>27.1</c:v>
                </c:pt>
                <c:pt idx="121">
                  <c:v>25</c:v>
                </c:pt>
                <c:pt idx="122">
                  <c:v>23.9</c:v>
                </c:pt>
                <c:pt idx="123">
                  <c:v>27.9</c:v>
                </c:pt>
                <c:pt idx="124">
                  <c:v>27.9</c:v>
                </c:pt>
                <c:pt idx="125">
                  <c:v>30.1</c:v>
                </c:pt>
                <c:pt idx="126">
                  <c:v>30.2</c:v>
                </c:pt>
                <c:pt idx="127">
                  <c:v>32.6</c:v>
                </c:pt>
                <c:pt idx="128">
                  <c:v>29.9</c:v>
                </c:pt>
                <c:pt idx="129">
                  <c:v>29.5</c:v>
                </c:pt>
                <c:pt idx="130">
                  <c:v>34.6</c:v>
                </c:pt>
                <c:pt idx="131">
                  <c:v>33.299999999999997</c:v>
                </c:pt>
                <c:pt idx="132">
                  <c:v>33.1</c:v>
                </c:pt>
                <c:pt idx="133">
                  <c:v>33.4</c:v>
                </c:pt>
                <c:pt idx="134">
                  <c:v>34.5</c:v>
                </c:pt>
                <c:pt idx="135">
                  <c:v>32.6</c:v>
                </c:pt>
                <c:pt idx="136">
                  <c:v>31.6</c:v>
                </c:pt>
                <c:pt idx="137">
                  <c:v>29.2</c:v>
                </c:pt>
                <c:pt idx="138">
                  <c:v>27.5</c:v>
                </c:pt>
                <c:pt idx="139">
                  <c:v>26.9</c:v>
                </c:pt>
                <c:pt idx="140">
                  <c:v>26.4</c:v>
                </c:pt>
                <c:pt idx="141">
                  <c:v>26.4</c:v>
                </c:pt>
                <c:pt idx="142">
                  <c:v>24.1</c:v>
                </c:pt>
                <c:pt idx="143">
                  <c:v>22.6</c:v>
                </c:pt>
                <c:pt idx="144">
                  <c:v>20.7</c:v>
                </c:pt>
                <c:pt idx="145">
                  <c:v>19.8</c:v>
                </c:pt>
                <c:pt idx="146">
                  <c:v>20</c:v>
                </c:pt>
                <c:pt idx="147">
                  <c:v>21.6</c:v>
                </c:pt>
                <c:pt idx="148">
                  <c:v>21.6</c:v>
                </c:pt>
                <c:pt idx="149">
                  <c:v>21.8</c:v>
                </c:pt>
                <c:pt idx="150">
                  <c:v>22.3</c:v>
                </c:pt>
                <c:pt idx="151">
                  <c:v>22.1</c:v>
                </c:pt>
                <c:pt idx="152">
                  <c:v>21.8</c:v>
                </c:pt>
                <c:pt idx="153">
                  <c:v>22.6</c:v>
                </c:pt>
                <c:pt idx="154">
                  <c:v>22.4</c:v>
                </c:pt>
                <c:pt idx="155">
                  <c:v>23.1</c:v>
                </c:pt>
                <c:pt idx="156">
                  <c:v>22.8</c:v>
                </c:pt>
                <c:pt idx="157">
                  <c:v>22.2</c:v>
                </c:pt>
                <c:pt idx="158">
                  <c:v>21.9</c:v>
                </c:pt>
                <c:pt idx="159">
                  <c:v>21</c:v>
                </c:pt>
                <c:pt idx="160">
                  <c:v>20.3</c:v>
                </c:pt>
                <c:pt idx="161">
                  <c:v>20.399999999999999</c:v>
                </c:pt>
                <c:pt idx="162">
                  <c:v>19.399999999999999</c:v>
                </c:pt>
                <c:pt idx="163">
                  <c:v>19</c:v>
                </c:pt>
                <c:pt idx="164">
                  <c:v>19.2</c:v>
                </c:pt>
                <c:pt idx="165">
                  <c:v>19.5</c:v>
                </c:pt>
                <c:pt idx="166">
                  <c:v>19.899999999999999</c:v>
                </c:pt>
                <c:pt idx="167">
                  <c:v>20.5</c:v>
                </c:pt>
                <c:pt idx="168">
                  <c:v>19.5</c:v>
                </c:pt>
                <c:pt idx="169">
                  <c:v>19.5</c:v>
                </c:pt>
                <c:pt idx="170">
                  <c:v>19.200000000000003</c:v>
                </c:pt>
                <c:pt idx="171">
                  <c:v>18.7</c:v>
                </c:pt>
                <c:pt idx="172">
                  <c:v>19</c:v>
                </c:pt>
                <c:pt idx="173">
                  <c:v>19.100000000000001</c:v>
                </c:pt>
                <c:pt idx="174">
                  <c:v>19</c:v>
                </c:pt>
                <c:pt idx="175">
                  <c:v>18.600000000000001</c:v>
                </c:pt>
                <c:pt idx="176">
                  <c:v>18.7</c:v>
                </c:pt>
                <c:pt idx="177">
                  <c:v>18</c:v>
                </c:pt>
                <c:pt idx="178">
                  <c:v>18.600000000000001</c:v>
                </c:pt>
                <c:pt idx="179">
                  <c:v>18.5</c:v>
                </c:pt>
                <c:pt idx="180">
                  <c:v>18.7</c:v>
                </c:pt>
                <c:pt idx="181">
                  <c:v>18.400000000000002</c:v>
                </c:pt>
                <c:pt idx="182">
                  <c:v>18.5</c:v>
                </c:pt>
                <c:pt idx="183">
                  <c:v>18.2</c:v>
                </c:pt>
                <c:pt idx="184">
                  <c:v>17.3</c:v>
                </c:pt>
                <c:pt idx="185">
                  <c:v>17.2</c:v>
                </c:pt>
                <c:pt idx="186">
                  <c:v>16.8</c:v>
                </c:pt>
                <c:pt idx="187">
                  <c:v>17.100000000000001</c:v>
                </c:pt>
                <c:pt idx="188">
                  <c:v>17.400000000000002</c:v>
                </c:pt>
                <c:pt idx="189">
                  <c:v>17.7</c:v>
                </c:pt>
                <c:pt idx="190">
                  <c:v>17.8</c:v>
                </c:pt>
                <c:pt idx="191">
                  <c:v>17.900000000000002</c:v>
                </c:pt>
                <c:pt idx="192">
                  <c:v>18.100000000000001</c:v>
                </c:pt>
                <c:pt idx="193">
                  <c:v>17.5</c:v>
                </c:pt>
                <c:pt idx="194">
                  <c:v>17.600000000000001</c:v>
                </c:pt>
                <c:pt idx="195">
                  <c:v>18.2</c:v>
                </c:pt>
                <c:pt idx="196">
                  <c:v>18.100000000000001</c:v>
                </c:pt>
                <c:pt idx="197">
                  <c:v>17.8</c:v>
                </c:pt>
                <c:pt idx="198">
                  <c:v>17.100000000000001</c:v>
                </c:pt>
                <c:pt idx="199">
                  <c:v>16.7</c:v>
                </c:pt>
                <c:pt idx="200">
                  <c:v>17.3</c:v>
                </c:pt>
                <c:pt idx="201">
                  <c:v>17.8</c:v>
                </c:pt>
                <c:pt idx="202">
                  <c:v>17.900000000000002</c:v>
                </c:pt>
                <c:pt idx="203">
                  <c:v>18</c:v>
                </c:pt>
                <c:pt idx="204">
                  <c:v>17.3</c:v>
                </c:pt>
                <c:pt idx="205">
                  <c:v>16.8</c:v>
                </c:pt>
                <c:pt idx="206">
                  <c:v>16.600000000000001</c:v>
                </c:pt>
                <c:pt idx="207">
                  <c:v>17.7</c:v>
                </c:pt>
                <c:pt idx="208">
                  <c:v>18.3</c:v>
                </c:pt>
                <c:pt idx="209">
                  <c:v>16.8</c:v>
                </c:pt>
                <c:pt idx="210">
                  <c:v>16.600000000000001</c:v>
                </c:pt>
                <c:pt idx="211">
                  <c:v>16.600000000000001</c:v>
                </c:pt>
                <c:pt idx="212">
                  <c:v>15.100000000000001</c:v>
                </c:pt>
                <c:pt idx="213">
                  <c:v>12.700000000000001</c:v>
                </c:pt>
                <c:pt idx="214">
                  <c:v>11.5</c:v>
                </c:pt>
                <c:pt idx="215">
                  <c:v>11.700000000000001</c:v>
                </c:pt>
                <c:pt idx="216">
                  <c:v>11.700000000000001</c:v>
                </c:pt>
                <c:pt idx="217">
                  <c:v>11.100000000000001</c:v>
                </c:pt>
                <c:pt idx="218">
                  <c:v>12.200000000000001</c:v>
                </c:pt>
                <c:pt idx="219">
                  <c:v>13.700000000000001</c:v>
                </c:pt>
                <c:pt idx="220">
                  <c:v>15.100000000000001</c:v>
                </c:pt>
                <c:pt idx="221">
                  <c:v>15.100000000000001</c:v>
                </c:pt>
                <c:pt idx="222">
                  <c:v>17</c:v>
                </c:pt>
                <c:pt idx="223">
                  <c:v>18.2</c:v>
                </c:pt>
                <c:pt idx="224">
                  <c:v>19</c:v>
                </c:pt>
                <c:pt idx="225">
                  <c:v>19.400000000000002</c:v>
                </c:pt>
                <c:pt idx="226">
                  <c:v>21.3</c:v>
                </c:pt>
                <c:pt idx="227">
                  <c:v>21.8</c:v>
                </c:pt>
                <c:pt idx="228">
                  <c:v>20.700000000000003</c:v>
                </c:pt>
                <c:pt idx="229">
                  <c:v>19.700000000000003</c:v>
                </c:pt>
                <c:pt idx="230">
                  <c:v>20.700000000000003</c:v>
                </c:pt>
                <c:pt idx="231">
                  <c:v>19.3</c:v>
                </c:pt>
                <c:pt idx="232">
                  <c:v>16.900000000000002</c:v>
                </c:pt>
                <c:pt idx="233">
                  <c:v>16</c:v>
                </c:pt>
                <c:pt idx="234">
                  <c:v>16.3</c:v>
                </c:pt>
                <c:pt idx="235">
                  <c:v>15.100000000000001</c:v>
                </c:pt>
                <c:pt idx="236">
                  <c:v>16.3</c:v>
                </c:pt>
                <c:pt idx="237">
                  <c:v>16.5</c:v>
                </c:pt>
                <c:pt idx="238">
                  <c:v>16.3</c:v>
                </c:pt>
                <c:pt idx="239">
                  <c:v>17.2</c:v>
                </c:pt>
                <c:pt idx="240">
                  <c:v>17.400000000000002</c:v>
                </c:pt>
                <c:pt idx="241">
                  <c:v>17.5</c:v>
                </c:pt>
                <c:pt idx="242">
                  <c:v>17.400000000000002</c:v>
                </c:pt>
                <c:pt idx="243">
                  <c:v>16.600000000000001</c:v>
                </c:pt>
                <c:pt idx="244">
                  <c:v>16.400000000000002</c:v>
                </c:pt>
                <c:pt idx="245">
                  <c:v>16</c:v>
                </c:pt>
                <c:pt idx="246">
                  <c:v>15.4</c:v>
                </c:pt>
                <c:pt idx="247">
                  <c:v>14.100000000000001</c:v>
                </c:pt>
                <c:pt idx="248">
                  <c:v>12.9</c:v>
                </c:pt>
                <c:pt idx="249">
                  <c:v>14.600000000000001</c:v>
                </c:pt>
                <c:pt idx="250">
                  <c:v>14</c:v>
                </c:pt>
                <c:pt idx="251">
                  <c:v>14.100000000000001</c:v>
                </c:pt>
                <c:pt idx="252">
                  <c:v>14.700000000000001</c:v>
                </c:pt>
                <c:pt idx="253">
                  <c:v>15.5</c:v>
                </c:pt>
                <c:pt idx="254">
                  <c:v>16</c:v>
                </c:pt>
                <c:pt idx="255">
                  <c:v>15.5</c:v>
                </c:pt>
                <c:pt idx="256">
                  <c:v>14.4</c:v>
                </c:pt>
                <c:pt idx="257">
                  <c:v>14.9</c:v>
                </c:pt>
                <c:pt idx="258">
                  <c:v>15</c:v>
                </c:pt>
                <c:pt idx="259">
                  <c:v>15.5</c:v>
                </c:pt>
                <c:pt idx="260">
                  <c:v>15.8</c:v>
                </c:pt>
                <c:pt idx="261">
                  <c:v>15.600000000000001</c:v>
                </c:pt>
                <c:pt idx="262">
                  <c:v>15.700000000000001</c:v>
                </c:pt>
                <c:pt idx="263">
                  <c:v>15.8</c:v>
                </c:pt>
                <c:pt idx="264">
                  <c:v>16.8</c:v>
                </c:pt>
                <c:pt idx="265">
                  <c:v>17.2</c:v>
                </c:pt>
                <c:pt idx="266">
                  <c:v>17.8</c:v>
                </c:pt>
                <c:pt idx="267">
                  <c:v>17.900000000000002</c:v>
                </c:pt>
                <c:pt idx="268">
                  <c:v>18.2</c:v>
                </c:pt>
                <c:pt idx="269">
                  <c:v>18</c:v>
                </c:pt>
                <c:pt idx="270">
                  <c:v>18.400000000000002</c:v>
                </c:pt>
                <c:pt idx="271">
                  <c:v>17.900000000000002</c:v>
                </c:pt>
                <c:pt idx="272">
                  <c:v>18.5</c:v>
                </c:pt>
                <c:pt idx="273">
                  <c:v>19.100000000000001</c:v>
                </c:pt>
                <c:pt idx="274">
                  <c:v>19.400000000000002</c:v>
                </c:pt>
                <c:pt idx="275">
                  <c:v>19.8</c:v>
                </c:pt>
                <c:pt idx="276">
                  <c:v>18.400000000000002</c:v>
                </c:pt>
                <c:pt idx="277">
                  <c:v>19</c:v>
                </c:pt>
                <c:pt idx="278">
                  <c:v>19.100000000000001</c:v>
                </c:pt>
                <c:pt idx="279">
                  <c:v>19.200000000000003</c:v>
                </c:pt>
                <c:pt idx="280">
                  <c:v>19.5</c:v>
                </c:pt>
                <c:pt idx="281">
                  <c:v>20</c:v>
                </c:pt>
                <c:pt idx="282">
                  <c:v>19.8</c:v>
                </c:pt>
                <c:pt idx="283">
                  <c:v>20.3</c:v>
                </c:pt>
                <c:pt idx="284">
                  <c:v>19.8</c:v>
                </c:pt>
                <c:pt idx="285">
                  <c:v>19.8</c:v>
                </c:pt>
                <c:pt idx="286">
                  <c:v>19.900000000000002</c:v>
                </c:pt>
                <c:pt idx="287">
                  <c:v>19.8</c:v>
                </c:pt>
                <c:pt idx="288">
                  <c:v>19.8</c:v>
                </c:pt>
                <c:pt idx="289">
                  <c:v>20.900000000000002</c:v>
                </c:pt>
                <c:pt idx="290">
                  <c:v>20.6</c:v>
                </c:pt>
                <c:pt idx="291">
                  <c:v>20.8</c:v>
                </c:pt>
                <c:pt idx="292">
                  <c:v>21.3</c:v>
                </c:pt>
                <c:pt idx="293">
                  <c:v>20.8</c:v>
                </c:pt>
                <c:pt idx="294">
                  <c:v>21.200000000000003</c:v>
                </c:pt>
                <c:pt idx="295">
                  <c:v>20.200000000000003</c:v>
                </c:pt>
                <c:pt idx="296">
                  <c:v>19.5</c:v>
                </c:pt>
                <c:pt idx="297">
                  <c:v>20.900000000000002</c:v>
                </c:pt>
                <c:pt idx="298">
                  <c:v>21.200000000000003</c:v>
                </c:pt>
                <c:pt idx="299">
                  <c:v>20.900000000000002</c:v>
                </c:pt>
                <c:pt idx="300">
                  <c:v>19.200000000000003</c:v>
                </c:pt>
                <c:pt idx="301">
                  <c:v>19.3</c:v>
                </c:pt>
                <c:pt idx="302">
                  <c:v>20.6</c:v>
                </c:pt>
                <c:pt idx="303">
                  <c:v>20.5</c:v>
                </c:pt>
                <c:pt idx="304">
                  <c:v>21</c:v>
                </c:pt>
                <c:pt idx="305">
                  <c:v>21</c:v>
                </c:pt>
                <c:pt idx="306">
                  <c:v>21.8</c:v>
                </c:pt>
                <c:pt idx="307">
                  <c:v>21.700000000000003</c:v>
                </c:pt>
                <c:pt idx="308">
                  <c:v>21.6</c:v>
                </c:pt>
                <c:pt idx="309">
                  <c:v>21</c:v>
                </c:pt>
                <c:pt idx="310">
                  <c:v>21.8</c:v>
                </c:pt>
                <c:pt idx="311">
                  <c:v>22.1</c:v>
                </c:pt>
                <c:pt idx="312">
                  <c:v>22.6</c:v>
                </c:pt>
                <c:pt idx="313">
                  <c:v>23.3</c:v>
                </c:pt>
                <c:pt idx="314">
                  <c:v>23.3</c:v>
                </c:pt>
                <c:pt idx="315">
                  <c:v>23.400000000000002</c:v>
                </c:pt>
                <c:pt idx="316">
                  <c:v>23.1</c:v>
                </c:pt>
                <c:pt idx="317">
                  <c:v>23.200000000000003</c:v>
                </c:pt>
                <c:pt idx="318">
                  <c:v>23.5</c:v>
                </c:pt>
                <c:pt idx="319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E5-4ACA-A3C1-A764CA2B4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267912"/>
        <c:axId val="629268304"/>
      </c:lineChart>
      <c:catAx>
        <c:axId val="6292671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mm\-yy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29267520"/>
        <c:crosses val="autoZero"/>
        <c:auto val="0"/>
        <c:lblAlgn val="ctr"/>
        <c:lblOffset val="100"/>
        <c:tickLblSkip val="24"/>
        <c:tickMarkSkip val="24"/>
        <c:noMultiLvlLbl val="0"/>
      </c:catAx>
      <c:valAx>
        <c:axId val="629267520"/>
        <c:scaling>
          <c:orientation val="minMax"/>
          <c:max val="0.7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FF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ES">
                    <a:solidFill>
                      <a:srgbClr val="FF0000"/>
                    </a:solidFill>
                  </a:rPr>
                  <a:t>PERgrowth</a:t>
                </a:r>
              </a:p>
            </c:rich>
          </c:tx>
          <c:layout>
            <c:manualLayout>
              <c:xMode val="edge"/>
              <c:yMode val="edge"/>
              <c:x val="5.9096724020608532E-2"/>
              <c:y val="4.2218879943377863E-3"/>
            </c:manualLayout>
          </c:layout>
          <c:overlay val="0"/>
          <c:spPr>
            <a:solidFill>
              <a:schemeClr val="bg1"/>
            </a:solidFill>
            <a:ln w="25400">
              <a:solidFill>
                <a:schemeClr val="tx1"/>
              </a:solidFill>
            </a:ln>
          </c:spPr>
        </c:title>
        <c:numFmt formatCode="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29267128"/>
        <c:crosses val="autoZero"/>
        <c:crossBetween val="midCat"/>
        <c:majorUnit val="0.1"/>
      </c:valAx>
      <c:catAx>
        <c:axId val="629267912"/>
        <c:scaling>
          <c:orientation val="minMax"/>
        </c:scaling>
        <c:delete val="1"/>
        <c:axPos val="b"/>
        <c:numFmt formatCode="mm\-yy" sourceLinked="1"/>
        <c:majorTickMark val="out"/>
        <c:minorTickMark val="none"/>
        <c:tickLblPos val="nextTo"/>
        <c:crossAx val="629268304"/>
        <c:crosses val="autoZero"/>
        <c:auto val="0"/>
        <c:lblAlgn val="ctr"/>
        <c:lblOffset val="100"/>
        <c:noMultiLvlLbl val="0"/>
      </c:catAx>
      <c:valAx>
        <c:axId val="629268304"/>
        <c:scaling>
          <c:orientation val="minMax"/>
          <c:max val="35"/>
          <c:min val="1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29267912"/>
        <c:crosses val="max"/>
        <c:crossBetween val="midCat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5611567105348583"/>
          <c:y val="4.426553422395234E-3"/>
          <c:w val="0.32638086905803443"/>
          <c:h val="9.94986581733463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750961362387841E-2"/>
          <c:y val="4.1086107891335918E-2"/>
          <c:w val="0.79391106634926445"/>
          <c:h val="0.80415051745474819"/>
        </c:manualLayout>
      </c:layout>
      <c:lineChart>
        <c:grouping val="standard"/>
        <c:varyColors val="0"/>
        <c:ser>
          <c:idx val="0"/>
          <c:order val="0"/>
          <c:tx>
            <c:strRef>
              <c:f>'Fig7'!$B$2</c:f>
              <c:strCache>
                <c:ptCount val="1"/>
                <c:pt idx="0">
                  <c:v>S&amp;PCOMP(PI)</c:v>
                </c:pt>
              </c:strCache>
            </c:strRef>
          </c:tx>
          <c:spPr>
            <a:ln w="38100">
              <a:solidFill>
                <a:srgbClr val="5520EC"/>
              </a:solidFill>
            </a:ln>
          </c:spPr>
          <c:marker>
            <c:symbol val="none"/>
          </c:marker>
          <c:cat>
            <c:numRef>
              <c:f>'Fig7'!$A$3:$A$343</c:f>
              <c:numCache>
                <c:formatCode>m/d/yyyy</c:formatCode>
                <c:ptCount val="341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33326</c:v>
                </c:pt>
                <c:pt idx="4">
                  <c:v>33358</c:v>
                </c:pt>
                <c:pt idx="5">
                  <c:v>33389</c:v>
                </c:pt>
                <c:pt idx="6">
                  <c:v>33417</c:v>
                </c:pt>
                <c:pt idx="7">
                  <c:v>33450</c:v>
                </c:pt>
                <c:pt idx="8">
                  <c:v>33480</c:v>
                </c:pt>
                <c:pt idx="9">
                  <c:v>33511</c:v>
                </c:pt>
                <c:pt idx="10">
                  <c:v>33542</c:v>
                </c:pt>
                <c:pt idx="11">
                  <c:v>33571</c:v>
                </c:pt>
                <c:pt idx="12">
                  <c:v>33603</c:v>
                </c:pt>
                <c:pt idx="13">
                  <c:v>33634</c:v>
                </c:pt>
                <c:pt idx="14">
                  <c:v>33662</c:v>
                </c:pt>
                <c:pt idx="15">
                  <c:v>33694</c:v>
                </c:pt>
                <c:pt idx="16">
                  <c:v>33724</c:v>
                </c:pt>
                <c:pt idx="17">
                  <c:v>33753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33907</c:v>
                </c:pt>
                <c:pt idx="23">
                  <c:v>33938</c:v>
                </c:pt>
                <c:pt idx="24">
                  <c:v>33969</c:v>
                </c:pt>
                <c:pt idx="25">
                  <c:v>33998</c:v>
                </c:pt>
                <c:pt idx="26">
                  <c:v>34026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34180</c:v>
                </c:pt>
                <c:pt idx="32">
                  <c:v>34212</c:v>
                </c:pt>
                <c:pt idx="33">
                  <c:v>34242</c:v>
                </c:pt>
                <c:pt idx="34">
                  <c:v>34271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34453</c:v>
                </c:pt>
                <c:pt idx="41">
                  <c:v>34485</c:v>
                </c:pt>
                <c:pt idx="42">
                  <c:v>34515</c:v>
                </c:pt>
                <c:pt idx="43">
                  <c:v>34544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34698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34817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34971</c:v>
                </c:pt>
                <c:pt idx="58">
                  <c:v>35003</c:v>
                </c:pt>
                <c:pt idx="59">
                  <c:v>35033</c:v>
                </c:pt>
                <c:pt idx="60">
                  <c:v>35062</c:v>
                </c:pt>
                <c:pt idx="61">
                  <c:v>35095</c:v>
                </c:pt>
                <c:pt idx="62">
                  <c:v>35124</c:v>
                </c:pt>
                <c:pt idx="63">
                  <c:v>35153</c:v>
                </c:pt>
                <c:pt idx="64">
                  <c:v>35185</c:v>
                </c:pt>
                <c:pt idx="65">
                  <c:v>35216</c:v>
                </c:pt>
                <c:pt idx="66">
                  <c:v>35244</c:v>
                </c:pt>
                <c:pt idx="67">
                  <c:v>35277</c:v>
                </c:pt>
                <c:pt idx="68">
                  <c:v>35307</c:v>
                </c:pt>
                <c:pt idx="69">
                  <c:v>35338</c:v>
                </c:pt>
                <c:pt idx="70">
                  <c:v>35369</c:v>
                </c:pt>
                <c:pt idx="71">
                  <c:v>35398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35580</c:v>
                </c:pt>
                <c:pt idx="78">
                  <c:v>35611</c:v>
                </c:pt>
                <c:pt idx="79">
                  <c:v>35642</c:v>
                </c:pt>
                <c:pt idx="80">
                  <c:v>35671</c:v>
                </c:pt>
                <c:pt idx="81">
                  <c:v>35703</c:v>
                </c:pt>
                <c:pt idx="82">
                  <c:v>35734</c:v>
                </c:pt>
                <c:pt idx="83">
                  <c:v>35762</c:v>
                </c:pt>
                <c:pt idx="84">
                  <c:v>35795</c:v>
                </c:pt>
                <c:pt idx="85">
                  <c:v>35825</c:v>
                </c:pt>
                <c:pt idx="86">
                  <c:v>35853</c:v>
                </c:pt>
                <c:pt idx="87">
                  <c:v>35885</c:v>
                </c:pt>
                <c:pt idx="88">
                  <c:v>35915</c:v>
                </c:pt>
                <c:pt idx="89">
                  <c:v>35944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36098</c:v>
                </c:pt>
                <c:pt idx="95">
                  <c:v>36129</c:v>
                </c:pt>
                <c:pt idx="96">
                  <c:v>36160</c:v>
                </c:pt>
                <c:pt idx="97">
                  <c:v>36189</c:v>
                </c:pt>
                <c:pt idx="98">
                  <c:v>36217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36371</c:v>
                </c:pt>
                <c:pt idx="104">
                  <c:v>36403</c:v>
                </c:pt>
                <c:pt idx="105">
                  <c:v>36433</c:v>
                </c:pt>
                <c:pt idx="106">
                  <c:v>36462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36644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36798</c:v>
                </c:pt>
                <c:pt idx="118">
                  <c:v>36830</c:v>
                </c:pt>
                <c:pt idx="119">
                  <c:v>36860</c:v>
                </c:pt>
                <c:pt idx="120">
                  <c:v>36889</c:v>
                </c:pt>
                <c:pt idx="121">
                  <c:v>36922</c:v>
                </c:pt>
                <c:pt idx="122">
                  <c:v>36950</c:v>
                </c:pt>
                <c:pt idx="123">
                  <c:v>36980</c:v>
                </c:pt>
                <c:pt idx="124">
                  <c:v>37011</c:v>
                </c:pt>
                <c:pt idx="125">
                  <c:v>37042</c:v>
                </c:pt>
                <c:pt idx="126">
                  <c:v>37071</c:v>
                </c:pt>
                <c:pt idx="127">
                  <c:v>37103</c:v>
                </c:pt>
                <c:pt idx="128">
                  <c:v>37134</c:v>
                </c:pt>
                <c:pt idx="129">
                  <c:v>37162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37344</c:v>
                </c:pt>
                <c:pt idx="136">
                  <c:v>37376</c:v>
                </c:pt>
                <c:pt idx="137">
                  <c:v>37407</c:v>
                </c:pt>
                <c:pt idx="138">
                  <c:v>37435</c:v>
                </c:pt>
                <c:pt idx="139">
                  <c:v>37468</c:v>
                </c:pt>
                <c:pt idx="140">
                  <c:v>37498</c:v>
                </c:pt>
                <c:pt idx="141">
                  <c:v>37529</c:v>
                </c:pt>
                <c:pt idx="142">
                  <c:v>37560</c:v>
                </c:pt>
                <c:pt idx="143">
                  <c:v>37589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37771</c:v>
                </c:pt>
                <c:pt idx="150">
                  <c:v>37802</c:v>
                </c:pt>
                <c:pt idx="151">
                  <c:v>37833</c:v>
                </c:pt>
                <c:pt idx="152">
                  <c:v>37862</c:v>
                </c:pt>
                <c:pt idx="153">
                  <c:v>37894</c:v>
                </c:pt>
                <c:pt idx="154">
                  <c:v>37925</c:v>
                </c:pt>
                <c:pt idx="155">
                  <c:v>37953</c:v>
                </c:pt>
                <c:pt idx="156">
                  <c:v>37986</c:v>
                </c:pt>
                <c:pt idx="157">
                  <c:v>38016</c:v>
                </c:pt>
                <c:pt idx="158">
                  <c:v>38044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38198</c:v>
                </c:pt>
                <c:pt idx="164">
                  <c:v>38230</c:v>
                </c:pt>
                <c:pt idx="165">
                  <c:v>38260</c:v>
                </c:pt>
                <c:pt idx="166">
                  <c:v>38289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38471</c:v>
                </c:pt>
                <c:pt idx="173">
                  <c:v>38503</c:v>
                </c:pt>
                <c:pt idx="174">
                  <c:v>38533</c:v>
                </c:pt>
                <c:pt idx="175">
                  <c:v>38562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38716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38835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38989</c:v>
                </c:pt>
                <c:pt idx="190">
                  <c:v>39021</c:v>
                </c:pt>
                <c:pt idx="191">
                  <c:v>39051</c:v>
                </c:pt>
                <c:pt idx="192">
                  <c:v>39080</c:v>
                </c:pt>
                <c:pt idx="193">
                  <c:v>39113</c:v>
                </c:pt>
                <c:pt idx="194">
                  <c:v>39141</c:v>
                </c:pt>
                <c:pt idx="195">
                  <c:v>39171</c:v>
                </c:pt>
                <c:pt idx="196">
                  <c:v>39202</c:v>
                </c:pt>
                <c:pt idx="197">
                  <c:v>39233</c:v>
                </c:pt>
                <c:pt idx="198">
                  <c:v>39262</c:v>
                </c:pt>
                <c:pt idx="199">
                  <c:v>39294</c:v>
                </c:pt>
                <c:pt idx="200">
                  <c:v>39325</c:v>
                </c:pt>
                <c:pt idx="201">
                  <c:v>39353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39598</c:v>
                </c:pt>
                <c:pt idx="210">
                  <c:v>39629</c:v>
                </c:pt>
                <c:pt idx="211">
                  <c:v>39660</c:v>
                </c:pt>
                <c:pt idx="212">
                  <c:v>39689</c:v>
                </c:pt>
                <c:pt idx="213">
                  <c:v>39721</c:v>
                </c:pt>
                <c:pt idx="214">
                  <c:v>39752</c:v>
                </c:pt>
                <c:pt idx="215">
                  <c:v>39780</c:v>
                </c:pt>
                <c:pt idx="216">
                  <c:v>39813</c:v>
                </c:pt>
                <c:pt idx="217">
                  <c:v>39843</c:v>
                </c:pt>
                <c:pt idx="218">
                  <c:v>39871</c:v>
                </c:pt>
                <c:pt idx="219">
                  <c:v>39903</c:v>
                </c:pt>
                <c:pt idx="220">
                  <c:v>39933</c:v>
                </c:pt>
                <c:pt idx="221">
                  <c:v>39962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40116</c:v>
                </c:pt>
                <c:pt idx="227">
                  <c:v>40147</c:v>
                </c:pt>
                <c:pt idx="228">
                  <c:v>40178</c:v>
                </c:pt>
                <c:pt idx="229">
                  <c:v>40207</c:v>
                </c:pt>
                <c:pt idx="230">
                  <c:v>40235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40389</c:v>
                </c:pt>
                <c:pt idx="236">
                  <c:v>40421</c:v>
                </c:pt>
                <c:pt idx="237">
                  <c:v>40451</c:v>
                </c:pt>
                <c:pt idx="238">
                  <c:v>40480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40662</c:v>
                </c:pt>
                <c:pt idx="245">
                  <c:v>40694</c:v>
                </c:pt>
                <c:pt idx="246">
                  <c:v>40724</c:v>
                </c:pt>
                <c:pt idx="247">
                  <c:v>40753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40907</c:v>
                </c:pt>
                <c:pt idx="253">
                  <c:v>40939</c:v>
                </c:pt>
                <c:pt idx="254">
                  <c:v>40968</c:v>
                </c:pt>
                <c:pt idx="255">
                  <c:v>40998</c:v>
                </c:pt>
                <c:pt idx="256">
                  <c:v>41029</c:v>
                </c:pt>
                <c:pt idx="257">
                  <c:v>41060</c:v>
                </c:pt>
                <c:pt idx="258">
                  <c:v>41089</c:v>
                </c:pt>
                <c:pt idx="259">
                  <c:v>41121</c:v>
                </c:pt>
                <c:pt idx="260">
                  <c:v>41152</c:v>
                </c:pt>
                <c:pt idx="261">
                  <c:v>41180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  <c:pt idx="265">
                  <c:v>41305</c:v>
                </c:pt>
                <c:pt idx="266">
                  <c:v>41333</c:v>
                </c:pt>
                <c:pt idx="267">
                  <c:v>41362</c:v>
                </c:pt>
                <c:pt idx="268">
                  <c:v>41394</c:v>
                </c:pt>
                <c:pt idx="269">
                  <c:v>41425</c:v>
                </c:pt>
                <c:pt idx="270">
                  <c:v>41453</c:v>
                </c:pt>
                <c:pt idx="271">
                  <c:v>41486</c:v>
                </c:pt>
                <c:pt idx="272">
                  <c:v>41516</c:v>
                </c:pt>
                <c:pt idx="273">
                  <c:v>41547</c:v>
                </c:pt>
                <c:pt idx="274">
                  <c:v>41578</c:v>
                </c:pt>
                <c:pt idx="275">
                  <c:v>41607</c:v>
                </c:pt>
                <c:pt idx="276">
                  <c:v>41639</c:v>
                </c:pt>
                <c:pt idx="277">
                  <c:v>41670</c:v>
                </c:pt>
                <c:pt idx="278">
                  <c:v>41698</c:v>
                </c:pt>
                <c:pt idx="279">
                  <c:v>41729</c:v>
                </c:pt>
                <c:pt idx="280">
                  <c:v>41759</c:v>
                </c:pt>
                <c:pt idx="281">
                  <c:v>41789</c:v>
                </c:pt>
                <c:pt idx="282">
                  <c:v>41820</c:v>
                </c:pt>
                <c:pt idx="283">
                  <c:v>41851</c:v>
                </c:pt>
                <c:pt idx="284">
                  <c:v>41880</c:v>
                </c:pt>
                <c:pt idx="285">
                  <c:v>41912</c:v>
                </c:pt>
                <c:pt idx="286">
                  <c:v>41943</c:v>
                </c:pt>
                <c:pt idx="287">
                  <c:v>41971</c:v>
                </c:pt>
                <c:pt idx="288">
                  <c:v>42004</c:v>
                </c:pt>
                <c:pt idx="289">
                  <c:v>42034</c:v>
                </c:pt>
                <c:pt idx="290">
                  <c:v>42062</c:v>
                </c:pt>
                <c:pt idx="291">
                  <c:v>42094</c:v>
                </c:pt>
                <c:pt idx="292">
                  <c:v>42124</c:v>
                </c:pt>
                <c:pt idx="293">
                  <c:v>42153</c:v>
                </c:pt>
                <c:pt idx="294">
                  <c:v>42185</c:v>
                </c:pt>
                <c:pt idx="295">
                  <c:v>42216</c:v>
                </c:pt>
                <c:pt idx="296">
                  <c:v>42247</c:v>
                </c:pt>
                <c:pt idx="297">
                  <c:v>42277</c:v>
                </c:pt>
                <c:pt idx="298">
                  <c:v>42307</c:v>
                </c:pt>
                <c:pt idx="299">
                  <c:v>42338</c:v>
                </c:pt>
                <c:pt idx="300">
                  <c:v>42368</c:v>
                </c:pt>
                <c:pt idx="301">
                  <c:v>42399</c:v>
                </c:pt>
                <c:pt idx="302">
                  <c:v>42429</c:v>
                </c:pt>
                <c:pt idx="303">
                  <c:v>42459</c:v>
                </c:pt>
                <c:pt idx="304">
                  <c:v>42490</c:v>
                </c:pt>
                <c:pt idx="305">
                  <c:v>42520</c:v>
                </c:pt>
                <c:pt idx="306">
                  <c:v>42551</c:v>
                </c:pt>
                <c:pt idx="307">
                  <c:v>42581</c:v>
                </c:pt>
                <c:pt idx="308">
                  <c:v>42612</c:v>
                </c:pt>
                <c:pt idx="309">
                  <c:v>42643</c:v>
                </c:pt>
                <c:pt idx="310">
                  <c:v>42673</c:v>
                </c:pt>
                <c:pt idx="311">
                  <c:v>42704</c:v>
                </c:pt>
                <c:pt idx="312">
                  <c:v>42734</c:v>
                </c:pt>
                <c:pt idx="313">
                  <c:v>42765</c:v>
                </c:pt>
                <c:pt idx="314">
                  <c:v>42794</c:v>
                </c:pt>
                <c:pt idx="315">
                  <c:v>42824</c:v>
                </c:pt>
                <c:pt idx="316">
                  <c:v>42855</c:v>
                </c:pt>
                <c:pt idx="317">
                  <c:v>42885</c:v>
                </c:pt>
                <c:pt idx="318">
                  <c:v>42916</c:v>
                </c:pt>
                <c:pt idx="319">
                  <c:v>42946</c:v>
                </c:pt>
                <c:pt idx="320">
                  <c:v>42977</c:v>
                </c:pt>
                <c:pt idx="321">
                  <c:v>43008</c:v>
                </c:pt>
                <c:pt idx="322">
                  <c:v>43038</c:v>
                </c:pt>
                <c:pt idx="323">
                  <c:v>43069</c:v>
                </c:pt>
                <c:pt idx="324">
                  <c:v>43099</c:v>
                </c:pt>
                <c:pt idx="325">
                  <c:v>43130</c:v>
                </c:pt>
                <c:pt idx="326">
                  <c:v>43159</c:v>
                </c:pt>
                <c:pt idx="327">
                  <c:v>43189</c:v>
                </c:pt>
                <c:pt idx="328">
                  <c:v>43220</c:v>
                </c:pt>
                <c:pt idx="329">
                  <c:v>43251</c:v>
                </c:pt>
                <c:pt idx="330">
                  <c:v>43280</c:v>
                </c:pt>
                <c:pt idx="331">
                  <c:v>43312</c:v>
                </c:pt>
                <c:pt idx="332">
                  <c:v>43343</c:v>
                </c:pt>
                <c:pt idx="333">
                  <c:v>43371</c:v>
                </c:pt>
                <c:pt idx="334">
                  <c:v>43404</c:v>
                </c:pt>
                <c:pt idx="335">
                  <c:v>43434</c:v>
                </c:pt>
                <c:pt idx="336">
                  <c:v>43465</c:v>
                </c:pt>
                <c:pt idx="337">
                  <c:v>43496</c:v>
                </c:pt>
                <c:pt idx="338">
                  <c:v>43524</c:v>
                </c:pt>
                <c:pt idx="339">
                  <c:v>43553</c:v>
                </c:pt>
                <c:pt idx="340">
                  <c:v>43585</c:v>
                </c:pt>
              </c:numCache>
            </c:numRef>
          </c:cat>
          <c:val>
            <c:numRef>
              <c:f>'Fig7'!$B$3:$B$343</c:f>
              <c:numCache>
                <c:formatCode>General</c:formatCode>
                <c:ptCount val="341"/>
                <c:pt idx="0">
                  <c:v>330.22</c:v>
                </c:pt>
                <c:pt idx="1">
                  <c:v>343.93</c:v>
                </c:pt>
                <c:pt idx="2">
                  <c:v>367.07</c:v>
                </c:pt>
                <c:pt idx="3">
                  <c:v>375.22</c:v>
                </c:pt>
                <c:pt idx="4">
                  <c:v>375.35</c:v>
                </c:pt>
                <c:pt idx="5">
                  <c:v>389.83</c:v>
                </c:pt>
                <c:pt idx="6">
                  <c:v>371.16</c:v>
                </c:pt>
                <c:pt idx="7">
                  <c:v>387.81</c:v>
                </c:pt>
                <c:pt idx="8">
                  <c:v>395.43</c:v>
                </c:pt>
                <c:pt idx="9">
                  <c:v>387.86</c:v>
                </c:pt>
                <c:pt idx="10">
                  <c:v>392.46000000000004</c:v>
                </c:pt>
                <c:pt idx="11">
                  <c:v>375.22</c:v>
                </c:pt>
                <c:pt idx="12">
                  <c:v>417.09000000000003</c:v>
                </c:pt>
                <c:pt idx="13">
                  <c:v>408.79</c:v>
                </c:pt>
                <c:pt idx="14">
                  <c:v>412.7</c:v>
                </c:pt>
                <c:pt idx="15">
                  <c:v>403.69</c:v>
                </c:pt>
                <c:pt idx="16">
                  <c:v>414.95</c:v>
                </c:pt>
                <c:pt idx="17">
                  <c:v>415.35</c:v>
                </c:pt>
                <c:pt idx="18">
                  <c:v>408.14</c:v>
                </c:pt>
                <c:pt idx="19">
                  <c:v>424.21000000000004</c:v>
                </c:pt>
                <c:pt idx="20">
                  <c:v>414.03000000000003</c:v>
                </c:pt>
                <c:pt idx="21">
                  <c:v>417.8</c:v>
                </c:pt>
                <c:pt idx="22">
                  <c:v>418.68</c:v>
                </c:pt>
                <c:pt idx="23">
                  <c:v>431.35</c:v>
                </c:pt>
                <c:pt idx="24">
                  <c:v>435.71000000000004</c:v>
                </c:pt>
                <c:pt idx="25">
                  <c:v>438.78000000000003</c:v>
                </c:pt>
                <c:pt idx="26">
                  <c:v>443.38</c:v>
                </c:pt>
                <c:pt idx="27">
                  <c:v>451.67</c:v>
                </c:pt>
                <c:pt idx="28">
                  <c:v>440.19</c:v>
                </c:pt>
                <c:pt idx="29">
                  <c:v>450.19</c:v>
                </c:pt>
                <c:pt idx="30">
                  <c:v>450.53000000000003</c:v>
                </c:pt>
                <c:pt idx="31">
                  <c:v>448.13</c:v>
                </c:pt>
                <c:pt idx="32">
                  <c:v>463.56</c:v>
                </c:pt>
                <c:pt idx="33">
                  <c:v>458.93</c:v>
                </c:pt>
                <c:pt idx="34">
                  <c:v>467.83</c:v>
                </c:pt>
                <c:pt idx="35">
                  <c:v>461.79</c:v>
                </c:pt>
                <c:pt idx="36">
                  <c:v>466.45</c:v>
                </c:pt>
                <c:pt idx="37">
                  <c:v>481.61</c:v>
                </c:pt>
                <c:pt idx="38">
                  <c:v>467.14</c:v>
                </c:pt>
                <c:pt idx="39">
                  <c:v>445.77</c:v>
                </c:pt>
                <c:pt idx="40">
                  <c:v>450.91</c:v>
                </c:pt>
                <c:pt idx="41">
                  <c:v>456.5</c:v>
                </c:pt>
                <c:pt idx="42">
                  <c:v>444.27</c:v>
                </c:pt>
                <c:pt idx="43">
                  <c:v>458.26</c:v>
                </c:pt>
                <c:pt idx="44">
                  <c:v>475.49</c:v>
                </c:pt>
                <c:pt idx="45">
                  <c:v>462.69</c:v>
                </c:pt>
                <c:pt idx="46">
                  <c:v>472.35</c:v>
                </c:pt>
                <c:pt idx="47">
                  <c:v>453.69</c:v>
                </c:pt>
                <c:pt idx="48">
                  <c:v>459.27</c:v>
                </c:pt>
                <c:pt idx="49">
                  <c:v>470.42</c:v>
                </c:pt>
                <c:pt idx="50">
                  <c:v>487.39</c:v>
                </c:pt>
                <c:pt idx="51">
                  <c:v>500.71000000000004</c:v>
                </c:pt>
                <c:pt idx="52">
                  <c:v>514.71</c:v>
                </c:pt>
                <c:pt idx="53">
                  <c:v>533.4</c:v>
                </c:pt>
                <c:pt idx="54">
                  <c:v>544.75</c:v>
                </c:pt>
                <c:pt idx="55">
                  <c:v>562.06000000000006</c:v>
                </c:pt>
                <c:pt idx="56">
                  <c:v>561.88</c:v>
                </c:pt>
                <c:pt idx="57">
                  <c:v>584.41</c:v>
                </c:pt>
                <c:pt idx="58">
                  <c:v>581.5</c:v>
                </c:pt>
                <c:pt idx="59">
                  <c:v>605.37</c:v>
                </c:pt>
                <c:pt idx="60">
                  <c:v>615.93000000000006</c:v>
                </c:pt>
                <c:pt idx="61">
                  <c:v>636.02</c:v>
                </c:pt>
                <c:pt idx="62">
                  <c:v>640.43000000000006</c:v>
                </c:pt>
                <c:pt idx="63">
                  <c:v>645.5</c:v>
                </c:pt>
                <c:pt idx="64">
                  <c:v>654.16999999999996</c:v>
                </c:pt>
                <c:pt idx="65">
                  <c:v>669.12</c:v>
                </c:pt>
                <c:pt idx="66">
                  <c:v>670.63</c:v>
                </c:pt>
                <c:pt idx="67">
                  <c:v>639.95000000000005</c:v>
                </c:pt>
                <c:pt idx="68">
                  <c:v>651.99</c:v>
                </c:pt>
                <c:pt idx="69">
                  <c:v>687.31000000000006</c:v>
                </c:pt>
                <c:pt idx="70">
                  <c:v>705.27</c:v>
                </c:pt>
                <c:pt idx="71">
                  <c:v>757.02</c:v>
                </c:pt>
                <c:pt idx="72">
                  <c:v>740.74</c:v>
                </c:pt>
                <c:pt idx="73">
                  <c:v>786.16</c:v>
                </c:pt>
                <c:pt idx="74">
                  <c:v>790.82</c:v>
                </c:pt>
                <c:pt idx="75">
                  <c:v>757.12</c:v>
                </c:pt>
                <c:pt idx="76">
                  <c:v>801.34</c:v>
                </c:pt>
                <c:pt idx="77">
                  <c:v>848.28</c:v>
                </c:pt>
                <c:pt idx="78">
                  <c:v>885.14</c:v>
                </c:pt>
                <c:pt idx="79">
                  <c:v>954.29</c:v>
                </c:pt>
                <c:pt idx="80">
                  <c:v>899.47</c:v>
                </c:pt>
                <c:pt idx="81">
                  <c:v>947.28</c:v>
                </c:pt>
                <c:pt idx="82">
                  <c:v>914.62</c:v>
                </c:pt>
                <c:pt idx="83">
                  <c:v>955.4</c:v>
                </c:pt>
                <c:pt idx="84">
                  <c:v>970.43000000000006</c:v>
                </c:pt>
                <c:pt idx="85">
                  <c:v>980.28</c:v>
                </c:pt>
                <c:pt idx="86">
                  <c:v>1049.3399999999999</c:v>
                </c:pt>
                <c:pt idx="87">
                  <c:v>1101.75</c:v>
                </c:pt>
                <c:pt idx="88">
                  <c:v>1111.75</c:v>
                </c:pt>
                <c:pt idx="89">
                  <c:v>1090.82</c:v>
                </c:pt>
                <c:pt idx="90">
                  <c:v>1133.8399999999999</c:v>
                </c:pt>
                <c:pt idx="91">
                  <c:v>1120.67</c:v>
                </c:pt>
                <c:pt idx="92">
                  <c:v>957.28</c:v>
                </c:pt>
                <c:pt idx="93">
                  <c:v>1017.01</c:v>
                </c:pt>
                <c:pt idx="94">
                  <c:v>1098.67</c:v>
                </c:pt>
                <c:pt idx="95">
                  <c:v>1163.6300000000001</c:v>
                </c:pt>
                <c:pt idx="96">
                  <c:v>1229.23</c:v>
                </c:pt>
                <c:pt idx="97">
                  <c:v>1279.6400000000001</c:v>
                </c:pt>
                <c:pt idx="98">
                  <c:v>1238.33</c:v>
                </c:pt>
                <c:pt idx="99">
                  <c:v>1286.3700000000001</c:v>
                </c:pt>
                <c:pt idx="100">
                  <c:v>1335.18</c:v>
                </c:pt>
                <c:pt idx="101">
                  <c:v>1301.8399999999999</c:v>
                </c:pt>
                <c:pt idx="102">
                  <c:v>1372.71</c:v>
                </c:pt>
                <c:pt idx="103">
                  <c:v>1328.72</c:v>
                </c:pt>
                <c:pt idx="104">
                  <c:v>1320.41</c:v>
                </c:pt>
                <c:pt idx="105">
                  <c:v>1282.71</c:v>
                </c:pt>
                <c:pt idx="106">
                  <c:v>1362.93</c:v>
                </c:pt>
                <c:pt idx="107">
                  <c:v>1388.91</c:v>
                </c:pt>
                <c:pt idx="108">
                  <c:v>1469.25</c:v>
                </c:pt>
                <c:pt idx="109">
                  <c:v>1394.46</c:v>
                </c:pt>
                <c:pt idx="110">
                  <c:v>1366.42</c:v>
                </c:pt>
                <c:pt idx="111">
                  <c:v>1498.58</c:v>
                </c:pt>
                <c:pt idx="112">
                  <c:v>1452.43</c:v>
                </c:pt>
                <c:pt idx="113">
                  <c:v>1420.6000000000001</c:v>
                </c:pt>
                <c:pt idx="114">
                  <c:v>1454.6000000000001</c:v>
                </c:pt>
                <c:pt idx="115">
                  <c:v>1430.83</c:v>
                </c:pt>
                <c:pt idx="116">
                  <c:v>1517.68</c:v>
                </c:pt>
                <c:pt idx="117">
                  <c:v>1436.51</c:v>
                </c:pt>
                <c:pt idx="118">
                  <c:v>1429.4</c:v>
                </c:pt>
                <c:pt idx="119">
                  <c:v>1314.95</c:v>
                </c:pt>
                <c:pt idx="120">
                  <c:v>1320.28</c:v>
                </c:pt>
                <c:pt idx="121">
                  <c:v>1366.01</c:v>
                </c:pt>
                <c:pt idx="122">
                  <c:v>1239.94</c:v>
                </c:pt>
                <c:pt idx="123">
                  <c:v>1160.33</c:v>
                </c:pt>
                <c:pt idx="124">
                  <c:v>1249.46</c:v>
                </c:pt>
                <c:pt idx="125">
                  <c:v>1255.82</c:v>
                </c:pt>
                <c:pt idx="126">
                  <c:v>1224.42</c:v>
                </c:pt>
                <c:pt idx="127">
                  <c:v>1211.23</c:v>
                </c:pt>
                <c:pt idx="128">
                  <c:v>1133.58</c:v>
                </c:pt>
                <c:pt idx="129">
                  <c:v>1040.94</c:v>
                </c:pt>
                <c:pt idx="130">
                  <c:v>1059.78</c:v>
                </c:pt>
                <c:pt idx="131">
                  <c:v>1139.45</c:v>
                </c:pt>
                <c:pt idx="132">
                  <c:v>1148.08</c:v>
                </c:pt>
                <c:pt idx="133">
                  <c:v>1130.2</c:v>
                </c:pt>
                <c:pt idx="134">
                  <c:v>1106.73</c:v>
                </c:pt>
                <c:pt idx="135">
                  <c:v>1147.3900000000001</c:v>
                </c:pt>
                <c:pt idx="136">
                  <c:v>1076.92</c:v>
                </c:pt>
                <c:pt idx="137">
                  <c:v>1067.1400000000001</c:v>
                </c:pt>
                <c:pt idx="138">
                  <c:v>989.81000000000006</c:v>
                </c:pt>
                <c:pt idx="139">
                  <c:v>911.62</c:v>
                </c:pt>
                <c:pt idx="140">
                  <c:v>916.07</c:v>
                </c:pt>
                <c:pt idx="141">
                  <c:v>815.28</c:v>
                </c:pt>
                <c:pt idx="142">
                  <c:v>885.76</c:v>
                </c:pt>
                <c:pt idx="143">
                  <c:v>936.31000000000006</c:v>
                </c:pt>
                <c:pt idx="144">
                  <c:v>879.82</c:v>
                </c:pt>
                <c:pt idx="145">
                  <c:v>855.7</c:v>
                </c:pt>
                <c:pt idx="146">
                  <c:v>841.15</c:v>
                </c:pt>
                <c:pt idx="147">
                  <c:v>848.18000000000006</c:v>
                </c:pt>
                <c:pt idx="148">
                  <c:v>916.92000000000007</c:v>
                </c:pt>
                <c:pt idx="149">
                  <c:v>963.59</c:v>
                </c:pt>
                <c:pt idx="150">
                  <c:v>974.5</c:v>
                </c:pt>
                <c:pt idx="151">
                  <c:v>990.31000000000006</c:v>
                </c:pt>
                <c:pt idx="152">
                  <c:v>1008.01</c:v>
                </c:pt>
                <c:pt idx="153">
                  <c:v>995.97</c:v>
                </c:pt>
                <c:pt idx="154">
                  <c:v>1050.71</c:v>
                </c:pt>
                <c:pt idx="155">
                  <c:v>1058.2</c:v>
                </c:pt>
                <c:pt idx="156">
                  <c:v>1111.92</c:v>
                </c:pt>
                <c:pt idx="157">
                  <c:v>1131.1300000000001</c:v>
                </c:pt>
                <c:pt idx="158">
                  <c:v>1144.94</c:v>
                </c:pt>
                <c:pt idx="159">
                  <c:v>1126.21</c:v>
                </c:pt>
                <c:pt idx="160">
                  <c:v>1107.3</c:v>
                </c:pt>
                <c:pt idx="161">
                  <c:v>1120.68</c:v>
                </c:pt>
                <c:pt idx="162">
                  <c:v>1140.8399999999999</c:v>
                </c:pt>
                <c:pt idx="163">
                  <c:v>1101.72</c:v>
                </c:pt>
                <c:pt idx="164">
                  <c:v>1104.24</c:v>
                </c:pt>
                <c:pt idx="165">
                  <c:v>1114.58</c:v>
                </c:pt>
                <c:pt idx="166">
                  <c:v>1130.2</c:v>
                </c:pt>
                <c:pt idx="167">
                  <c:v>1173.82</c:v>
                </c:pt>
                <c:pt idx="168">
                  <c:v>1211.92</c:v>
                </c:pt>
                <c:pt idx="169">
                  <c:v>1181.27</c:v>
                </c:pt>
                <c:pt idx="170">
                  <c:v>1203.6000000000001</c:v>
                </c:pt>
                <c:pt idx="171">
                  <c:v>1180.5899999999999</c:v>
                </c:pt>
                <c:pt idx="172">
                  <c:v>1156.8500000000001</c:v>
                </c:pt>
                <c:pt idx="173">
                  <c:v>1191.5</c:v>
                </c:pt>
                <c:pt idx="174">
                  <c:v>1191.33</c:v>
                </c:pt>
                <c:pt idx="175">
                  <c:v>1234.18</c:v>
                </c:pt>
                <c:pt idx="176">
                  <c:v>1220.33</c:v>
                </c:pt>
                <c:pt idx="177">
                  <c:v>1228.81</c:v>
                </c:pt>
                <c:pt idx="178">
                  <c:v>1207.01</c:v>
                </c:pt>
                <c:pt idx="179">
                  <c:v>1249.48</c:v>
                </c:pt>
                <c:pt idx="180">
                  <c:v>1248.29</c:v>
                </c:pt>
                <c:pt idx="181">
                  <c:v>1280.08</c:v>
                </c:pt>
                <c:pt idx="182">
                  <c:v>1280.6600000000001</c:v>
                </c:pt>
                <c:pt idx="183">
                  <c:v>1294.83</c:v>
                </c:pt>
                <c:pt idx="184">
                  <c:v>1310.6100000000001</c:v>
                </c:pt>
                <c:pt idx="185">
                  <c:v>1270.0899999999999</c:v>
                </c:pt>
                <c:pt idx="186">
                  <c:v>1270.2</c:v>
                </c:pt>
                <c:pt idx="187">
                  <c:v>1276.6600000000001</c:v>
                </c:pt>
                <c:pt idx="188">
                  <c:v>1303.82</c:v>
                </c:pt>
                <c:pt idx="189">
                  <c:v>1335.8500000000001</c:v>
                </c:pt>
                <c:pt idx="190">
                  <c:v>1377.94</c:v>
                </c:pt>
                <c:pt idx="191">
                  <c:v>1400.63</c:v>
                </c:pt>
                <c:pt idx="192">
                  <c:v>1418.3</c:v>
                </c:pt>
                <c:pt idx="193">
                  <c:v>1438.24</c:v>
                </c:pt>
                <c:pt idx="194">
                  <c:v>1406.82</c:v>
                </c:pt>
                <c:pt idx="195">
                  <c:v>1420.8600000000001</c:v>
                </c:pt>
                <c:pt idx="196">
                  <c:v>1482.3700000000001</c:v>
                </c:pt>
                <c:pt idx="197">
                  <c:v>1530.6200000000001</c:v>
                </c:pt>
                <c:pt idx="198">
                  <c:v>1503.3500000000001</c:v>
                </c:pt>
                <c:pt idx="199">
                  <c:v>1455.27</c:v>
                </c:pt>
                <c:pt idx="200">
                  <c:v>1473.99</c:v>
                </c:pt>
                <c:pt idx="201">
                  <c:v>1526.75</c:v>
                </c:pt>
                <c:pt idx="202">
                  <c:v>1549.38</c:v>
                </c:pt>
                <c:pt idx="203">
                  <c:v>1481.14</c:v>
                </c:pt>
                <c:pt idx="204">
                  <c:v>1468.3600000000001</c:v>
                </c:pt>
                <c:pt idx="205">
                  <c:v>1378.55</c:v>
                </c:pt>
                <c:pt idx="206">
                  <c:v>1330.63</c:v>
                </c:pt>
                <c:pt idx="207">
                  <c:v>1322.7</c:v>
                </c:pt>
                <c:pt idx="208">
                  <c:v>1385.59</c:v>
                </c:pt>
                <c:pt idx="209">
                  <c:v>1400.38</c:v>
                </c:pt>
                <c:pt idx="210">
                  <c:v>1280</c:v>
                </c:pt>
                <c:pt idx="211">
                  <c:v>1267.3800000000001</c:v>
                </c:pt>
                <c:pt idx="212">
                  <c:v>1282.83</c:v>
                </c:pt>
                <c:pt idx="213">
                  <c:v>1166.3600000000001</c:v>
                </c:pt>
                <c:pt idx="214">
                  <c:v>968.75</c:v>
                </c:pt>
                <c:pt idx="215">
                  <c:v>896.24</c:v>
                </c:pt>
                <c:pt idx="216">
                  <c:v>903.25</c:v>
                </c:pt>
                <c:pt idx="217">
                  <c:v>825.88</c:v>
                </c:pt>
                <c:pt idx="218">
                  <c:v>735.09</c:v>
                </c:pt>
                <c:pt idx="219">
                  <c:v>797.87</c:v>
                </c:pt>
                <c:pt idx="220">
                  <c:v>872.81000000000006</c:v>
                </c:pt>
                <c:pt idx="221">
                  <c:v>919.14</c:v>
                </c:pt>
                <c:pt idx="222">
                  <c:v>919.32</c:v>
                </c:pt>
                <c:pt idx="223">
                  <c:v>987.48</c:v>
                </c:pt>
                <c:pt idx="224">
                  <c:v>1020.62</c:v>
                </c:pt>
                <c:pt idx="225">
                  <c:v>1057.08</c:v>
                </c:pt>
                <c:pt idx="226">
                  <c:v>1036.19</c:v>
                </c:pt>
                <c:pt idx="227">
                  <c:v>1095.6300000000001</c:v>
                </c:pt>
                <c:pt idx="228">
                  <c:v>1115.1000000000001</c:v>
                </c:pt>
                <c:pt idx="229">
                  <c:v>1073.8700000000001</c:v>
                </c:pt>
                <c:pt idx="230">
                  <c:v>1104.49</c:v>
                </c:pt>
                <c:pt idx="231">
                  <c:v>1169.43</c:v>
                </c:pt>
                <c:pt idx="232">
                  <c:v>1186.69</c:v>
                </c:pt>
                <c:pt idx="233">
                  <c:v>1089.4100000000001</c:v>
                </c:pt>
                <c:pt idx="234">
                  <c:v>1030.71</c:v>
                </c:pt>
                <c:pt idx="235">
                  <c:v>1101.6000000000001</c:v>
                </c:pt>
                <c:pt idx="236">
                  <c:v>1049.33</c:v>
                </c:pt>
                <c:pt idx="237">
                  <c:v>1141.2</c:v>
                </c:pt>
                <c:pt idx="238">
                  <c:v>1183.26</c:v>
                </c:pt>
                <c:pt idx="239">
                  <c:v>1180.55</c:v>
                </c:pt>
                <c:pt idx="240">
                  <c:v>1257.6400000000001</c:v>
                </c:pt>
                <c:pt idx="241">
                  <c:v>1286.1200000000001</c:v>
                </c:pt>
                <c:pt idx="242">
                  <c:v>1327.22</c:v>
                </c:pt>
                <c:pt idx="243">
                  <c:v>1325.83</c:v>
                </c:pt>
                <c:pt idx="244">
                  <c:v>1363.6100000000001</c:v>
                </c:pt>
                <c:pt idx="245">
                  <c:v>1345.2</c:v>
                </c:pt>
                <c:pt idx="246">
                  <c:v>1320.64</c:v>
                </c:pt>
                <c:pt idx="247">
                  <c:v>1292.28</c:v>
                </c:pt>
                <c:pt idx="248">
                  <c:v>1218.8900000000001</c:v>
                </c:pt>
                <c:pt idx="249">
                  <c:v>1131.42</c:v>
                </c:pt>
                <c:pt idx="250">
                  <c:v>1253.3</c:v>
                </c:pt>
                <c:pt idx="251">
                  <c:v>1246.96</c:v>
                </c:pt>
                <c:pt idx="252">
                  <c:v>1257.6000000000001</c:v>
                </c:pt>
                <c:pt idx="253">
                  <c:v>1312.41</c:v>
                </c:pt>
                <c:pt idx="254">
                  <c:v>1365.68</c:v>
                </c:pt>
                <c:pt idx="255">
                  <c:v>1408.47</c:v>
                </c:pt>
                <c:pt idx="256">
                  <c:v>1397.91</c:v>
                </c:pt>
                <c:pt idx="257">
                  <c:v>1310.33</c:v>
                </c:pt>
                <c:pt idx="258">
                  <c:v>1362.16</c:v>
                </c:pt>
                <c:pt idx="259">
                  <c:v>1379.32</c:v>
                </c:pt>
                <c:pt idx="260">
                  <c:v>1406.58</c:v>
                </c:pt>
                <c:pt idx="261">
                  <c:v>1440.67</c:v>
                </c:pt>
                <c:pt idx="262">
                  <c:v>1412.16</c:v>
                </c:pt>
                <c:pt idx="263">
                  <c:v>1416.18</c:v>
                </c:pt>
                <c:pt idx="264">
                  <c:v>1426.19</c:v>
                </c:pt>
                <c:pt idx="265">
                  <c:v>1498.1100000000001</c:v>
                </c:pt>
                <c:pt idx="266">
                  <c:v>1514.68</c:v>
                </c:pt>
                <c:pt idx="267">
                  <c:v>1569.19</c:v>
                </c:pt>
                <c:pt idx="268">
                  <c:v>1597.57</c:v>
                </c:pt>
                <c:pt idx="269">
                  <c:v>1630.74</c:v>
                </c:pt>
                <c:pt idx="270">
                  <c:v>1606.28</c:v>
                </c:pt>
                <c:pt idx="271">
                  <c:v>1685.73</c:v>
                </c:pt>
                <c:pt idx="272">
                  <c:v>1632.97</c:v>
                </c:pt>
                <c:pt idx="273">
                  <c:v>1681.55</c:v>
                </c:pt>
                <c:pt idx="274">
                  <c:v>1756.54</c:v>
                </c:pt>
                <c:pt idx="275">
                  <c:v>1805.81</c:v>
                </c:pt>
                <c:pt idx="276">
                  <c:v>1848.3600000000001</c:v>
                </c:pt>
                <c:pt idx="277">
                  <c:v>1782.5900000000001</c:v>
                </c:pt>
                <c:pt idx="278">
                  <c:v>1859.45</c:v>
                </c:pt>
                <c:pt idx="279">
                  <c:v>1872.3400000000001</c:v>
                </c:pt>
                <c:pt idx="280">
                  <c:v>1883.95</c:v>
                </c:pt>
                <c:pt idx="281">
                  <c:v>1923.57</c:v>
                </c:pt>
                <c:pt idx="282">
                  <c:v>1960.23</c:v>
                </c:pt>
                <c:pt idx="283">
                  <c:v>1930.67</c:v>
                </c:pt>
                <c:pt idx="284">
                  <c:v>2003.3700000000001</c:v>
                </c:pt>
                <c:pt idx="285">
                  <c:v>1972.29</c:v>
                </c:pt>
                <c:pt idx="286">
                  <c:v>2018.05</c:v>
                </c:pt>
                <c:pt idx="287">
                  <c:v>2067.56</c:v>
                </c:pt>
                <c:pt idx="288">
                  <c:v>2058.9</c:v>
                </c:pt>
                <c:pt idx="289">
                  <c:v>1994.99</c:v>
                </c:pt>
                <c:pt idx="290">
                  <c:v>2104.5</c:v>
                </c:pt>
                <c:pt idx="291">
                  <c:v>2067.89</c:v>
                </c:pt>
                <c:pt idx="292">
                  <c:v>2085.5100000000002</c:v>
                </c:pt>
                <c:pt idx="293">
                  <c:v>2107.39</c:v>
                </c:pt>
                <c:pt idx="294">
                  <c:v>2063.11</c:v>
                </c:pt>
                <c:pt idx="295">
                  <c:v>2103.84</c:v>
                </c:pt>
                <c:pt idx="296">
                  <c:v>1972.18</c:v>
                </c:pt>
                <c:pt idx="297">
                  <c:v>1920.03</c:v>
                </c:pt>
                <c:pt idx="298">
                  <c:v>2079.36</c:v>
                </c:pt>
                <c:pt idx="299">
                  <c:v>2080.41</c:v>
                </c:pt>
                <c:pt idx="300">
                  <c:v>2063.36</c:v>
                </c:pt>
                <c:pt idx="301">
                  <c:v>1940.24</c:v>
                </c:pt>
                <c:pt idx="302">
                  <c:v>1932.23</c:v>
                </c:pt>
                <c:pt idx="303">
                  <c:v>2063.9499999999998</c:v>
                </c:pt>
                <c:pt idx="304">
                  <c:v>2065.3000000000002</c:v>
                </c:pt>
                <c:pt idx="305">
                  <c:v>2099.06</c:v>
                </c:pt>
                <c:pt idx="306">
                  <c:v>2098.86</c:v>
                </c:pt>
                <c:pt idx="307">
                  <c:v>2173.6</c:v>
                </c:pt>
                <c:pt idx="308">
                  <c:v>2176.12</c:v>
                </c:pt>
                <c:pt idx="309">
                  <c:v>2168.27</c:v>
                </c:pt>
                <c:pt idx="310">
                  <c:v>2126.41</c:v>
                </c:pt>
                <c:pt idx="311">
                  <c:v>2198.81</c:v>
                </c:pt>
                <c:pt idx="312">
                  <c:v>2238.83</c:v>
                </c:pt>
                <c:pt idx="313">
                  <c:v>2280.9</c:v>
                </c:pt>
                <c:pt idx="314">
                  <c:v>2363.64</c:v>
                </c:pt>
                <c:pt idx="315">
                  <c:v>2368.06</c:v>
                </c:pt>
                <c:pt idx="316">
                  <c:v>2384.2000000000003</c:v>
                </c:pt>
                <c:pt idx="317">
                  <c:v>2412.91</c:v>
                </c:pt>
                <c:pt idx="318">
                  <c:v>2423.41</c:v>
                </c:pt>
                <c:pt idx="319">
                  <c:v>2472.1</c:v>
                </c:pt>
                <c:pt idx="320">
                  <c:v>2457.59</c:v>
                </c:pt>
                <c:pt idx="321">
                  <c:v>2519.36</c:v>
                </c:pt>
                <c:pt idx="322">
                  <c:v>2572.83</c:v>
                </c:pt>
                <c:pt idx="323">
                  <c:v>2647.58</c:v>
                </c:pt>
                <c:pt idx="324">
                  <c:v>2673.61</c:v>
                </c:pt>
                <c:pt idx="325">
                  <c:v>2822.43</c:v>
                </c:pt>
                <c:pt idx="326">
                  <c:v>2713.83</c:v>
                </c:pt>
                <c:pt idx="327">
                  <c:v>2640.87</c:v>
                </c:pt>
                <c:pt idx="328">
                  <c:v>2648.05</c:v>
                </c:pt>
                <c:pt idx="329">
                  <c:v>2724.01</c:v>
                </c:pt>
                <c:pt idx="330">
                  <c:v>2718.37</c:v>
                </c:pt>
                <c:pt idx="331">
                  <c:v>2802.6</c:v>
                </c:pt>
                <c:pt idx="332">
                  <c:v>2901.13</c:v>
                </c:pt>
                <c:pt idx="333">
                  <c:v>2913.98</c:v>
                </c:pt>
                <c:pt idx="334">
                  <c:v>2682.63</c:v>
                </c:pt>
                <c:pt idx="335">
                  <c:v>2760.17</c:v>
                </c:pt>
                <c:pt idx="336">
                  <c:v>2485.7399999999998</c:v>
                </c:pt>
                <c:pt idx="337">
                  <c:v>2681.05</c:v>
                </c:pt>
                <c:pt idx="338">
                  <c:v>2784.49</c:v>
                </c:pt>
                <c:pt idx="339">
                  <c:v>2834.4</c:v>
                </c:pt>
                <c:pt idx="340">
                  <c:v>2945.83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45-4482-BAE9-D716F38BD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269088"/>
        <c:axId val="629269480"/>
      </c:lineChart>
      <c:lineChart>
        <c:grouping val="standard"/>
        <c:varyColors val="0"/>
        <c:ser>
          <c:idx val="1"/>
          <c:order val="1"/>
          <c:tx>
            <c:strRef>
              <c:f>'Fig7'!$C$2</c:f>
              <c:strCache>
                <c:ptCount val="1"/>
                <c:pt idx="0">
                  <c:v>US- Market/Book Value (E/Ebv)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'Fig7'!$A$3:$A$343</c:f>
              <c:numCache>
                <c:formatCode>m/d/yyyy</c:formatCode>
                <c:ptCount val="341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33326</c:v>
                </c:pt>
                <c:pt idx="4">
                  <c:v>33358</c:v>
                </c:pt>
                <c:pt idx="5">
                  <c:v>33389</c:v>
                </c:pt>
                <c:pt idx="6">
                  <c:v>33417</c:v>
                </c:pt>
                <c:pt idx="7">
                  <c:v>33450</c:v>
                </c:pt>
                <c:pt idx="8">
                  <c:v>33480</c:v>
                </c:pt>
                <c:pt idx="9">
                  <c:v>33511</c:v>
                </c:pt>
                <c:pt idx="10">
                  <c:v>33542</c:v>
                </c:pt>
                <c:pt idx="11">
                  <c:v>33571</c:v>
                </c:pt>
                <c:pt idx="12">
                  <c:v>33603</c:v>
                </c:pt>
                <c:pt idx="13">
                  <c:v>33634</c:v>
                </c:pt>
                <c:pt idx="14">
                  <c:v>33662</c:v>
                </c:pt>
                <c:pt idx="15">
                  <c:v>33694</c:v>
                </c:pt>
                <c:pt idx="16">
                  <c:v>33724</c:v>
                </c:pt>
                <c:pt idx="17">
                  <c:v>33753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33907</c:v>
                </c:pt>
                <c:pt idx="23">
                  <c:v>33938</c:v>
                </c:pt>
                <c:pt idx="24">
                  <c:v>33969</c:v>
                </c:pt>
                <c:pt idx="25">
                  <c:v>33998</c:v>
                </c:pt>
                <c:pt idx="26">
                  <c:v>34026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34180</c:v>
                </c:pt>
                <c:pt idx="32">
                  <c:v>34212</c:v>
                </c:pt>
                <c:pt idx="33">
                  <c:v>34242</c:v>
                </c:pt>
                <c:pt idx="34">
                  <c:v>34271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34453</c:v>
                </c:pt>
                <c:pt idx="41">
                  <c:v>34485</c:v>
                </c:pt>
                <c:pt idx="42">
                  <c:v>34515</c:v>
                </c:pt>
                <c:pt idx="43">
                  <c:v>34544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34698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34817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34971</c:v>
                </c:pt>
                <c:pt idx="58">
                  <c:v>35003</c:v>
                </c:pt>
                <c:pt idx="59">
                  <c:v>35033</c:v>
                </c:pt>
                <c:pt idx="60">
                  <c:v>35062</c:v>
                </c:pt>
                <c:pt idx="61">
                  <c:v>35095</c:v>
                </c:pt>
                <c:pt idx="62">
                  <c:v>35124</c:v>
                </c:pt>
                <c:pt idx="63">
                  <c:v>35153</c:v>
                </c:pt>
                <c:pt idx="64">
                  <c:v>35185</c:v>
                </c:pt>
                <c:pt idx="65">
                  <c:v>35216</c:v>
                </c:pt>
                <c:pt idx="66">
                  <c:v>35244</c:v>
                </c:pt>
                <c:pt idx="67">
                  <c:v>35277</c:v>
                </c:pt>
                <c:pt idx="68">
                  <c:v>35307</c:v>
                </c:pt>
                <c:pt idx="69">
                  <c:v>35338</c:v>
                </c:pt>
                <c:pt idx="70">
                  <c:v>35369</c:v>
                </c:pt>
                <c:pt idx="71">
                  <c:v>35398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35580</c:v>
                </c:pt>
                <c:pt idx="78">
                  <c:v>35611</c:v>
                </c:pt>
                <c:pt idx="79">
                  <c:v>35642</c:v>
                </c:pt>
                <c:pt idx="80">
                  <c:v>35671</c:v>
                </c:pt>
                <c:pt idx="81">
                  <c:v>35703</c:v>
                </c:pt>
                <c:pt idx="82">
                  <c:v>35734</c:v>
                </c:pt>
                <c:pt idx="83">
                  <c:v>35762</c:v>
                </c:pt>
                <c:pt idx="84">
                  <c:v>35795</c:v>
                </c:pt>
                <c:pt idx="85">
                  <c:v>35825</c:v>
                </c:pt>
                <c:pt idx="86">
                  <c:v>35853</c:v>
                </c:pt>
                <c:pt idx="87">
                  <c:v>35885</c:v>
                </c:pt>
                <c:pt idx="88">
                  <c:v>35915</c:v>
                </c:pt>
                <c:pt idx="89">
                  <c:v>35944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36098</c:v>
                </c:pt>
                <c:pt idx="95">
                  <c:v>36129</c:v>
                </c:pt>
                <c:pt idx="96">
                  <c:v>36160</c:v>
                </c:pt>
                <c:pt idx="97">
                  <c:v>36189</c:v>
                </c:pt>
                <c:pt idx="98">
                  <c:v>36217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36371</c:v>
                </c:pt>
                <c:pt idx="104">
                  <c:v>36403</c:v>
                </c:pt>
                <c:pt idx="105">
                  <c:v>36433</c:v>
                </c:pt>
                <c:pt idx="106">
                  <c:v>36462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36644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36798</c:v>
                </c:pt>
                <c:pt idx="118">
                  <c:v>36830</c:v>
                </c:pt>
                <c:pt idx="119">
                  <c:v>36860</c:v>
                </c:pt>
                <c:pt idx="120">
                  <c:v>36889</c:v>
                </c:pt>
                <c:pt idx="121">
                  <c:v>36922</c:v>
                </c:pt>
                <c:pt idx="122">
                  <c:v>36950</c:v>
                </c:pt>
                <c:pt idx="123">
                  <c:v>36980</c:v>
                </c:pt>
                <c:pt idx="124">
                  <c:v>37011</c:v>
                </c:pt>
                <c:pt idx="125">
                  <c:v>37042</c:v>
                </c:pt>
                <c:pt idx="126">
                  <c:v>37071</c:v>
                </c:pt>
                <c:pt idx="127">
                  <c:v>37103</c:v>
                </c:pt>
                <c:pt idx="128">
                  <c:v>37134</c:v>
                </c:pt>
                <c:pt idx="129">
                  <c:v>37162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37344</c:v>
                </c:pt>
                <c:pt idx="136">
                  <c:v>37376</c:v>
                </c:pt>
                <c:pt idx="137">
                  <c:v>37407</c:v>
                </c:pt>
                <c:pt idx="138">
                  <c:v>37435</c:v>
                </c:pt>
                <c:pt idx="139">
                  <c:v>37468</c:v>
                </c:pt>
                <c:pt idx="140">
                  <c:v>37498</c:v>
                </c:pt>
                <c:pt idx="141">
                  <c:v>37529</c:v>
                </c:pt>
                <c:pt idx="142">
                  <c:v>37560</c:v>
                </c:pt>
                <c:pt idx="143">
                  <c:v>37589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37771</c:v>
                </c:pt>
                <c:pt idx="150">
                  <c:v>37802</c:v>
                </c:pt>
                <c:pt idx="151">
                  <c:v>37833</c:v>
                </c:pt>
                <c:pt idx="152">
                  <c:v>37862</c:v>
                </c:pt>
                <c:pt idx="153">
                  <c:v>37894</c:v>
                </c:pt>
                <c:pt idx="154">
                  <c:v>37925</c:v>
                </c:pt>
                <c:pt idx="155">
                  <c:v>37953</c:v>
                </c:pt>
                <c:pt idx="156">
                  <c:v>37986</c:v>
                </c:pt>
                <c:pt idx="157">
                  <c:v>38016</c:v>
                </c:pt>
                <c:pt idx="158">
                  <c:v>38044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38198</c:v>
                </c:pt>
                <c:pt idx="164">
                  <c:v>38230</c:v>
                </c:pt>
                <c:pt idx="165">
                  <c:v>38260</c:v>
                </c:pt>
                <c:pt idx="166">
                  <c:v>38289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38471</c:v>
                </c:pt>
                <c:pt idx="173">
                  <c:v>38503</c:v>
                </c:pt>
                <c:pt idx="174">
                  <c:v>38533</c:v>
                </c:pt>
                <c:pt idx="175">
                  <c:v>38562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38716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38835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38989</c:v>
                </c:pt>
                <c:pt idx="190">
                  <c:v>39021</c:v>
                </c:pt>
                <c:pt idx="191">
                  <c:v>39051</c:v>
                </c:pt>
                <c:pt idx="192">
                  <c:v>39080</c:v>
                </c:pt>
                <c:pt idx="193">
                  <c:v>39113</c:v>
                </c:pt>
                <c:pt idx="194">
                  <c:v>39141</c:v>
                </c:pt>
                <c:pt idx="195">
                  <c:v>39171</c:v>
                </c:pt>
                <c:pt idx="196">
                  <c:v>39202</c:v>
                </c:pt>
                <c:pt idx="197">
                  <c:v>39233</c:v>
                </c:pt>
                <c:pt idx="198">
                  <c:v>39262</c:v>
                </c:pt>
                <c:pt idx="199">
                  <c:v>39294</c:v>
                </c:pt>
                <c:pt idx="200">
                  <c:v>39325</c:v>
                </c:pt>
                <c:pt idx="201">
                  <c:v>39353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39598</c:v>
                </c:pt>
                <c:pt idx="210">
                  <c:v>39629</c:v>
                </c:pt>
                <c:pt idx="211">
                  <c:v>39660</c:v>
                </c:pt>
                <c:pt idx="212">
                  <c:v>39689</c:v>
                </c:pt>
                <c:pt idx="213">
                  <c:v>39721</c:v>
                </c:pt>
                <c:pt idx="214">
                  <c:v>39752</c:v>
                </c:pt>
                <c:pt idx="215">
                  <c:v>39780</c:v>
                </c:pt>
                <c:pt idx="216">
                  <c:v>39813</c:v>
                </c:pt>
                <c:pt idx="217">
                  <c:v>39843</c:v>
                </c:pt>
                <c:pt idx="218">
                  <c:v>39871</c:v>
                </c:pt>
                <c:pt idx="219">
                  <c:v>39903</c:v>
                </c:pt>
                <c:pt idx="220">
                  <c:v>39933</c:v>
                </c:pt>
                <c:pt idx="221">
                  <c:v>39962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40116</c:v>
                </c:pt>
                <c:pt idx="227">
                  <c:v>40147</c:v>
                </c:pt>
                <c:pt idx="228">
                  <c:v>40178</c:v>
                </c:pt>
                <c:pt idx="229">
                  <c:v>40207</c:v>
                </c:pt>
                <c:pt idx="230">
                  <c:v>40235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40389</c:v>
                </c:pt>
                <c:pt idx="236">
                  <c:v>40421</c:v>
                </c:pt>
                <c:pt idx="237">
                  <c:v>40451</c:v>
                </c:pt>
                <c:pt idx="238">
                  <c:v>40480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40662</c:v>
                </c:pt>
                <c:pt idx="245">
                  <c:v>40694</c:v>
                </c:pt>
                <c:pt idx="246">
                  <c:v>40724</c:v>
                </c:pt>
                <c:pt idx="247">
                  <c:v>40753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40907</c:v>
                </c:pt>
                <c:pt idx="253">
                  <c:v>40939</c:v>
                </c:pt>
                <c:pt idx="254">
                  <c:v>40968</c:v>
                </c:pt>
                <c:pt idx="255">
                  <c:v>40998</c:v>
                </c:pt>
                <c:pt idx="256">
                  <c:v>41029</c:v>
                </c:pt>
                <c:pt idx="257">
                  <c:v>41060</c:v>
                </c:pt>
                <c:pt idx="258">
                  <c:v>41089</c:v>
                </c:pt>
                <c:pt idx="259">
                  <c:v>41121</c:v>
                </c:pt>
                <c:pt idx="260">
                  <c:v>41152</c:v>
                </c:pt>
                <c:pt idx="261">
                  <c:v>41180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  <c:pt idx="265">
                  <c:v>41305</c:v>
                </c:pt>
                <c:pt idx="266">
                  <c:v>41333</c:v>
                </c:pt>
                <c:pt idx="267">
                  <c:v>41362</c:v>
                </c:pt>
                <c:pt idx="268">
                  <c:v>41394</c:v>
                </c:pt>
                <c:pt idx="269">
                  <c:v>41425</c:v>
                </c:pt>
                <c:pt idx="270">
                  <c:v>41453</c:v>
                </c:pt>
                <c:pt idx="271">
                  <c:v>41486</c:v>
                </c:pt>
                <c:pt idx="272">
                  <c:v>41516</c:v>
                </c:pt>
                <c:pt idx="273">
                  <c:v>41547</c:v>
                </c:pt>
                <c:pt idx="274">
                  <c:v>41578</c:v>
                </c:pt>
                <c:pt idx="275">
                  <c:v>41607</c:v>
                </c:pt>
                <c:pt idx="276">
                  <c:v>41639</c:v>
                </c:pt>
                <c:pt idx="277">
                  <c:v>41670</c:v>
                </c:pt>
                <c:pt idx="278">
                  <c:v>41698</c:v>
                </c:pt>
                <c:pt idx="279">
                  <c:v>41729</c:v>
                </c:pt>
                <c:pt idx="280">
                  <c:v>41759</c:v>
                </c:pt>
                <c:pt idx="281">
                  <c:v>41789</c:v>
                </c:pt>
                <c:pt idx="282">
                  <c:v>41820</c:v>
                </c:pt>
                <c:pt idx="283">
                  <c:v>41851</c:v>
                </c:pt>
                <c:pt idx="284">
                  <c:v>41880</c:v>
                </c:pt>
                <c:pt idx="285">
                  <c:v>41912</c:v>
                </c:pt>
                <c:pt idx="286">
                  <c:v>41943</c:v>
                </c:pt>
                <c:pt idx="287">
                  <c:v>41971</c:v>
                </c:pt>
                <c:pt idx="288">
                  <c:v>42004</c:v>
                </c:pt>
                <c:pt idx="289">
                  <c:v>42034</c:v>
                </c:pt>
                <c:pt idx="290">
                  <c:v>42062</c:v>
                </c:pt>
                <c:pt idx="291">
                  <c:v>42094</c:v>
                </c:pt>
                <c:pt idx="292">
                  <c:v>42124</c:v>
                </c:pt>
                <c:pt idx="293">
                  <c:v>42153</c:v>
                </c:pt>
                <c:pt idx="294">
                  <c:v>42185</c:v>
                </c:pt>
                <c:pt idx="295">
                  <c:v>42216</c:v>
                </c:pt>
                <c:pt idx="296">
                  <c:v>42247</c:v>
                </c:pt>
                <c:pt idx="297">
                  <c:v>42277</c:v>
                </c:pt>
                <c:pt idx="298">
                  <c:v>42307</c:v>
                </c:pt>
                <c:pt idx="299">
                  <c:v>42338</c:v>
                </c:pt>
                <c:pt idx="300">
                  <c:v>42368</c:v>
                </c:pt>
                <c:pt idx="301">
                  <c:v>42399</c:v>
                </c:pt>
                <c:pt idx="302">
                  <c:v>42429</c:v>
                </c:pt>
                <c:pt idx="303">
                  <c:v>42459</c:v>
                </c:pt>
                <c:pt idx="304">
                  <c:v>42490</c:v>
                </c:pt>
                <c:pt idx="305">
                  <c:v>42520</c:v>
                </c:pt>
                <c:pt idx="306">
                  <c:v>42551</c:v>
                </c:pt>
                <c:pt idx="307">
                  <c:v>42581</c:v>
                </c:pt>
                <c:pt idx="308">
                  <c:v>42612</c:v>
                </c:pt>
                <c:pt idx="309">
                  <c:v>42643</c:v>
                </c:pt>
                <c:pt idx="310">
                  <c:v>42673</c:v>
                </c:pt>
                <c:pt idx="311">
                  <c:v>42704</c:v>
                </c:pt>
                <c:pt idx="312">
                  <c:v>42734</c:v>
                </c:pt>
                <c:pt idx="313">
                  <c:v>42765</c:v>
                </c:pt>
                <c:pt idx="314">
                  <c:v>42794</c:v>
                </c:pt>
                <c:pt idx="315">
                  <c:v>42824</c:v>
                </c:pt>
                <c:pt idx="316">
                  <c:v>42855</c:v>
                </c:pt>
                <c:pt idx="317">
                  <c:v>42885</c:v>
                </c:pt>
                <c:pt idx="318">
                  <c:v>42916</c:v>
                </c:pt>
                <c:pt idx="319">
                  <c:v>42946</c:v>
                </c:pt>
                <c:pt idx="320">
                  <c:v>42977</c:v>
                </c:pt>
                <c:pt idx="321">
                  <c:v>43008</c:v>
                </c:pt>
                <c:pt idx="322">
                  <c:v>43038</c:v>
                </c:pt>
                <c:pt idx="323">
                  <c:v>43069</c:v>
                </c:pt>
                <c:pt idx="324">
                  <c:v>43099</c:v>
                </c:pt>
                <c:pt idx="325">
                  <c:v>43130</c:v>
                </c:pt>
                <c:pt idx="326">
                  <c:v>43159</c:v>
                </c:pt>
                <c:pt idx="327">
                  <c:v>43189</c:v>
                </c:pt>
                <c:pt idx="328">
                  <c:v>43220</c:v>
                </c:pt>
                <c:pt idx="329">
                  <c:v>43251</c:v>
                </c:pt>
                <c:pt idx="330">
                  <c:v>43280</c:v>
                </c:pt>
                <c:pt idx="331">
                  <c:v>43312</c:v>
                </c:pt>
                <c:pt idx="332">
                  <c:v>43343</c:v>
                </c:pt>
                <c:pt idx="333">
                  <c:v>43371</c:v>
                </c:pt>
                <c:pt idx="334">
                  <c:v>43404</c:v>
                </c:pt>
                <c:pt idx="335">
                  <c:v>43434</c:v>
                </c:pt>
                <c:pt idx="336">
                  <c:v>43465</c:v>
                </c:pt>
                <c:pt idx="337">
                  <c:v>43496</c:v>
                </c:pt>
                <c:pt idx="338">
                  <c:v>43524</c:v>
                </c:pt>
                <c:pt idx="339">
                  <c:v>43553</c:v>
                </c:pt>
                <c:pt idx="340">
                  <c:v>43585</c:v>
                </c:pt>
              </c:numCache>
            </c:numRef>
          </c:cat>
          <c:val>
            <c:numRef>
              <c:f>'Fig7'!$C$3:$C$342</c:f>
              <c:numCache>
                <c:formatCode>General</c:formatCode>
                <c:ptCount val="340"/>
                <c:pt idx="0">
                  <c:v>2</c:v>
                </c:pt>
                <c:pt idx="1">
                  <c:v>2.06</c:v>
                </c:pt>
                <c:pt idx="2">
                  <c:v>2.2000000000000002</c:v>
                </c:pt>
                <c:pt idx="3">
                  <c:v>2.27</c:v>
                </c:pt>
                <c:pt idx="4">
                  <c:v>2.2600000000000002</c:v>
                </c:pt>
                <c:pt idx="5">
                  <c:v>2.35</c:v>
                </c:pt>
                <c:pt idx="6">
                  <c:v>2.25</c:v>
                </c:pt>
                <c:pt idx="7">
                  <c:v>2.34</c:v>
                </c:pt>
                <c:pt idx="8">
                  <c:v>2.38</c:v>
                </c:pt>
                <c:pt idx="9">
                  <c:v>2.34</c:v>
                </c:pt>
                <c:pt idx="10">
                  <c:v>2.38</c:v>
                </c:pt>
                <c:pt idx="11">
                  <c:v>2.29</c:v>
                </c:pt>
                <c:pt idx="12">
                  <c:v>2.56</c:v>
                </c:pt>
                <c:pt idx="13">
                  <c:v>2.58</c:v>
                </c:pt>
                <c:pt idx="14">
                  <c:v>2.58</c:v>
                </c:pt>
                <c:pt idx="15">
                  <c:v>2.5300000000000002</c:v>
                </c:pt>
                <c:pt idx="16">
                  <c:v>2.6</c:v>
                </c:pt>
                <c:pt idx="17">
                  <c:v>2.64</c:v>
                </c:pt>
                <c:pt idx="18">
                  <c:v>2.57</c:v>
                </c:pt>
                <c:pt idx="19">
                  <c:v>2.68</c:v>
                </c:pt>
                <c:pt idx="20">
                  <c:v>2.62</c:v>
                </c:pt>
                <c:pt idx="21">
                  <c:v>2.63</c:v>
                </c:pt>
                <c:pt idx="22">
                  <c:v>2.65</c:v>
                </c:pt>
                <c:pt idx="23">
                  <c:v>2.74</c:v>
                </c:pt>
                <c:pt idx="24">
                  <c:v>2.75</c:v>
                </c:pt>
                <c:pt idx="25">
                  <c:v>2.6</c:v>
                </c:pt>
                <c:pt idx="26">
                  <c:v>2.61</c:v>
                </c:pt>
                <c:pt idx="27">
                  <c:v>2.66</c:v>
                </c:pt>
                <c:pt idx="28">
                  <c:v>2.58</c:v>
                </c:pt>
                <c:pt idx="29">
                  <c:v>2.66</c:v>
                </c:pt>
                <c:pt idx="30">
                  <c:v>2.64</c:v>
                </c:pt>
                <c:pt idx="31">
                  <c:v>2.6</c:v>
                </c:pt>
                <c:pt idx="32">
                  <c:v>2.69</c:v>
                </c:pt>
                <c:pt idx="33">
                  <c:v>2.66</c:v>
                </c:pt>
                <c:pt idx="34">
                  <c:v>2.69</c:v>
                </c:pt>
                <c:pt idx="35">
                  <c:v>2.67</c:v>
                </c:pt>
                <c:pt idx="36">
                  <c:v>2.7</c:v>
                </c:pt>
                <c:pt idx="37">
                  <c:v>2.56</c:v>
                </c:pt>
                <c:pt idx="38">
                  <c:v>2.48</c:v>
                </c:pt>
                <c:pt idx="39">
                  <c:v>2.36</c:v>
                </c:pt>
                <c:pt idx="40">
                  <c:v>2.38</c:v>
                </c:pt>
                <c:pt idx="41">
                  <c:v>2.4</c:v>
                </c:pt>
                <c:pt idx="42">
                  <c:v>2.3199999999999998</c:v>
                </c:pt>
                <c:pt idx="43">
                  <c:v>2.38</c:v>
                </c:pt>
                <c:pt idx="44">
                  <c:v>2.4700000000000002</c:v>
                </c:pt>
                <c:pt idx="45">
                  <c:v>2.42</c:v>
                </c:pt>
                <c:pt idx="46">
                  <c:v>2.46</c:v>
                </c:pt>
                <c:pt idx="47">
                  <c:v>2.38</c:v>
                </c:pt>
                <c:pt idx="48">
                  <c:v>2.41</c:v>
                </c:pt>
                <c:pt idx="49">
                  <c:v>2.29</c:v>
                </c:pt>
                <c:pt idx="50">
                  <c:v>2.38</c:v>
                </c:pt>
                <c:pt idx="51">
                  <c:v>2.44</c:v>
                </c:pt>
                <c:pt idx="52">
                  <c:v>2.52</c:v>
                </c:pt>
                <c:pt idx="53">
                  <c:v>2.61</c:v>
                </c:pt>
                <c:pt idx="54">
                  <c:v>2.66</c:v>
                </c:pt>
                <c:pt idx="55">
                  <c:v>2.75</c:v>
                </c:pt>
                <c:pt idx="56">
                  <c:v>2.73</c:v>
                </c:pt>
                <c:pt idx="57">
                  <c:v>2.84</c:v>
                </c:pt>
                <c:pt idx="58">
                  <c:v>2.8000000000000003</c:v>
                </c:pt>
                <c:pt idx="59">
                  <c:v>2.9</c:v>
                </c:pt>
                <c:pt idx="60">
                  <c:v>2.95</c:v>
                </c:pt>
                <c:pt idx="61">
                  <c:v>2.83</c:v>
                </c:pt>
                <c:pt idx="62">
                  <c:v>2.86</c:v>
                </c:pt>
                <c:pt idx="63">
                  <c:v>2.88</c:v>
                </c:pt>
                <c:pt idx="64">
                  <c:v>2.91</c:v>
                </c:pt>
                <c:pt idx="65">
                  <c:v>2.99</c:v>
                </c:pt>
                <c:pt idx="66">
                  <c:v>3</c:v>
                </c:pt>
                <c:pt idx="67">
                  <c:v>2.85</c:v>
                </c:pt>
                <c:pt idx="68">
                  <c:v>2.92</c:v>
                </c:pt>
                <c:pt idx="69">
                  <c:v>3.09</c:v>
                </c:pt>
                <c:pt idx="70">
                  <c:v>3.12</c:v>
                </c:pt>
                <c:pt idx="71">
                  <c:v>3.35</c:v>
                </c:pt>
                <c:pt idx="72">
                  <c:v>3.2800000000000002</c:v>
                </c:pt>
                <c:pt idx="73">
                  <c:v>3.33</c:v>
                </c:pt>
                <c:pt idx="74">
                  <c:v>3.3200000000000003</c:v>
                </c:pt>
                <c:pt idx="75">
                  <c:v>3.19</c:v>
                </c:pt>
                <c:pt idx="76">
                  <c:v>3.39</c:v>
                </c:pt>
                <c:pt idx="77">
                  <c:v>3.58</c:v>
                </c:pt>
                <c:pt idx="78">
                  <c:v>3.77</c:v>
                </c:pt>
                <c:pt idx="79">
                  <c:v>4.05</c:v>
                </c:pt>
                <c:pt idx="80">
                  <c:v>3.83</c:v>
                </c:pt>
                <c:pt idx="81">
                  <c:v>4.0200000000000005</c:v>
                </c:pt>
                <c:pt idx="82">
                  <c:v>3.86</c:v>
                </c:pt>
                <c:pt idx="83">
                  <c:v>4.0200000000000005</c:v>
                </c:pt>
                <c:pt idx="84">
                  <c:v>4.07</c:v>
                </c:pt>
                <c:pt idx="85">
                  <c:v>3.83</c:v>
                </c:pt>
                <c:pt idx="86">
                  <c:v>4.08</c:v>
                </c:pt>
                <c:pt idx="87">
                  <c:v>4.2700000000000005</c:v>
                </c:pt>
                <c:pt idx="88">
                  <c:v>4.3100000000000005</c:v>
                </c:pt>
                <c:pt idx="89">
                  <c:v>4.1900000000000004</c:v>
                </c:pt>
                <c:pt idx="90">
                  <c:v>4.3600000000000003</c:v>
                </c:pt>
                <c:pt idx="91">
                  <c:v>4.2300000000000004</c:v>
                </c:pt>
                <c:pt idx="92">
                  <c:v>3.58</c:v>
                </c:pt>
                <c:pt idx="93">
                  <c:v>3.7600000000000002</c:v>
                </c:pt>
                <c:pt idx="94">
                  <c:v>4.03</c:v>
                </c:pt>
                <c:pt idx="95">
                  <c:v>4.3</c:v>
                </c:pt>
                <c:pt idx="96">
                  <c:v>4.47</c:v>
                </c:pt>
                <c:pt idx="97">
                  <c:v>4.3600000000000003</c:v>
                </c:pt>
                <c:pt idx="98">
                  <c:v>4.26</c:v>
                </c:pt>
                <c:pt idx="99">
                  <c:v>4.5</c:v>
                </c:pt>
                <c:pt idx="100">
                  <c:v>4.71</c:v>
                </c:pt>
                <c:pt idx="101">
                  <c:v>4.55</c:v>
                </c:pt>
                <c:pt idx="102">
                  <c:v>4.79</c:v>
                </c:pt>
                <c:pt idx="103">
                  <c:v>4.5600000000000005</c:v>
                </c:pt>
                <c:pt idx="104">
                  <c:v>4.5600000000000005</c:v>
                </c:pt>
                <c:pt idx="105">
                  <c:v>4.4000000000000004</c:v>
                </c:pt>
                <c:pt idx="106">
                  <c:v>4.67</c:v>
                </c:pt>
                <c:pt idx="107">
                  <c:v>4.8100000000000005</c:v>
                </c:pt>
                <c:pt idx="108">
                  <c:v>5.21</c:v>
                </c:pt>
                <c:pt idx="109">
                  <c:v>4.66</c:v>
                </c:pt>
                <c:pt idx="110">
                  <c:v>4.62</c:v>
                </c:pt>
                <c:pt idx="111">
                  <c:v>5.07</c:v>
                </c:pt>
                <c:pt idx="112">
                  <c:v>4.8600000000000003</c:v>
                </c:pt>
                <c:pt idx="113">
                  <c:v>4.74</c:v>
                </c:pt>
                <c:pt idx="114">
                  <c:v>4.87</c:v>
                </c:pt>
                <c:pt idx="115">
                  <c:v>4.5200000000000005</c:v>
                </c:pt>
                <c:pt idx="116">
                  <c:v>4.83</c:v>
                </c:pt>
                <c:pt idx="117">
                  <c:v>4.55</c:v>
                </c:pt>
                <c:pt idx="118">
                  <c:v>4.47</c:v>
                </c:pt>
                <c:pt idx="119">
                  <c:v>4.1100000000000003</c:v>
                </c:pt>
                <c:pt idx="120">
                  <c:v>4.13</c:v>
                </c:pt>
                <c:pt idx="121">
                  <c:v>4.16</c:v>
                </c:pt>
                <c:pt idx="122">
                  <c:v>3.73</c:v>
                </c:pt>
                <c:pt idx="123">
                  <c:v>3.46</c:v>
                </c:pt>
                <c:pt idx="124">
                  <c:v>3.7800000000000002</c:v>
                </c:pt>
                <c:pt idx="125">
                  <c:v>3.81</c:v>
                </c:pt>
                <c:pt idx="126">
                  <c:v>3.72</c:v>
                </c:pt>
                <c:pt idx="127">
                  <c:v>3.65</c:v>
                </c:pt>
                <c:pt idx="128">
                  <c:v>3.42</c:v>
                </c:pt>
                <c:pt idx="129">
                  <c:v>3.14</c:v>
                </c:pt>
                <c:pt idx="130">
                  <c:v>3.23</c:v>
                </c:pt>
                <c:pt idx="131">
                  <c:v>3.45</c:v>
                </c:pt>
                <c:pt idx="132">
                  <c:v>3.46</c:v>
                </c:pt>
                <c:pt idx="133">
                  <c:v>3.6</c:v>
                </c:pt>
                <c:pt idx="134">
                  <c:v>3.5100000000000002</c:v>
                </c:pt>
                <c:pt idx="135">
                  <c:v>3.62</c:v>
                </c:pt>
                <c:pt idx="136">
                  <c:v>3.36</c:v>
                </c:pt>
                <c:pt idx="137">
                  <c:v>3.31</c:v>
                </c:pt>
                <c:pt idx="138">
                  <c:v>3.0500000000000003</c:v>
                </c:pt>
                <c:pt idx="139">
                  <c:v>2.79</c:v>
                </c:pt>
                <c:pt idx="140">
                  <c:v>2.81</c:v>
                </c:pt>
                <c:pt idx="141">
                  <c:v>2.5300000000000002</c:v>
                </c:pt>
                <c:pt idx="142">
                  <c:v>2.75</c:v>
                </c:pt>
                <c:pt idx="143">
                  <c:v>2.89</c:v>
                </c:pt>
                <c:pt idx="144">
                  <c:v>2.66</c:v>
                </c:pt>
                <c:pt idx="145">
                  <c:v>2.34</c:v>
                </c:pt>
                <c:pt idx="146">
                  <c:v>2.2800000000000002</c:v>
                </c:pt>
                <c:pt idx="147">
                  <c:v>2.31</c:v>
                </c:pt>
                <c:pt idx="148">
                  <c:v>2.5100000000000002</c:v>
                </c:pt>
                <c:pt idx="149">
                  <c:v>2.64</c:v>
                </c:pt>
                <c:pt idx="150">
                  <c:v>2.67</c:v>
                </c:pt>
                <c:pt idx="151">
                  <c:v>2.7</c:v>
                </c:pt>
                <c:pt idx="152">
                  <c:v>2.7600000000000002</c:v>
                </c:pt>
                <c:pt idx="153">
                  <c:v>2.73</c:v>
                </c:pt>
                <c:pt idx="154">
                  <c:v>2.86</c:v>
                </c:pt>
                <c:pt idx="155">
                  <c:v>2.88</c:v>
                </c:pt>
                <c:pt idx="156">
                  <c:v>3</c:v>
                </c:pt>
                <c:pt idx="157">
                  <c:v>2.83</c:v>
                </c:pt>
                <c:pt idx="158">
                  <c:v>2.85</c:v>
                </c:pt>
                <c:pt idx="159">
                  <c:v>2.81</c:v>
                </c:pt>
                <c:pt idx="160">
                  <c:v>2.75</c:v>
                </c:pt>
                <c:pt idx="161">
                  <c:v>2.77</c:v>
                </c:pt>
                <c:pt idx="162">
                  <c:v>2.81</c:v>
                </c:pt>
                <c:pt idx="163">
                  <c:v>2.72</c:v>
                </c:pt>
                <c:pt idx="164">
                  <c:v>2.72</c:v>
                </c:pt>
                <c:pt idx="165">
                  <c:v>2.73</c:v>
                </c:pt>
                <c:pt idx="166">
                  <c:v>2.7600000000000002</c:v>
                </c:pt>
                <c:pt idx="167">
                  <c:v>2.84</c:v>
                </c:pt>
                <c:pt idx="168">
                  <c:v>2.94</c:v>
                </c:pt>
                <c:pt idx="169">
                  <c:v>2.69</c:v>
                </c:pt>
                <c:pt idx="170">
                  <c:v>2.74</c:v>
                </c:pt>
                <c:pt idx="171">
                  <c:v>2.67</c:v>
                </c:pt>
                <c:pt idx="172">
                  <c:v>2.62</c:v>
                </c:pt>
                <c:pt idx="173">
                  <c:v>2.71</c:v>
                </c:pt>
                <c:pt idx="174">
                  <c:v>2.69</c:v>
                </c:pt>
                <c:pt idx="175">
                  <c:v>2.7600000000000002</c:v>
                </c:pt>
                <c:pt idx="176">
                  <c:v>2.74</c:v>
                </c:pt>
                <c:pt idx="177">
                  <c:v>2.7600000000000002</c:v>
                </c:pt>
                <c:pt idx="178">
                  <c:v>2.71</c:v>
                </c:pt>
                <c:pt idx="179">
                  <c:v>2.81</c:v>
                </c:pt>
                <c:pt idx="180">
                  <c:v>2.79</c:v>
                </c:pt>
                <c:pt idx="181">
                  <c:v>2.65</c:v>
                </c:pt>
                <c:pt idx="182">
                  <c:v>2.63</c:v>
                </c:pt>
                <c:pt idx="183">
                  <c:v>2.67</c:v>
                </c:pt>
                <c:pt idx="184">
                  <c:v>2.69</c:v>
                </c:pt>
                <c:pt idx="185">
                  <c:v>2.61</c:v>
                </c:pt>
                <c:pt idx="186">
                  <c:v>2.6</c:v>
                </c:pt>
                <c:pt idx="187">
                  <c:v>2.59</c:v>
                </c:pt>
                <c:pt idx="188">
                  <c:v>2.67</c:v>
                </c:pt>
                <c:pt idx="189">
                  <c:v>2.73</c:v>
                </c:pt>
                <c:pt idx="190">
                  <c:v>2.8000000000000003</c:v>
                </c:pt>
                <c:pt idx="191">
                  <c:v>2.84</c:v>
                </c:pt>
                <c:pt idx="192">
                  <c:v>2.88</c:v>
                </c:pt>
                <c:pt idx="193">
                  <c:v>2.74</c:v>
                </c:pt>
                <c:pt idx="194">
                  <c:v>2.67</c:v>
                </c:pt>
                <c:pt idx="195">
                  <c:v>2.7</c:v>
                </c:pt>
                <c:pt idx="196">
                  <c:v>2.79</c:v>
                </c:pt>
                <c:pt idx="197">
                  <c:v>2.88</c:v>
                </c:pt>
                <c:pt idx="198">
                  <c:v>2.82</c:v>
                </c:pt>
                <c:pt idx="199">
                  <c:v>2.73</c:v>
                </c:pt>
                <c:pt idx="200">
                  <c:v>2.7600000000000002</c:v>
                </c:pt>
                <c:pt idx="201">
                  <c:v>2.86</c:v>
                </c:pt>
                <c:pt idx="202">
                  <c:v>2.89</c:v>
                </c:pt>
                <c:pt idx="203">
                  <c:v>2.73</c:v>
                </c:pt>
                <c:pt idx="204">
                  <c:v>2.73</c:v>
                </c:pt>
                <c:pt idx="205">
                  <c:v>2.89</c:v>
                </c:pt>
                <c:pt idx="206">
                  <c:v>2.8000000000000003</c:v>
                </c:pt>
                <c:pt idx="207">
                  <c:v>2.7800000000000002</c:v>
                </c:pt>
                <c:pt idx="208">
                  <c:v>2.94</c:v>
                </c:pt>
                <c:pt idx="209">
                  <c:v>2.97</c:v>
                </c:pt>
                <c:pt idx="210">
                  <c:v>2.72</c:v>
                </c:pt>
                <c:pt idx="211">
                  <c:v>2.68</c:v>
                </c:pt>
                <c:pt idx="212">
                  <c:v>2.73</c:v>
                </c:pt>
                <c:pt idx="213">
                  <c:v>2.4700000000000002</c:v>
                </c:pt>
                <c:pt idx="214">
                  <c:v>2.0100000000000002</c:v>
                </c:pt>
                <c:pt idx="215">
                  <c:v>1.81</c:v>
                </c:pt>
                <c:pt idx="216">
                  <c:v>1.8</c:v>
                </c:pt>
                <c:pt idx="217">
                  <c:v>1.62</c:v>
                </c:pt>
                <c:pt idx="218">
                  <c:v>1.41</c:v>
                </c:pt>
                <c:pt idx="219">
                  <c:v>1.55</c:v>
                </c:pt>
                <c:pt idx="220">
                  <c:v>1.69</c:v>
                </c:pt>
                <c:pt idx="221">
                  <c:v>1.78</c:v>
                </c:pt>
                <c:pt idx="222">
                  <c:v>1.76</c:v>
                </c:pt>
                <c:pt idx="223">
                  <c:v>1.84</c:v>
                </c:pt>
                <c:pt idx="224">
                  <c:v>1.93</c:v>
                </c:pt>
                <c:pt idx="225">
                  <c:v>1.98</c:v>
                </c:pt>
                <c:pt idx="226">
                  <c:v>1.9100000000000001</c:v>
                </c:pt>
                <c:pt idx="227">
                  <c:v>2</c:v>
                </c:pt>
                <c:pt idx="228">
                  <c:v>1.99</c:v>
                </c:pt>
                <c:pt idx="229">
                  <c:v>1.81</c:v>
                </c:pt>
                <c:pt idx="230">
                  <c:v>1.85</c:v>
                </c:pt>
                <c:pt idx="231">
                  <c:v>1.97</c:v>
                </c:pt>
                <c:pt idx="232">
                  <c:v>2</c:v>
                </c:pt>
                <c:pt idx="233">
                  <c:v>1.83</c:v>
                </c:pt>
                <c:pt idx="234">
                  <c:v>1.74</c:v>
                </c:pt>
                <c:pt idx="235">
                  <c:v>1.85</c:v>
                </c:pt>
                <c:pt idx="236">
                  <c:v>1.77</c:v>
                </c:pt>
                <c:pt idx="237">
                  <c:v>1.92</c:v>
                </c:pt>
                <c:pt idx="238">
                  <c:v>2</c:v>
                </c:pt>
                <c:pt idx="239">
                  <c:v>2</c:v>
                </c:pt>
                <c:pt idx="240">
                  <c:v>2.12</c:v>
                </c:pt>
                <c:pt idx="241">
                  <c:v>2.06</c:v>
                </c:pt>
                <c:pt idx="242">
                  <c:v>2.12</c:v>
                </c:pt>
                <c:pt idx="243">
                  <c:v>2.12</c:v>
                </c:pt>
                <c:pt idx="244">
                  <c:v>2.19</c:v>
                </c:pt>
                <c:pt idx="245">
                  <c:v>2.2000000000000002</c:v>
                </c:pt>
                <c:pt idx="246">
                  <c:v>2.16</c:v>
                </c:pt>
                <c:pt idx="247">
                  <c:v>2.1</c:v>
                </c:pt>
                <c:pt idx="248">
                  <c:v>1.96</c:v>
                </c:pt>
                <c:pt idx="249">
                  <c:v>1.81</c:v>
                </c:pt>
                <c:pt idx="250">
                  <c:v>2.0100000000000002</c:v>
                </c:pt>
                <c:pt idx="251">
                  <c:v>2.0100000000000002</c:v>
                </c:pt>
                <c:pt idx="252">
                  <c:v>2.02</c:v>
                </c:pt>
                <c:pt idx="253">
                  <c:v>2.0100000000000002</c:v>
                </c:pt>
                <c:pt idx="254">
                  <c:v>2.09</c:v>
                </c:pt>
                <c:pt idx="255">
                  <c:v>2.14</c:v>
                </c:pt>
                <c:pt idx="256">
                  <c:v>2.12</c:v>
                </c:pt>
                <c:pt idx="257">
                  <c:v>1.99</c:v>
                </c:pt>
                <c:pt idx="258">
                  <c:v>2.06</c:v>
                </c:pt>
                <c:pt idx="259">
                  <c:v>2.0699999999999998</c:v>
                </c:pt>
                <c:pt idx="260">
                  <c:v>2.12</c:v>
                </c:pt>
                <c:pt idx="261">
                  <c:v>2.17</c:v>
                </c:pt>
                <c:pt idx="262">
                  <c:v>2.12</c:v>
                </c:pt>
                <c:pt idx="263">
                  <c:v>2.13</c:v>
                </c:pt>
                <c:pt idx="264">
                  <c:v>2.14</c:v>
                </c:pt>
                <c:pt idx="265">
                  <c:v>2.12</c:v>
                </c:pt>
                <c:pt idx="266">
                  <c:v>2.14</c:v>
                </c:pt>
                <c:pt idx="267">
                  <c:v>2.2200000000000002</c:v>
                </c:pt>
                <c:pt idx="268">
                  <c:v>2.2600000000000002</c:v>
                </c:pt>
                <c:pt idx="269">
                  <c:v>2.3000000000000003</c:v>
                </c:pt>
                <c:pt idx="270">
                  <c:v>2.27</c:v>
                </c:pt>
                <c:pt idx="271">
                  <c:v>2.38</c:v>
                </c:pt>
                <c:pt idx="272">
                  <c:v>2.31</c:v>
                </c:pt>
                <c:pt idx="273">
                  <c:v>2.39</c:v>
                </c:pt>
                <c:pt idx="274">
                  <c:v>2.4900000000000002</c:v>
                </c:pt>
                <c:pt idx="275">
                  <c:v>2.5500000000000003</c:v>
                </c:pt>
                <c:pt idx="276">
                  <c:v>2.63</c:v>
                </c:pt>
                <c:pt idx="277">
                  <c:v>2.56</c:v>
                </c:pt>
                <c:pt idx="278">
                  <c:v>2.67</c:v>
                </c:pt>
                <c:pt idx="279">
                  <c:v>2.69</c:v>
                </c:pt>
                <c:pt idx="280">
                  <c:v>2.69</c:v>
                </c:pt>
                <c:pt idx="281">
                  <c:v>2.75</c:v>
                </c:pt>
                <c:pt idx="282">
                  <c:v>2.83</c:v>
                </c:pt>
                <c:pt idx="283">
                  <c:v>2.79</c:v>
                </c:pt>
                <c:pt idx="284">
                  <c:v>2.9</c:v>
                </c:pt>
                <c:pt idx="285">
                  <c:v>2.84</c:v>
                </c:pt>
                <c:pt idx="286">
                  <c:v>2.9</c:v>
                </c:pt>
                <c:pt idx="287">
                  <c:v>2.97</c:v>
                </c:pt>
                <c:pt idx="288">
                  <c:v>2.88</c:v>
                </c:pt>
                <c:pt idx="289">
                  <c:v>2.8000000000000003</c:v>
                </c:pt>
                <c:pt idx="290">
                  <c:v>2.95</c:v>
                </c:pt>
                <c:pt idx="291">
                  <c:v>2.92</c:v>
                </c:pt>
                <c:pt idx="292">
                  <c:v>2.94</c:v>
                </c:pt>
                <c:pt idx="293">
                  <c:v>2.97</c:v>
                </c:pt>
                <c:pt idx="294">
                  <c:v>2.91</c:v>
                </c:pt>
                <c:pt idx="295">
                  <c:v>2.97</c:v>
                </c:pt>
                <c:pt idx="296">
                  <c:v>2.79</c:v>
                </c:pt>
                <c:pt idx="297">
                  <c:v>2.7</c:v>
                </c:pt>
                <c:pt idx="298">
                  <c:v>2.91</c:v>
                </c:pt>
                <c:pt idx="299">
                  <c:v>2.8000000000000003</c:v>
                </c:pt>
                <c:pt idx="300">
                  <c:v>2.7600000000000002</c:v>
                </c:pt>
                <c:pt idx="301">
                  <c:v>2.5</c:v>
                </c:pt>
                <c:pt idx="302">
                  <c:v>2.4900000000000002</c:v>
                </c:pt>
                <c:pt idx="303">
                  <c:v>2.66</c:v>
                </c:pt>
                <c:pt idx="304">
                  <c:v>2.67</c:v>
                </c:pt>
                <c:pt idx="305">
                  <c:v>2.71</c:v>
                </c:pt>
                <c:pt idx="306">
                  <c:v>2.7</c:v>
                </c:pt>
                <c:pt idx="307">
                  <c:v>2.8000000000000003</c:v>
                </c:pt>
                <c:pt idx="308">
                  <c:v>2.81</c:v>
                </c:pt>
                <c:pt idx="309">
                  <c:v>2.8000000000000003</c:v>
                </c:pt>
                <c:pt idx="310">
                  <c:v>2.74</c:v>
                </c:pt>
                <c:pt idx="311">
                  <c:v>2.85</c:v>
                </c:pt>
                <c:pt idx="312">
                  <c:v>2.89</c:v>
                </c:pt>
                <c:pt idx="313">
                  <c:v>2.95</c:v>
                </c:pt>
                <c:pt idx="314">
                  <c:v>3.06</c:v>
                </c:pt>
                <c:pt idx="315">
                  <c:v>3.0700000000000003</c:v>
                </c:pt>
                <c:pt idx="316">
                  <c:v>3.09</c:v>
                </c:pt>
                <c:pt idx="317">
                  <c:v>3.12</c:v>
                </c:pt>
                <c:pt idx="318">
                  <c:v>3.14</c:v>
                </c:pt>
                <c:pt idx="319">
                  <c:v>3.21</c:v>
                </c:pt>
                <c:pt idx="320">
                  <c:v>3</c:v>
                </c:pt>
                <c:pt idx="321">
                  <c:v>3.05</c:v>
                </c:pt>
                <c:pt idx="322">
                  <c:v>3.12</c:v>
                </c:pt>
                <c:pt idx="323">
                  <c:v>3.2</c:v>
                </c:pt>
                <c:pt idx="324">
                  <c:v>3.23</c:v>
                </c:pt>
                <c:pt idx="325">
                  <c:v>3.3</c:v>
                </c:pt>
                <c:pt idx="326">
                  <c:v>3.17</c:v>
                </c:pt>
                <c:pt idx="327">
                  <c:v>3.09</c:v>
                </c:pt>
                <c:pt idx="328">
                  <c:v>3.1</c:v>
                </c:pt>
                <c:pt idx="329">
                  <c:v>3.17</c:v>
                </c:pt>
                <c:pt idx="330">
                  <c:v>3.17</c:v>
                </c:pt>
                <c:pt idx="331">
                  <c:v>3.27</c:v>
                </c:pt>
                <c:pt idx="332">
                  <c:v>3.38</c:v>
                </c:pt>
                <c:pt idx="333">
                  <c:v>3.38</c:v>
                </c:pt>
                <c:pt idx="334">
                  <c:v>3.14</c:v>
                </c:pt>
                <c:pt idx="335">
                  <c:v>3.19</c:v>
                </c:pt>
                <c:pt idx="336">
                  <c:v>2.89</c:v>
                </c:pt>
                <c:pt idx="337">
                  <c:v>3.14</c:v>
                </c:pt>
                <c:pt idx="338">
                  <c:v>3.24</c:v>
                </c:pt>
                <c:pt idx="339">
                  <c:v>3.29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45-4482-BAE9-D716F38BD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269872"/>
        <c:axId val="629835744"/>
      </c:lineChart>
      <c:dateAx>
        <c:axId val="629269088"/>
        <c:scaling>
          <c:orientation val="minMax"/>
        </c:scaling>
        <c:delete val="0"/>
        <c:axPos val="b"/>
        <c:majorGridlines/>
        <c:numFmt formatCode="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29269480"/>
        <c:crosses val="autoZero"/>
        <c:auto val="1"/>
        <c:lblOffset val="100"/>
        <c:baseTimeUnit val="months"/>
        <c:majorUnit val="24"/>
        <c:majorTimeUnit val="months"/>
      </c:dateAx>
      <c:valAx>
        <c:axId val="629269480"/>
        <c:scaling>
          <c:orientation val="minMax"/>
          <c:max val="3000"/>
          <c:min val="3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ES" b="1"/>
                  <a:t>S&amp;P 500</a:t>
                </a:r>
              </a:p>
            </c:rich>
          </c:tx>
          <c:layout>
            <c:manualLayout>
              <c:xMode val="edge"/>
              <c:yMode val="edge"/>
              <c:x val="9.4899151904213122E-3"/>
              <c:y val="0.3129541548423197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29269088"/>
        <c:crossesAt val="33208"/>
        <c:crossBetween val="between"/>
        <c:majorUnit val="300"/>
      </c:valAx>
      <c:dateAx>
        <c:axId val="6292698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29835744"/>
        <c:crosses val="autoZero"/>
        <c:auto val="1"/>
        <c:lblOffset val="100"/>
        <c:baseTimeUnit val="months"/>
      </c:dateAx>
      <c:valAx>
        <c:axId val="629835744"/>
        <c:scaling>
          <c:orientation val="minMax"/>
          <c:max val="7"/>
          <c:min val="1"/>
        </c:scaling>
        <c:delete val="0"/>
        <c:axPos val="r"/>
        <c:majorGridlines>
          <c:spPr>
            <a:ln>
              <a:noFill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ES" b="1"/>
                  <a:t>E/Ebv</a:t>
                </a:r>
              </a:p>
            </c:rich>
          </c:tx>
          <c:layout>
            <c:manualLayout>
              <c:xMode val="edge"/>
              <c:yMode val="edge"/>
              <c:x val="0.94085259373394958"/>
              <c:y val="0.424036555016115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000" spc="10" baseline="0">
                <a:solidFill>
                  <a:schemeClr val="tx1"/>
                </a:solidFill>
              </a:defRPr>
            </a:pPr>
            <a:endParaRPr lang="es-ES"/>
          </a:p>
        </c:txPr>
        <c:crossAx val="629269872"/>
        <c:crosses val="max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33033217878925497"/>
          <c:y val="2.5478236540229425E-2"/>
          <c:w val="0.35889925203402695"/>
          <c:h val="0.1858091850193852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70011356300391"/>
          <c:y val="4.2655515518187345E-2"/>
          <c:w val="0.8699201480299078"/>
          <c:h val="0.88210482358275644"/>
        </c:manualLayout>
      </c:layout>
      <c:lineChart>
        <c:grouping val="standard"/>
        <c:varyColors val="0"/>
        <c:ser>
          <c:idx val="0"/>
          <c:order val="0"/>
          <c:tx>
            <c:strRef>
              <c:f>'Fig8'!$B$6</c:f>
              <c:strCache>
                <c:ptCount val="1"/>
                <c:pt idx="0">
                  <c:v>PEPSICO </c:v>
                </c:pt>
              </c:strCache>
            </c:strRef>
          </c:tx>
          <c:spPr>
            <a:ln w="1905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'Fig8'!$A$7:$A$347</c:f>
              <c:numCache>
                <c:formatCode>m/d/yyyy</c:formatCode>
                <c:ptCount val="341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33326</c:v>
                </c:pt>
                <c:pt idx="4">
                  <c:v>33358</c:v>
                </c:pt>
                <c:pt idx="5">
                  <c:v>33389</c:v>
                </c:pt>
                <c:pt idx="6">
                  <c:v>33417</c:v>
                </c:pt>
                <c:pt idx="7">
                  <c:v>33450</c:v>
                </c:pt>
                <c:pt idx="8">
                  <c:v>33480</c:v>
                </c:pt>
                <c:pt idx="9">
                  <c:v>33511</c:v>
                </c:pt>
                <c:pt idx="10">
                  <c:v>33542</c:v>
                </c:pt>
                <c:pt idx="11">
                  <c:v>33571</c:v>
                </c:pt>
                <c:pt idx="12">
                  <c:v>33603</c:v>
                </c:pt>
                <c:pt idx="13">
                  <c:v>33634</c:v>
                </c:pt>
                <c:pt idx="14">
                  <c:v>33662</c:v>
                </c:pt>
                <c:pt idx="15">
                  <c:v>33694</c:v>
                </c:pt>
                <c:pt idx="16">
                  <c:v>33724</c:v>
                </c:pt>
                <c:pt idx="17">
                  <c:v>33753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33907</c:v>
                </c:pt>
                <c:pt idx="23">
                  <c:v>33938</c:v>
                </c:pt>
                <c:pt idx="24">
                  <c:v>33969</c:v>
                </c:pt>
                <c:pt idx="25">
                  <c:v>33998</c:v>
                </c:pt>
                <c:pt idx="26">
                  <c:v>34026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34180</c:v>
                </c:pt>
                <c:pt idx="32">
                  <c:v>34212</c:v>
                </c:pt>
                <c:pt idx="33">
                  <c:v>34242</c:v>
                </c:pt>
                <c:pt idx="34">
                  <c:v>34271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34453</c:v>
                </c:pt>
                <c:pt idx="41">
                  <c:v>34485</c:v>
                </c:pt>
                <c:pt idx="42">
                  <c:v>34515</c:v>
                </c:pt>
                <c:pt idx="43">
                  <c:v>34544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34698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34817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34971</c:v>
                </c:pt>
                <c:pt idx="58">
                  <c:v>35003</c:v>
                </c:pt>
                <c:pt idx="59">
                  <c:v>35033</c:v>
                </c:pt>
                <c:pt idx="60">
                  <c:v>35062</c:v>
                </c:pt>
                <c:pt idx="61">
                  <c:v>35095</c:v>
                </c:pt>
                <c:pt idx="62">
                  <c:v>35124</c:v>
                </c:pt>
                <c:pt idx="63">
                  <c:v>35153</c:v>
                </c:pt>
                <c:pt idx="64">
                  <c:v>35185</c:v>
                </c:pt>
                <c:pt idx="65">
                  <c:v>35216</c:v>
                </c:pt>
                <c:pt idx="66">
                  <c:v>35244</c:v>
                </c:pt>
                <c:pt idx="67">
                  <c:v>35277</c:v>
                </c:pt>
                <c:pt idx="68">
                  <c:v>35307</c:v>
                </c:pt>
                <c:pt idx="69">
                  <c:v>35338</c:v>
                </c:pt>
                <c:pt idx="70">
                  <c:v>35369</c:v>
                </c:pt>
                <c:pt idx="71">
                  <c:v>35398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35580</c:v>
                </c:pt>
                <c:pt idx="78">
                  <c:v>35611</c:v>
                </c:pt>
                <c:pt idx="79">
                  <c:v>35642</c:v>
                </c:pt>
                <c:pt idx="80">
                  <c:v>35671</c:v>
                </c:pt>
                <c:pt idx="81">
                  <c:v>35703</c:v>
                </c:pt>
                <c:pt idx="82">
                  <c:v>35734</c:v>
                </c:pt>
                <c:pt idx="83">
                  <c:v>35762</c:v>
                </c:pt>
                <c:pt idx="84">
                  <c:v>35795</c:v>
                </c:pt>
                <c:pt idx="85">
                  <c:v>35825</c:v>
                </c:pt>
                <c:pt idx="86">
                  <c:v>35853</c:v>
                </c:pt>
                <c:pt idx="87">
                  <c:v>35885</c:v>
                </c:pt>
                <c:pt idx="88">
                  <c:v>35915</c:v>
                </c:pt>
                <c:pt idx="89">
                  <c:v>35944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36098</c:v>
                </c:pt>
                <c:pt idx="95">
                  <c:v>36129</c:v>
                </c:pt>
                <c:pt idx="96">
                  <c:v>36160</c:v>
                </c:pt>
                <c:pt idx="97">
                  <c:v>36189</c:v>
                </c:pt>
                <c:pt idx="98">
                  <c:v>36217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36371</c:v>
                </c:pt>
                <c:pt idx="104">
                  <c:v>36403</c:v>
                </c:pt>
                <c:pt idx="105">
                  <c:v>36433</c:v>
                </c:pt>
                <c:pt idx="106">
                  <c:v>36462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36644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36798</c:v>
                </c:pt>
                <c:pt idx="118">
                  <c:v>36830</c:v>
                </c:pt>
                <c:pt idx="119">
                  <c:v>36860</c:v>
                </c:pt>
                <c:pt idx="120">
                  <c:v>36889</c:v>
                </c:pt>
                <c:pt idx="121">
                  <c:v>36922</c:v>
                </c:pt>
                <c:pt idx="122">
                  <c:v>36950</c:v>
                </c:pt>
                <c:pt idx="123">
                  <c:v>36980</c:v>
                </c:pt>
                <c:pt idx="124">
                  <c:v>37011</c:v>
                </c:pt>
                <c:pt idx="125">
                  <c:v>37042</c:v>
                </c:pt>
                <c:pt idx="126">
                  <c:v>37071</c:v>
                </c:pt>
                <c:pt idx="127">
                  <c:v>37103</c:v>
                </c:pt>
                <c:pt idx="128">
                  <c:v>37134</c:v>
                </c:pt>
                <c:pt idx="129">
                  <c:v>37162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37344</c:v>
                </c:pt>
                <c:pt idx="136">
                  <c:v>37376</c:v>
                </c:pt>
                <c:pt idx="137">
                  <c:v>37407</c:v>
                </c:pt>
                <c:pt idx="138">
                  <c:v>37435</c:v>
                </c:pt>
                <c:pt idx="139">
                  <c:v>37468</c:v>
                </c:pt>
                <c:pt idx="140">
                  <c:v>37498</c:v>
                </c:pt>
                <c:pt idx="141">
                  <c:v>37529</c:v>
                </c:pt>
                <c:pt idx="142">
                  <c:v>37560</c:v>
                </c:pt>
                <c:pt idx="143">
                  <c:v>37589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37771</c:v>
                </c:pt>
                <c:pt idx="150">
                  <c:v>37802</c:v>
                </c:pt>
                <c:pt idx="151">
                  <c:v>37833</c:v>
                </c:pt>
                <c:pt idx="152">
                  <c:v>37862</c:v>
                </c:pt>
                <c:pt idx="153">
                  <c:v>37894</c:v>
                </c:pt>
                <c:pt idx="154">
                  <c:v>37925</c:v>
                </c:pt>
                <c:pt idx="155">
                  <c:v>37953</c:v>
                </c:pt>
                <c:pt idx="156">
                  <c:v>37986</c:v>
                </c:pt>
                <c:pt idx="157">
                  <c:v>38016</c:v>
                </c:pt>
                <c:pt idx="158">
                  <c:v>38044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38198</c:v>
                </c:pt>
                <c:pt idx="164">
                  <c:v>38230</c:v>
                </c:pt>
                <c:pt idx="165">
                  <c:v>38260</c:v>
                </c:pt>
                <c:pt idx="166">
                  <c:v>38289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38471</c:v>
                </c:pt>
                <c:pt idx="173">
                  <c:v>38503</c:v>
                </c:pt>
                <c:pt idx="174">
                  <c:v>38533</c:v>
                </c:pt>
                <c:pt idx="175">
                  <c:v>38562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38716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38835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38989</c:v>
                </c:pt>
                <c:pt idx="190">
                  <c:v>39021</c:v>
                </c:pt>
                <c:pt idx="191">
                  <c:v>39051</c:v>
                </c:pt>
                <c:pt idx="192">
                  <c:v>39080</c:v>
                </c:pt>
                <c:pt idx="193">
                  <c:v>39113</c:v>
                </c:pt>
                <c:pt idx="194">
                  <c:v>39141</c:v>
                </c:pt>
                <c:pt idx="195">
                  <c:v>39171</c:v>
                </c:pt>
                <c:pt idx="196">
                  <c:v>39202</c:v>
                </c:pt>
                <c:pt idx="197">
                  <c:v>39233</c:v>
                </c:pt>
                <c:pt idx="198">
                  <c:v>39262</c:v>
                </c:pt>
                <c:pt idx="199">
                  <c:v>39294</c:v>
                </c:pt>
                <c:pt idx="200">
                  <c:v>39325</c:v>
                </c:pt>
                <c:pt idx="201">
                  <c:v>39353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39598</c:v>
                </c:pt>
                <c:pt idx="210">
                  <c:v>39629</c:v>
                </c:pt>
                <c:pt idx="211">
                  <c:v>39660</c:v>
                </c:pt>
                <c:pt idx="212">
                  <c:v>39689</c:v>
                </c:pt>
                <c:pt idx="213">
                  <c:v>39721</c:v>
                </c:pt>
                <c:pt idx="214">
                  <c:v>39752</c:v>
                </c:pt>
                <c:pt idx="215">
                  <c:v>39780</c:v>
                </c:pt>
                <c:pt idx="216">
                  <c:v>39813</c:v>
                </c:pt>
                <c:pt idx="217">
                  <c:v>39843</c:v>
                </c:pt>
                <c:pt idx="218">
                  <c:v>39871</c:v>
                </c:pt>
                <c:pt idx="219">
                  <c:v>39903</c:v>
                </c:pt>
                <c:pt idx="220">
                  <c:v>39933</c:v>
                </c:pt>
                <c:pt idx="221">
                  <c:v>39962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40116</c:v>
                </c:pt>
                <c:pt idx="227">
                  <c:v>40147</c:v>
                </c:pt>
                <c:pt idx="228">
                  <c:v>40178</c:v>
                </c:pt>
                <c:pt idx="229">
                  <c:v>40207</c:v>
                </c:pt>
                <c:pt idx="230">
                  <c:v>40235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40389</c:v>
                </c:pt>
                <c:pt idx="236">
                  <c:v>40421</c:v>
                </c:pt>
                <c:pt idx="237">
                  <c:v>40451</c:v>
                </c:pt>
                <c:pt idx="238">
                  <c:v>40480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40662</c:v>
                </c:pt>
                <c:pt idx="245">
                  <c:v>40694</c:v>
                </c:pt>
                <c:pt idx="246">
                  <c:v>40724</c:v>
                </c:pt>
                <c:pt idx="247">
                  <c:v>40753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40907</c:v>
                </c:pt>
                <c:pt idx="253">
                  <c:v>40939</c:v>
                </c:pt>
                <c:pt idx="254">
                  <c:v>40968</c:v>
                </c:pt>
                <c:pt idx="255">
                  <c:v>40998</c:v>
                </c:pt>
                <c:pt idx="256">
                  <c:v>41029</c:v>
                </c:pt>
                <c:pt idx="257">
                  <c:v>41060</c:v>
                </c:pt>
                <c:pt idx="258">
                  <c:v>41089</c:v>
                </c:pt>
                <c:pt idx="259">
                  <c:v>41121</c:v>
                </c:pt>
                <c:pt idx="260">
                  <c:v>41152</c:v>
                </c:pt>
                <c:pt idx="261">
                  <c:v>41180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  <c:pt idx="265">
                  <c:v>41305</c:v>
                </c:pt>
                <c:pt idx="266">
                  <c:v>41333</c:v>
                </c:pt>
                <c:pt idx="267">
                  <c:v>41362</c:v>
                </c:pt>
                <c:pt idx="268">
                  <c:v>41394</c:v>
                </c:pt>
                <c:pt idx="269">
                  <c:v>41425</c:v>
                </c:pt>
                <c:pt idx="270">
                  <c:v>41453</c:v>
                </c:pt>
                <c:pt idx="271">
                  <c:v>41486</c:v>
                </c:pt>
                <c:pt idx="272">
                  <c:v>41516</c:v>
                </c:pt>
                <c:pt idx="273">
                  <c:v>41547</c:v>
                </c:pt>
                <c:pt idx="274">
                  <c:v>41578</c:v>
                </c:pt>
                <c:pt idx="275">
                  <c:v>41607</c:v>
                </c:pt>
                <c:pt idx="276">
                  <c:v>41639</c:v>
                </c:pt>
                <c:pt idx="277">
                  <c:v>41670</c:v>
                </c:pt>
                <c:pt idx="278">
                  <c:v>41698</c:v>
                </c:pt>
                <c:pt idx="279">
                  <c:v>41729</c:v>
                </c:pt>
                <c:pt idx="280">
                  <c:v>41759</c:v>
                </c:pt>
                <c:pt idx="281">
                  <c:v>41789</c:v>
                </c:pt>
                <c:pt idx="282">
                  <c:v>41820</c:v>
                </c:pt>
                <c:pt idx="283">
                  <c:v>41851</c:v>
                </c:pt>
                <c:pt idx="284">
                  <c:v>41880</c:v>
                </c:pt>
                <c:pt idx="285">
                  <c:v>41912</c:v>
                </c:pt>
                <c:pt idx="286">
                  <c:v>41943</c:v>
                </c:pt>
                <c:pt idx="287">
                  <c:v>41971</c:v>
                </c:pt>
                <c:pt idx="288">
                  <c:v>42004</c:v>
                </c:pt>
                <c:pt idx="289">
                  <c:v>42034</c:v>
                </c:pt>
                <c:pt idx="290">
                  <c:v>42062</c:v>
                </c:pt>
                <c:pt idx="291">
                  <c:v>42094</c:v>
                </c:pt>
                <c:pt idx="292">
                  <c:v>42124</c:v>
                </c:pt>
                <c:pt idx="293">
                  <c:v>42153</c:v>
                </c:pt>
                <c:pt idx="294">
                  <c:v>42185</c:v>
                </c:pt>
                <c:pt idx="295">
                  <c:v>42216</c:v>
                </c:pt>
                <c:pt idx="296">
                  <c:v>42247</c:v>
                </c:pt>
                <c:pt idx="297">
                  <c:v>42277</c:v>
                </c:pt>
                <c:pt idx="298">
                  <c:v>42307</c:v>
                </c:pt>
                <c:pt idx="299">
                  <c:v>42338</c:v>
                </c:pt>
                <c:pt idx="300">
                  <c:v>42369</c:v>
                </c:pt>
                <c:pt idx="301">
                  <c:v>42398</c:v>
                </c:pt>
                <c:pt idx="302">
                  <c:v>42429</c:v>
                </c:pt>
                <c:pt idx="303">
                  <c:v>42460</c:v>
                </c:pt>
                <c:pt idx="304">
                  <c:v>42489</c:v>
                </c:pt>
                <c:pt idx="305">
                  <c:v>42521</c:v>
                </c:pt>
                <c:pt idx="306">
                  <c:v>42551</c:v>
                </c:pt>
                <c:pt idx="307">
                  <c:v>42580</c:v>
                </c:pt>
                <c:pt idx="308">
                  <c:v>42613</c:v>
                </c:pt>
                <c:pt idx="309">
                  <c:v>42643</c:v>
                </c:pt>
                <c:pt idx="310">
                  <c:v>42674</c:v>
                </c:pt>
                <c:pt idx="311">
                  <c:v>42704</c:v>
                </c:pt>
                <c:pt idx="312">
                  <c:v>42734</c:v>
                </c:pt>
                <c:pt idx="313">
                  <c:v>42766</c:v>
                </c:pt>
                <c:pt idx="314">
                  <c:v>42794</c:v>
                </c:pt>
                <c:pt idx="315">
                  <c:v>42825</c:v>
                </c:pt>
                <c:pt idx="316">
                  <c:v>42853</c:v>
                </c:pt>
                <c:pt idx="317">
                  <c:v>42886</c:v>
                </c:pt>
                <c:pt idx="318">
                  <c:v>42916</c:v>
                </c:pt>
                <c:pt idx="319">
                  <c:v>42947</c:v>
                </c:pt>
                <c:pt idx="320">
                  <c:v>42977</c:v>
                </c:pt>
                <c:pt idx="321">
                  <c:v>43008</c:v>
                </c:pt>
                <c:pt idx="322">
                  <c:v>43038</c:v>
                </c:pt>
                <c:pt idx="323">
                  <c:v>43069</c:v>
                </c:pt>
                <c:pt idx="324">
                  <c:v>43099</c:v>
                </c:pt>
                <c:pt idx="325">
                  <c:v>43130</c:v>
                </c:pt>
                <c:pt idx="326">
                  <c:v>43159</c:v>
                </c:pt>
                <c:pt idx="327">
                  <c:v>43189</c:v>
                </c:pt>
                <c:pt idx="328">
                  <c:v>43220</c:v>
                </c:pt>
                <c:pt idx="329">
                  <c:v>43250</c:v>
                </c:pt>
                <c:pt idx="330">
                  <c:v>43281</c:v>
                </c:pt>
                <c:pt idx="331">
                  <c:v>43311</c:v>
                </c:pt>
                <c:pt idx="332">
                  <c:v>43342</c:v>
                </c:pt>
                <c:pt idx="333">
                  <c:v>43373</c:v>
                </c:pt>
                <c:pt idx="334">
                  <c:v>43403</c:v>
                </c:pt>
                <c:pt idx="335">
                  <c:v>43434</c:v>
                </c:pt>
                <c:pt idx="336">
                  <c:v>43464</c:v>
                </c:pt>
                <c:pt idx="337">
                  <c:v>43495</c:v>
                </c:pt>
                <c:pt idx="338">
                  <c:v>43524</c:v>
                </c:pt>
                <c:pt idx="339">
                  <c:v>43554</c:v>
                </c:pt>
                <c:pt idx="340">
                  <c:v>43585</c:v>
                </c:pt>
              </c:numCache>
            </c:numRef>
          </c:cat>
          <c:val>
            <c:numRef>
              <c:f>'Fig8'!$B$7:$B$347</c:f>
              <c:numCache>
                <c:formatCode>General</c:formatCode>
                <c:ptCount val="341"/>
                <c:pt idx="0">
                  <c:v>3.7</c:v>
                </c:pt>
                <c:pt idx="1">
                  <c:v>3.91</c:v>
                </c:pt>
                <c:pt idx="2">
                  <c:v>4.66</c:v>
                </c:pt>
                <c:pt idx="3">
                  <c:v>4.87</c:v>
                </c:pt>
                <c:pt idx="4">
                  <c:v>4.54</c:v>
                </c:pt>
                <c:pt idx="5">
                  <c:v>4.46</c:v>
                </c:pt>
                <c:pt idx="6">
                  <c:v>4.13</c:v>
                </c:pt>
                <c:pt idx="7">
                  <c:v>4.54</c:v>
                </c:pt>
                <c:pt idx="8">
                  <c:v>4.6100000000000003</c:v>
                </c:pt>
                <c:pt idx="9">
                  <c:v>4.0600000000000005</c:v>
                </c:pt>
                <c:pt idx="10">
                  <c:v>4.0600000000000005</c:v>
                </c:pt>
                <c:pt idx="11">
                  <c:v>4.22</c:v>
                </c:pt>
                <c:pt idx="12">
                  <c:v>5.05</c:v>
                </c:pt>
                <c:pt idx="13">
                  <c:v>5.03</c:v>
                </c:pt>
                <c:pt idx="14">
                  <c:v>4.8100000000000005</c:v>
                </c:pt>
                <c:pt idx="15">
                  <c:v>5.1100000000000003</c:v>
                </c:pt>
                <c:pt idx="16">
                  <c:v>5.44</c:v>
                </c:pt>
                <c:pt idx="17">
                  <c:v>5.44</c:v>
                </c:pt>
                <c:pt idx="18">
                  <c:v>5.2</c:v>
                </c:pt>
                <c:pt idx="19">
                  <c:v>5.57</c:v>
                </c:pt>
                <c:pt idx="20">
                  <c:v>5.59</c:v>
                </c:pt>
                <c:pt idx="21">
                  <c:v>5.65</c:v>
                </c:pt>
                <c:pt idx="22">
                  <c:v>5.95</c:v>
                </c:pt>
                <c:pt idx="23">
                  <c:v>6.08</c:v>
                </c:pt>
                <c:pt idx="24">
                  <c:v>5.23</c:v>
                </c:pt>
                <c:pt idx="25">
                  <c:v>5.28</c:v>
                </c:pt>
                <c:pt idx="26">
                  <c:v>5.03</c:v>
                </c:pt>
                <c:pt idx="27">
                  <c:v>5.4</c:v>
                </c:pt>
                <c:pt idx="28">
                  <c:v>4.74</c:v>
                </c:pt>
                <c:pt idx="29">
                  <c:v>4.57</c:v>
                </c:pt>
                <c:pt idx="30">
                  <c:v>4.66</c:v>
                </c:pt>
                <c:pt idx="31">
                  <c:v>4.71</c:v>
                </c:pt>
                <c:pt idx="32">
                  <c:v>4.96</c:v>
                </c:pt>
                <c:pt idx="33">
                  <c:v>4.95</c:v>
                </c:pt>
                <c:pt idx="34">
                  <c:v>4.9800000000000004</c:v>
                </c:pt>
                <c:pt idx="35">
                  <c:v>5.07</c:v>
                </c:pt>
                <c:pt idx="36">
                  <c:v>4.71</c:v>
                </c:pt>
                <c:pt idx="37">
                  <c:v>4.6500000000000004</c:v>
                </c:pt>
                <c:pt idx="38">
                  <c:v>4.51</c:v>
                </c:pt>
                <c:pt idx="39">
                  <c:v>4.22</c:v>
                </c:pt>
                <c:pt idx="40">
                  <c:v>4.21</c:v>
                </c:pt>
                <c:pt idx="41">
                  <c:v>4.1500000000000004</c:v>
                </c:pt>
                <c:pt idx="42">
                  <c:v>3.5300000000000002</c:v>
                </c:pt>
                <c:pt idx="43">
                  <c:v>3.5100000000000002</c:v>
                </c:pt>
                <c:pt idx="44">
                  <c:v>3.8200000000000003</c:v>
                </c:pt>
                <c:pt idx="45">
                  <c:v>3.8200000000000003</c:v>
                </c:pt>
                <c:pt idx="46">
                  <c:v>4.03</c:v>
                </c:pt>
                <c:pt idx="47">
                  <c:v>4.0600000000000005</c:v>
                </c:pt>
                <c:pt idx="48">
                  <c:v>4.18</c:v>
                </c:pt>
                <c:pt idx="49">
                  <c:v>3.97</c:v>
                </c:pt>
                <c:pt idx="50">
                  <c:v>4.22</c:v>
                </c:pt>
                <c:pt idx="51">
                  <c:v>4.22</c:v>
                </c:pt>
                <c:pt idx="52">
                  <c:v>4.49</c:v>
                </c:pt>
                <c:pt idx="53">
                  <c:v>5.28</c:v>
                </c:pt>
                <c:pt idx="54">
                  <c:v>4.9000000000000004</c:v>
                </c:pt>
                <c:pt idx="55">
                  <c:v>5.05</c:v>
                </c:pt>
                <c:pt idx="56">
                  <c:v>4.88</c:v>
                </c:pt>
                <c:pt idx="57">
                  <c:v>5.5</c:v>
                </c:pt>
                <c:pt idx="58">
                  <c:v>5.67</c:v>
                </c:pt>
                <c:pt idx="59">
                  <c:v>5.97</c:v>
                </c:pt>
                <c:pt idx="60">
                  <c:v>6.0200000000000005</c:v>
                </c:pt>
                <c:pt idx="61">
                  <c:v>6.95</c:v>
                </c:pt>
                <c:pt idx="62">
                  <c:v>7.38</c:v>
                </c:pt>
                <c:pt idx="63">
                  <c:v>7.38</c:v>
                </c:pt>
                <c:pt idx="64">
                  <c:v>7.41</c:v>
                </c:pt>
                <c:pt idx="65">
                  <c:v>7.76</c:v>
                </c:pt>
                <c:pt idx="66">
                  <c:v>8.2799999999999994</c:v>
                </c:pt>
                <c:pt idx="67">
                  <c:v>7.41</c:v>
                </c:pt>
                <c:pt idx="68">
                  <c:v>6.71</c:v>
                </c:pt>
                <c:pt idx="69">
                  <c:v>6.59</c:v>
                </c:pt>
                <c:pt idx="70">
                  <c:v>6.91</c:v>
                </c:pt>
                <c:pt idx="71">
                  <c:v>7.0600000000000005</c:v>
                </c:pt>
                <c:pt idx="72">
                  <c:v>6.82</c:v>
                </c:pt>
                <c:pt idx="73">
                  <c:v>6.95</c:v>
                </c:pt>
                <c:pt idx="74">
                  <c:v>6.57</c:v>
                </c:pt>
                <c:pt idx="75">
                  <c:v>6.45</c:v>
                </c:pt>
                <c:pt idx="76">
                  <c:v>6.95</c:v>
                </c:pt>
                <c:pt idx="77">
                  <c:v>7.32</c:v>
                </c:pt>
                <c:pt idx="78">
                  <c:v>7.48</c:v>
                </c:pt>
                <c:pt idx="79">
                  <c:v>7.62</c:v>
                </c:pt>
                <c:pt idx="80">
                  <c:v>7.17</c:v>
                </c:pt>
                <c:pt idx="81">
                  <c:v>8.08</c:v>
                </c:pt>
                <c:pt idx="82">
                  <c:v>7.99</c:v>
                </c:pt>
                <c:pt idx="83">
                  <c:v>7.99</c:v>
                </c:pt>
                <c:pt idx="84">
                  <c:v>8.33</c:v>
                </c:pt>
                <c:pt idx="85">
                  <c:v>8.3000000000000007</c:v>
                </c:pt>
                <c:pt idx="86">
                  <c:v>8.39</c:v>
                </c:pt>
                <c:pt idx="87">
                  <c:v>9.81</c:v>
                </c:pt>
                <c:pt idx="88">
                  <c:v>9.120000000000001</c:v>
                </c:pt>
                <c:pt idx="89">
                  <c:v>9.3800000000000008</c:v>
                </c:pt>
                <c:pt idx="90">
                  <c:v>9.4700000000000006</c:v>
                </c:pt>
                <c:pt idx="91">
                  <c:v>8.9500000000000011</c:v>
                </c:pt>
                <c:pt idx="92">
                  <c:v>6.41</c:v>
                </c:pt>
                <c:pt idx="93">
                  <c:v>6.76</c:v>
                </c:pt>
                <c:pt idx="94">
                  <c:v>7.76</c:v>
                </c:pt>
                <c:pt idx="95">
                  <c:v>8.89</c:v>
                </c:pt>
                <c:pt idx="96">
                  <c:v>8.64</c:v>
                </c:pt>
                <c:pt idx="97">
                  <c:v>8.25</c:v>
                </c:pt>
                <c:pt idx="98">
                  <c:v>7.94</c:v>
                </c:pt>
                <c:pt idx="99">
                  <c:v>8.2900000000000009</c:v>
                </c:pt>
                <c:pt idx="100">
                  <c:v>7.8100000000000005</c:v>
                </c:pt>
                <c:pt idx="101">
                  <c:v>7.51</c:v>
                </c:pt>
                <c:pt idx="102">
                  <c:v>8.18</c:v>
                </c:pt>
                <c:pt idx="103">
                  <c:v>8.23</c:v>
                </c:pt>
                <c:pt idx="104">
                  <c:v>7.22</c:v>
                </c:pt>
                <c:pt idx="105">
                  <c:v>6.45</c:v>
                </c:pt>
                <c:pt idx="106">
                  <c:v>7.33</c:v>
                </c:pt>
                <c:pt idx="107">
                  <c:v>7.3100000000000005</c:v>
                </c:pt>
                <c:pt idx="108">
                  <c:v>7.03</c:v>
                </c:pt>
                <c:pt idx="109">
                  <c:v>6.8100000000000005</c:v>
                </c:pt>
                <c:pt idx="110">
                  <c:v>6.41</c:v>
                </c:pt>
                <c:pt idx="111">
                  <c:v>6.96</c:v>
                </c:pt>
                <c:pt idx="112">
                  <c:v>7.32</c:v>
                </c:pt>
                <c:pt idx="113">
                  <c:v>8.15</c:v>
                </c:pt>
                <c:pt idx="114">
                  <c:v>8.86</c:v>
                </c:pt>
                <c:pt idx="115">
                  <c:v>9.14</c:v>
                </c:pt>
                <c:pt idx="116">
                  <c:v>8.5</c:v>
                </c:pt>
                <c:pt idx="117">
                  <c:v>9.18</c:v>
                </c:pt>
                <c:pt idx="118">
                  <c:v>9.66</c:v>
                </c:pt>
                <c:pt idx="119">
                  <c:v>9.0500000000000007</c:v>
                </c:pt>
                <c:pt idx="120">
                  <c:v>10.06</c:v>
                </c:pt>
                <c:pt idx="121">
                  <c:v>8.9500000000000011</c:v>
                </c:pt>
                <c:pt idx="122">
                  <c:v>9.36</c:v>
                </c:pt>
                <c:pt idx="123">
                  <c:v>8.92</c:v>
                </c:pt>
                <c:pt idx="124">
                  <c:v>8.9</c:v>
                </c:pt>
                <c:pt idx="125">
                  <c:v>9.09</c:v>
                </c:pt>
                <c:pt idx="126">
                  <c:v>8.9700000000000006</c:v>
                </c:pt>
                <c:pt idx="127">
                  <c:v>9.4700000000000006</c:v>
                </c:pt>
                <c:pt idx="128">
                  <c:v>9.5400000000000009</c:v>
                </c:pt>
                <c:pt idx="129">
                  <c:v>9.85</c:v>
                </c:pt>
                <c:pt idx="130">
                  <c:v>9.89</c:v>
                </c:pt>
                <c:pt idx="131">
                  <c:v>9.870000000000001</c:v>
                </c:pt>
                <c:pt idx="132">
                  <c:v>9.06</c:v>
                </c:pt>
                <c:pt idx="133">
                  <c:v>9.32</c:v>
                </c:pt>
                <c:pt idx="134">
                  <c:v>9.4</c:v>
                </c:pt>
                <c:pt idx="135">
                  <c:v>9.59</c:v>
                </c:pt>
                <c:pt idx="136">
                  <c:v>9.66</c:v>
                </c:pt>
                <c:pt idx="137">
                  <c:v>9.68</c:v>
                </c:pt>
                <c:pt idx="138">
                  <c:v>8.9700000000000006</c:v>
                </c:pt>
                <c:pt idx="139">
                  <c:v>7.99</c:v>
                </c:pt>
                <c:pt idx="140">
                  <c:v>7.36</c:v>
                </c:pt>
                <c:pt idx="141">
                  <c:v>6.88</c:v>
                </c:pt>
                <c:pt idx="142">
                  <c:v>8.2100000000000009</c:v>
                </c:pt>
                <c:pt idx="143">
                  <c:v>7.91</c:v>
                </c:pt>
                <c:pt idx="144">
                  <c:v>6.08</c:v>
                </c:pt>
                <c:pt idx="145">
                  <c:v>5.83</c:v>
                </c:pt>
                <c:pt idx="146">
                  <c:v>5.5200000000000005</c:v>
                </c:pt>
                <c:pt idx="147">
                  <c:v>5.76</c:v>
                </c:pt>
                <c:pt idx="148">
                  <c:v>6.24</c:v>
                </c:pt>
                <c:pt idx="149">
                  <c:v>6.37</c:v>
                </c:pt>
                <c:pt idx="150">
                  <c:v>6.41</c:v>
                </c:pt>
                <c:pt idx="151">
                  <c:v>6.6400000000000006</c:v>
                </c:pt>
                <c:pt idx="152">
                  <c:v>6.42</c:v>
                </c:pt>
                <c:pt idx="153">
                  <c:v>6.6000000000000005</c:v>
                </c:pt>
                <c:pt idx="154">
                  <c:v>6.8900000000000006</c:v>
                </c:pt>
                <c:pt idx="155">
                  <c:v>6.93</c:v>
                </c:pt>
                <c:pt idx="156">
                  <c:v>5.7700000000000005</c:v>
                </c:pt>
                <c:pt idx="157">
                  <c:v>5.8500000000000005</c:v>
                </c:pt>
                <c:pt idx="158">
                  <c:v>6.42</c:v>
                </c:pt>
                <c:pt idx="159">
                  <c:v>6.66</c:v>
                </c:pt>
                <c:pt idx="160">
                  <c:v>6.74</c:v>
                </c:pt>
                <c:pt idx="161">
                  <c:v>6.6000000000000005</c:v>
                </c:pt>
                <c:pt idx="162">
                  <c:v>6.67</c:v>
                </c:pt>
                <c:pt idx="163">
                  <c:v>6.19</c:v>
                </c:pt>
                <c:pt idx="164">
                  <c:v>6.19</c:v>
                </c:pt>
                <c:pt idx="165">
                  <c:v>6.0200000000000005</c:v>
                </c:pt>
                <c:pt idx="166">
                  <c:v>6.13</c:v>
                </c:pt>
                <c:pt idx="167">
                  <c:v>6.17</c:v>
                </c:pt>
                <c:pt idx="168">
                  <c:v>6.08</c:v>
                </c:pt>
                <c:pt idx="169">
                  <c:v>6.26</c:v>
                </c:pt>
                <c:pt idx="170">
                  <c:v>6.28</c:v>
                </c:pt>
                <c:pt idx="171">
                  <c:v>6.18</c:v>
                </c:pt>
                <c:pt idx="172">
                  <c:v>6.48</c:v>
                </c:pt>
                <c:pt idx="173">
                  <c:v>6.5600000000000005</c:v>
                </c:pt>
                <c:pt idx="174">
                  <c:v>6.28</c:v>
                </c:pt>
                <c:pt idx="175">
                  <c:v>6.3500000000000005</c:v>
                </c:pt>
                <c:pt idx="176">
                  <c:v>6.3900000000000006</c:v>
                </c:pt>
                <c:pt idx="177">
                  <c:v>6.61</c:v>
                </c:pt>
                <c:pt idx="178">
                  <c:v>6.8900000000000006</c:v>
                </c:pt>
                <c:pt idx="179">
                  <c:v>6.9</c:v>
                </c:pt>
                <c:pt idx="180">
                  <c:v>6.8900000000000006</c:v>
                </c:pt>
                <c:pt idx="181">
                  <c:v>6.11</c:v>
                </c:pt>
                <c:pt idx="182">
                  <c:v>6.32</c:v>
                </c:pt>
                <c:pt idx="183">
                  <c:v>6.18</c:v>
                </c:pt>
                <c:pt idx="184">
                  <c:v>6.22</c:v>
                </c:pt>
                <c:pt idx="185">
                  <c:v>6.46</c:v>
                </c:pt>
                <c:pt idx="186">
                  <c:v>6.42</c:v>
                </c:pt>
                <c:pt idx="187">
                  <c:v>6.7700000000000005</c:v>
                </c:pt>
                <c:pt idx="188">
                  <c:v>6.98</c:v>
                </c:pt>
                <c:pt idx="189">
                  <c:v>6.97</c:v>
                </c:pt>
                <c:pt idx="190">
                  <c:v>6.78</c:v>
                </c:pt>
                <c:pt idx="191">
                  <c:v>6.62</c:v>
                </c:pt>
                <c:pt idx="192">
                  <c:v>6.68</c:v>
                </c:pt>
                <c:pt idx="193">
                  <c:v>6.09</c:v>
                </c:pt>
                <c:pt idx="194">
                  <c:v>5.9</c:v>
                </c:pt>
                <c:pt idx="195">
                  <c:v>5.93</c:v>
                </c:pt>
                <c:pt idx="196">
                  <c:v>6.17</c:v>
                </c:pt>
                <c:pt idx="197">
                  <c:v>6.38</c:v>
                </c:pt>
                <c:pt idx="198">
                  <c:v>6.05</c:v>
                </c:pt>
                <c:pt idx="199">
                  <c:v>6.13</c:v>
                </c:pt>
                <c:pt idx="200">
                  <c:v>6.3500000000000005</c:v>
                </c:pt>
                <c:pt idx="201">
                  <c:v>6.84</c:v>
                </c:pt>
                <c:pt idx="202">
                  <c:v>6.88</c:v>
                </c:pt>
                <c:pt idx="203">
                  <c:v>7.2</c:v>
                </c:pt>
                <c:pt idx="204">
                  <c:v>9.77</c:v>
                </c:pt>
                <c:pt idx="205">
                  <c:v>8.76</c:v>
                </c:pt>
                <c:pt idx="206">
                  <c:v>8.9500000000000011</c:v>
                </c:pt>
                <c:pt idx="207">
                  <c:v>9.2900000000000009</c:v>
                </c:pt>
                <c:pt idx="208">
                  <c:v>8.82</c:v>
                </c:pt>
                <c:pt idx="209">
                  <c:v>8.7900000000000009</c:v>
                </c:pt>
                <c:pt idx="210">
                  <c:v>8.19</c:v>
                </c:pt>
                <c:pt idx="211">
                  <c:v>8.57</c:v>
                </c:pt>
                <c:pt idx="212">
                  <c:v>8.81</c:v>
                </c:pt>
                <c:pt idx="213">
                  <c:v>9.17</c:v>
                </c:pt>
                <c:pt idx="214">
                  <c:v>7.34</c:v>
                </c:pt>
                <c:pt idx="215">
                  <c:v>7.3</c:v>
                </c:pt>
                <c:pt idx="216">
                  <c:v>5.1100000000000003</c:v>
                </c:pt>
                <c:pt idx="217">
                  <c:v>4.6900000000000004</c:v>
                </c:pt>
                <c:pt idx="218">
                  <c:v>4.49</c:v>
                </c:pt>
                <c:pt idx="219">
                  <c:v>4.8100000000000005</c:v>
                </c:pt>
                <c:pt idx="220">
                  <c:v>4.6500000000000004</c:v>
                </c:pt>
                <c:pt idx="221">
                  <c:v>4.8600000000000003</c:v>
                </c:pt>
                <c:pt idx="222">
                  <c:v>5.13</c:v>
                </c:pt>
                <c:pt idx="223">
                  <c:v>5.3</c:v>
                </c:pt>
                <c:pt idx="224">
                  <c:v>5.29</c:v>
                </c:pt>
                <c:pt idx="225">
                  <c:v>5.48</c:v>
                </c:pt>
                <c:pt idx="226">
                  <c:v>5.65</c:v>
                </c:pt>
                <c:pt idx="227">
                  <c:v>5.8100000000000005</c:v>
                </c:pt>
                <c:pt idx="228">
                  <c:v>4.55</c:v>
                </c:pt>
                <c:pt idx="229">
                  <c:v>4.46</c:v>
                </c:pt>
                <c:pt idx="230">
                  <c:v>4.68</c:v>
                </c:pt>
                <c:pt idx="231">
                  <c:v>4.95</c:v>
                </c:pt>
                <c:pt idx="232">
                  <c:v>4.88</c:v>
                </c:pt>
                <c:pt idx="233">
                  <c:v>4.71</c:v>
                </c:pt>
                <c:pt idx="234">
                  <c:v>4.5600000000000005</c:v>
                </c:pt>
                <c:pt idx="235">
                  <c:v>4.8600000000000003</c:v>
                </c:pt>
                <c:pt idx="236">
                  <c:v>4.8</c:v>
                </c:pt>
                <c:pt idx="237">
                  <c:v>4.97</c:v>
                </c:pt>
                <c:pt idx="238">
                  <c:v>4.8899999999999997</c:v>
                </c:pt>
                <c:pt idx="239">
                  <c:v>4.84</c:v>
                </c:pt>
                <c:pt idx="240">
                  <c:v>4.97</c:v>
                </c:pt>
                <c:pt idx="241">
                  <c:v>4.9000000000000004</c:v>
                </c:pt>
                <c:pt idx="242">
                  <c:v>4.83</c:v>
                </c:pt>
                <c:pt idx="243">
                  <c:v>4.9000000000000004</c:v>
                </c:pt>
                <c:pt idx="244">
                  <c:v>5.24</c:v>
                </c:pt>
                <c:pt idx="245">
                  <c:v>5.41</c:v>
                </c:pt>
                <c:pt idx="246">
                  <c:v>5.36</c:v>
                </c:pt>
                <c:pt idx="247">
                  <c:v>4.87</c:v>
                </c:pt>
                <c:pt idx="248">
                  <c:v>4.9000000000000004</c:v>
                </c:pt>
                <c:pt idx="249">
                  <c:v>4.71</c:v>
                </c:pt>
                <c:pt idx="250">
                  <c:v>4.79</c:v>
                </c:pt>
                <c:pt idx="251">
                  <c:v>4.87</c:v>
                </c:pt>
                <c:pt idx="252">
                  <c:v>5.05</c:v>
                </c:pt>
                <c:pt idx="253">
                  <c:v>4.5600000000000005</c:v>
                </c:pt>
                <c:pt idx="254">
                  <c:v>4.37</c:v>
                </c:pt>
                <c:pt idx="255">
                  <c:v>4.6000000000000005</c:v>
                </c:pt>
                <c:pt idx="256">
                  <c:v>4.58</c:v>
                </c:pt>
                <c:pt idx="257">
                  <c:v>4.71</c:v>
                </c:pt>
                <c:pt idx="258">
                  <c:v>4.9000000000000004</c:v>
                </c:pt>
                <c:pt idx="259">
                  <c:v>5.05</c:v>
                </c:pt>
                <c:pt idx="260">
                  <c:v>5.03</c:v>
                </c:pt>
                <c:pt idx="261">
                  <c:v>4.91</c:v>
                </c:pt>
                <c:pt idx="262">
                  <c:v>4.8</c:v>
                </c:pt>
                <c:pt idx="263">
                  <c:v>4.87</c:v>
                </c:pt>
                <c:pt idx="264">
                  <c:v>4.32</c:v>
                </c:pt>
                <c:pt idx="265">
                  <c:v>4.6000000000000005</c:v>
                </c:pt>
                <c:pt idx="266">
                  <c:v>4.78</c:v>
                </c:pt>
                <c:pt idx="267">
                  <c:v>4.99</c:v>
                </c:pt>
                <c:pt idx="268">
                  <c:v>5.2</c:v>
                </c:pt>
                <c:pt idx="269">
                  <c:v>5.1000000000000005</c:v>
                </c:pt>
                <c:pt idx="270">
                  <c:v>5.16</c:v>
                </c:pt>
                <c:pt idx="271">
                  <c:v>5.2700000000000005</c:v>
                </c:pt>
                <c:pt idx="272">
                  <c:v>5.03</c:v>
                </c:pt>
                <c:pt idx="273">
                  <c:v>5.0200000000000005</c:v>
                </c:pt>
                <c:pt idx="274">
                  <c:v>5.3</c:v>
                </c:pt>
                <c:pt idx="275">
                  <c:v>5.33</c:v>
                </c:pt>
                <c:pt idx="276">
                  <c:v>7.09</c:v>
                </c:pt>
                <c:pt idx="277">
                  <c:v>6.87</c:v>
                </c:pt>
                <c:pt idx="278">
                  <c:v>6.8500000000000005</c:v>
                </c:pt>
                <c:pt idx="279">
                  <c:v>7.1400000000000006</c:v>
                </c:pt>
                <c:pt idx="280">
                  <c:v>7.3500000000000005</c:v>
                </c:pt>
                <c:pt idx="281">
                  <c:v>7.5600000000000005</c:v>
                </c:pt>
                <c:pt idx="282">
                  <c:v>7.6400000000000006</c:v>
                </c:pt>
                <c:pt idx="283">
                  <c:v>7.54</c:v>
                </c:pt>
                <c:pt idx="284">
                  <c:v>7.91</c:v>
                </c:pt>
                <c:pt idx="285">
                  <c:v>7.96</c:v>
                </c:pt>
                <c:pt idx="286">
                  <c:v>8.23</c:v>
                </c:pt>
                <c:pt idx="287">
                  <c:v>8.56</c:v>
                </c:pt>
                <c:pt idx="288">
                  <c:v>11.52</c:v>
                </c:pt>
                <c:pt idx="289">
                  <c:v>11.43</c:v>
                </c:pt>
                <c:pt idx="290">
                  <c:v>12.06</c:v>
                </c:pt>
                <c:pt idx="291">
                  <c:v>11.65</c:v>
                </c:pt>
                <c:pt idx="292">
                  <c:v>11.59</c:v>
                </c:pt>
                <c:pt idx="293">
                  <c:v>11.75</c:v>
                </c:pt>
                <c:pt idx="294">
                  <c:v>11.370000000000001</c:v>
                </c:pt>
                <c:pt idx="295">
                  <c:v>11.74</c:v>
                </c:pt>
                <c:pt idx="296">
                  <c:v>11.32</c:v>
                </c:pt>
                <c:pt idx="297">
                  <c:v>11.49</c:v>
                </c:pt>
                <c:pt idx="298">
                  <c:v>12.450000000000001</c:v>
                </c:pt>
                <c:pt idx="299">
                  <c:v>12.21</c:v>
                </c:pt>
                <c:pt idx="300">
                  <c:v>12.91</c:v>
                </c:pt>
                <c:pt idx="301">
                  <c:v>12.83</c:v>
                </c:pt>
                <c:pt idx="302">
                  <c:v>12.64</c:v>
                </c:pt>
                <c:pt idx="303">
                  <c:v>13.24</c:v>
                </c:pt>
                <c:pt idx="304">
                  <c:v>13.3</c:v>
                </c:pt>
                <c:pt idx="305">
                  <c:v>13.07</c:v>
                </c:pt>
                <c:pt idx="306">
                  <c:v>13.69</c:v>
                </c:pt>
                <c:pt idx="307">
                  <c:v>14.07</c:v>
                </c:pt>
                <c:pt idx="308">
                  <c:v>13.790000000000001</c:v>
                </c:pt>
                <c:pt idx="309">
                  <c:v>14.05</c:v>
                </c:pt>
                <c:pt idx="310">
                  <c:v>13.85</c:v>
                </c:pt>
                <c:pt idx="311">
                  <c:v>12.93</c:v>
                </c:pt>
                <c:pt idx="312">
                  <c:v>13.52</c:v>
                </c:pt>
                <c:pt idx="313">
                  <c:v>13.41</c:v>
                </c:pt>
                <c:pt idx="314">
                  <c:v>14.26</c:v>
                </c:pt>
                <c:pt idx="315">
                  <c:v>14.450000000000001</c:v>
                </c:pt>
                <c:pt idx="316">
                  <c:v>14.63</c:v>
                </c:pt>
                <c:pt idx="317">
                  <c:v>15.1</c:v>
                </c:pt>
                <c:pt idx="318">
                  <c:v>14.92</c:v>
                </c:pt>
                <c:pt idx="319">
                  <c:v>15.06</c:v>
                </c:pt>
                <c:pt idx="320">
                  <c:v>15.07</c:v>
                </c:pt>
                <c:pt idx="321">
                  <c:v>14.59</c:v>
                </c:pt>
                <c:pt idx="322">
                  <c:v>14.35</c:v>
                </c:pt>
                <c:pt idx="323">
                  <c:v>15.25</c:v>
                </c:pt>
                <c:pt idx="324">
                  <c:v>15.7</c:v>
                </c:pt>
                <c:pt idx="325">
                  <c:v>11.64</c:v>
                </c:pt>
                <c:pt idx="326">
                  <c:v>10.65</c:v>
                </c:pt>
                <c:pt idx="327">
                  <c:v>10.59</c:v>
                </c:pt>
                <c:pt idx="328">
                  <c:v>9.8000000000000007</c:v>
                </c:pt>
                <c:pt idx="329">
                  <c:v>9.8800000000000008</c:v>
                </c:pt>
                <c:pt idx="330">
                  <c:v>10.57</c:v>
                </c:pt>
                <c:pt idx="331">
                  <c:v>11.08</c:v>
                </c:pt>
                <c:pt idx="332">
                  <c:v>10.87</c:v>
                </c:pt>
                <c:pt idx="333">
                  <c:v>10.85</c:v>
                </c:pt>
                <c:pt idx="334">
                  <c:v>11.04</c:v>
                </c:pt>
                <c:pt idx="335">
                  <c:v>11.83</c:v>
                </c:pt>
                <c:pt idx="336">
                  <c:v>10.71</c:v>
                </c:pt>
                <c:pt idx="337">
                  <c:v>10.76</c:v>
                </c:pt>
                <c:pt idx="338">
                  <c:v>11.22</c:v>
                </c:pt>
                <c:pt idx="339">
                  <c:v>11.89</c:v>
                </c:pt>
                <c:pt idx="340">
                  <c:v>12.43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9F-46EF-864E-0EB281FBD5B5}"/>
            </c:ext>
          </c:extLst>
        </c:ser>
        <c:ser>
          <c:idx val="1"/>
          <c:order val="1"/>
          <c:tx>
            <c:strRef>
              <c:f>'Fig8'!$C$6</c:f>
              <c:strCache>
                <c:ptCount val="1"/>
                <c:pt idx="0">
                  <c:v>COCA COLA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'Fig8'!$A$7:$A$347</c:f>
              <c:numCache>
                <c:formatCode>m/d/yyyy</c:formatCode>
                <c:ptCount val="341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33326</c:v>
                </c:pt>
                <c:pt idx="4">
                  <c:v>33358</c:v>
                </c:pt>
                <c:pt idx="5">
                  <c:v>33389</c:v>
                </c:pt>
                <c:pt idx="6">
                  <c:v>33417</c:v>
                </c:pt>
                <c:pt idx="7">
                  <c:v>33450</c:v>
                </c:pt>
                <c:pt idx="8">
                  <c:v>33480</c:v>
                </c:pt>
                <c:pt idx="9">
                  <c:v>33511</c:v>
                </c:pt>
                <c:pt idx="10">
                  <c:v>33542</c:v>
                </c:pt>
                <c:pt idx="11">
                  <c:v>33571</c:v>
                </c:pt>
                <c:pt idx="12">
                  <c:v>33603</c:v>
                </c:pt>
                <c:pt idx="13">
                  <c:v>33634</c:v>
                </c:pt>
                <c:pt idx="14">
                  <c:v>33662</c:v>
                </c:pt>
                <c:pt idx="15">
                  <c:v>33694</c:v>
                </c:pt>
                <c:pt idx="16">
                  <c:v>33724</c:v>
                </c:pt>
                <c:pt idx="17">
                  <c:v>33753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33907</c:v>
                </c:pt>
                <c:pt idx="23">
                  <c:v>33938</c:v>
                </c:pt>
                <c:pt idx="24">
                  <c:v>33969</c:v>
                </c:pt>
                <c:pt idx="25">
                  <c:v>33998</c:v>
                </c:pt>
                <c:pt idx="26">
                  <c:v>34026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34180</c:v>
                </c:pt>
                <c:pt idx="32">
                  <c:v>34212</c:v>
                </c:pt>
                <c:pt idx="33">
                  <c:v>34242</c:v>
                </c:pt>
                <c:pt idx="34">
                  <c:v>34271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34453</c:v>
                </c:pt>
                <c:pt idx="41">
                  <c:v>34485</c:v>
                </c:pt>
                <c:pt idx="42">
                  <c:v>34515</c:v>
                </c:pt>
                <c:pt idx="43">
                  <c:v>34544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34698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34817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34971</c:v>
                </c:pt>
                <c:pt idx="58">
                  <c:v>35003</c:v>
                </c:pt>
                <c:pt idx="59">
                  <c:v>35033</c:v>
                </c:pt>
                <c:pt idx="60">
                  <c:v>35062</c:v>
                </c:pt>
                <c:pt idx="61">
                  <c:v>35095</c:v>
                </c:pt>
                <c:pt idx="62">
                  <c:v>35124</c:v>
                </c:pt>
                <c:pt idx="63">
                  <c:v>35153</c:v>
                </c:pt>
                <c:pt idx="64">
                  <c:v>35185</c:v>
                </c:pt>
                <c:pt idx="65">
                  <c:v>35216</c:v>
                </c:pt>
                <c:pt idx="66">
                  <c:v>35244</c:v>
                </c:pt>
                <c:pt idx="67">
                  <c:v>35277</c:v>
                </c:pt>
                <c:pt idx="68">
                  <c:v>35307</c:v>
                </c:pt>
                <c:pt idx="69">
                  <c:v>35338</c:v>
                </c:pt>
                <c:pt idx="70">
                  <c:v>35369</c:v>
                </c:pt>
                <c:pt idx="71">
                  <c:v>35398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35580</c:v>
                </c:pt>
                <c:pt idx="78">
                  <c:v>35611</c:v>
                </c:pt>
                <c:pt idx="79">
                  <c:v>35642</c:v>
                </c:pt>
                <c:pt idx="80">
                  <c:v>35671</c:v>
                </c:pt>
                <c:pt idx="81">
                  <c:v>35703</c:v>
                </c:pt>
                <c:pt idx="82">
                  <c:v>35734</c:v>
                </c:pt>
                <c:pt idx="83">
                  <c:v>35762</c:v>
                </c:pt>
                <c:pt idx="84">
                  <c:v>35795</c:v>
                </c:pt>
                <c:pt idx="85">
                  <c:v>35825</c:v>
                </c:pt>
                <c:pt idx="86">
                  <c:v>35853</c:v>
                </c:pt>
                <c:pt idx="87">
                  <c:v>35885</c:v>
                </c:pt>
                <c:pt idx="88">
                  <c:v>35915</c:v>
                </c:pt>
                <c:pt idx="89">
                  <c:v>35944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36098</c:v>
                </c:pt>
                <c:pt idx="95">
                  <c:v>36129</c:v>
                </c:pt>
                <c:pt idx="96">
                  <c:v>36160</c:v>
                </c:pt>
                <c:pt idx="97">
                  <c:v>36189</c:v>
                </c:pt>
                <c:pt idx="98">
                  <c:v>36217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36371</c:v>
                </c:pt>
                <c:pt idx="104">
                  <c:v>36403</c:v>
                </c:pt>
                <c:pt idx="105">
                  <c:v>36433</c:v>
                </c:pt>
                <c:pt idx="106">
                  <c:v>36462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36644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36798</c:v>
                </c:pt>
                <c:pt idx="118">
                  <c:v>36830</c:v>
                </c:pt>
                <c:pt idx="119">
                  <c:v>36860</c:v>
                </c:pt>
                <c:pt idx="120">
                  <c:v>36889</c:v>
                </c:pt>
                <c:pt idx="121">
                  <c:v>36922</c:v>
                </c:pt>
                <c:pt idx="122">
                  <c:v>36950</c:v>
                </c:pt>
                <c:pt idx="123">
                  <c:v>36980</c:v>
                </c:pt>
                <c:pt idx="124">
                  <c:v>37011</c:v>
                </c:pt>
                <c:pt idx="125">
                  <c:v>37042</c:v>
                </c:pt>
                <c:pt idx="126">
                  <c:v>37071</c:v>
                </c:pt>
                <c:pt idx="127">
                  <c:v>37103</c:v>
                </c:pt>
                <c:pt idx="128">
                  <c:v>37134</c:v>
                </c:pt>
                <c:pt idx="129">
                  <c:v>37162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37344</c:v>
                </c:pt>
                <c:pt idx="136">
                  <c:v>37376</c:v>
                </c:pt>
                <c:pt idx="137">
                  <c:v>37407</c:v>
                </c:pt>
                <c:pt idx="138">
                  <c:v>37435</c:v>
                </c:pt>
                <c:pt idx="139">
                  <c:v>37468</c:v>
                </c:pt>
                <c:pt idx="140">
                  <c:v>37498</c:v>
                </c:pt>
                <c:pt idx="141">
                  <c:v>37529</c:v>
                </c:pt>
                <c:pt idx="142">
                  <c:v>37560</c:v>
                </c:pt>
                <c:pt idx="143">
                  <c:v>37589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37771</c:v>
                </c:pt>
                <c:pt idx="150">
                  <c:v>37802</c:v>
                </c:pt>
                <c:pt idx="151">
                  <c:v>37833</c:v>
                </c:pt>
                <c:pt idx="152">
                  <c:v>37862</c:v>
                </c:pt>
                <c:pt idx="153">
                  <c:v>37894</c:v>
                </c:pt>
                <c:pt idx="154">
                  <c:v>37925</c:v>
                </c:pt>
                <c:pt idx="155">
                  <c:v>37953</c:v>
                </c:pt>
                <c:pt idx="156">
                  <c:v>37986</c:v>
                </c:pt>
                <c:pt idx="157">
                  <c:v>38016</c:v>
                </c:pt>
                <c:pt idx="158">
                  <c:v>38044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38198</c:v>
                </c:pt>
                <c:pt idx="164">
                  <c:v>38230</c:v>
                </c:pt>
                <c:pt idx="165">
                  <c:v>38260</c:v>
                </c:pt>
                <c:pt idx="166">
                  <c:v>38289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38471</c:v>
                </c:pt>
                <c:pt idx="173">
                  <c:v>38503</c:v>
                </c:pt>
                <c:pt idx="174">
                  <c:v>38533</c:v>
                </c:pt>
                <c:pt idx="175">
                  <c:v>38562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38716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38835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38989</c:v>
                </c:pt>
                <c:pt idx="190">
                  <c:v>39021</c:v>
                </c:pt>
                <c:pt idx="191">
                  <c:v>39051</c:v>
                </c:pt>
                <c:pt idx="192">
                  <c:v>39080</c:v>
                </c:pt>
                <c:pt idx="193">
                  <c:v>39113</c:v>
                </c:pt>
                <c:pt idx="194">
                  <c:v>39141</c:v>
                </c:pt>
                <c:pt idx="195">
                  <c:v>39171</c:v>
                </c:pt>
                <c:pt idx="196">
                  <c:v>39202</c:v>
                </c:pt>
                <c:pt idx="197">
                  <c:v>39233</c:v>
                </c:pt>
                <c:pt idx="198">
                  <c:v>39262</c:v>
                </c:pt>
                <c:pt idx="199">
                  <c:v>39294</c:v>
                </c:pt>
                <c:pt idx="200">
                  <c:v>39325</c:v>
                </c:pt>
                <c:pt idx="201">
                  <c:v>39353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39598</c:v>
                </c:pt>
                <c:pt idx="210">
                  <c:v>39629</c:v>
                </c:pt>
                <c:pt idx="211">
                  <c:v>39660</c:v>
                </c:pt>
                <c:pt idx="212">
                  <c:v>39689</c:v>
                </c:pt>
                <c:pt idx="213">
                  <c:v>39721</c:v>
                </c:pt>
                <c:pt idx="214">
                  <c:v>39752</c:v>
                </c:pt>
                <c:pt idx="215">
                  <c:v>39780</c:v>
                </c:pt>
                <c:pt idx="216">
                  <c:v>39813</c:v>
                </c:pt>
                <c:pt idx="217">
                  <c:v>39843</c:v>
                </c:pt>
                <c:pt idx="218">
                  <c:v>39871</c:v>
                </c:pt>
                <c:pt idx="219">
                  <c:v>39903</c:v>
                </c:pt>
                <c:pt idx="220">
                  <c:v>39933</c:v>
                </c:pt>
                <c:pt idx="221">
                  <c:v>39962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40116</c:v>
                </c:pt>
                <c:pt idx="227">
                  <c:v>40147</c:v>
                </c:pt>
                <c:pt idx="228">
                  <c:v>40178</c:v>
                </c:pt>
                <c:pt idx="229">
                  <c:v>40207</c:v>
                </c:pt>
                <c:pt idx="230">
                  <c:v>40235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40389</c:v>
                </c:pt>
                <c:pt idx="236">
                  <c:v>40421</c:v>
                </c:pt>
                <c:pt idx="237">
                  <c:v>40451</c:v>
                </c:pt>
                <c:pt idx="238">
                  <c:v>40480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40662</c:v>
                </c:pt>
                <c:pt idx="245">
                  <c:v>40694</c:v>
                </c:pt>
                <c:pt idx="246">
                  <c:v>40724</c:v>
                </c:pt>
                <c:pt idx="247">
                  <c:v>40753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40907</c:v>
                </c:pt>
                <c:pt idx="253">
                  <c:v>40939</c:v>
                </c:pt>
                <c:pt idx="254">
                  <c:v>40968</c:v>
                </c:pt>
                <c:pt idx="255">
                  <c:v>40998</c:v>
                </c:pt>
                <c:pt idx="256">
                  <c:v>41029</c:v>
                </c:pt>
                <c:pt idx="257">
                  <c:v>41060</c:v>
                </c:pt>
                <c:pt idx="258">
                  <c:v>41089</c:v>
                </c:pt>
                <c:pt idx="259">
                  <c:v>41121</c:v>
                </c:pt>
                <c:pt idx="260">
                  <c:v>41152</c:v>
                </c:pt>
                <c:pt idx="261">
                  <c:v>41180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  <c:pt idx="265">
                  <c:v>41305</c:v>
                </c:pt>
                <c:pt idx="266">
                  <c:v>41333</c:v>
                </c:pt>
                <c:pt idx="267">
                  <c:v>41362</c:v>
                </c:pt>
                <c:pt idx="268">
                  <c:v>41394</c:v>
                </c:pt>
                <c:pt idx="269">
                  <c:v>41425</c:v>
                </c:pt>
                <c:pt idx="270">
                  <c:v>41453</c:v>
                </c:pt>
                <c:pt idx="271">
                  <c:v>41486</c:v>
                </c:pt>
                <c:pt idx="272">
                  <c:v>41516</c:v>
                </c:pt>
                <c:pt idx="273">
                  <c:v>41547</c:v>
                </c:pt>
                <c:pt idx="274">
                  <c:v>41578</c:v>
                </c:pt>
                <c:pt idx="275">
                  <c:v>41607</c:v>
                </c:pt>
                <c:pt idx="276">
                  <c:v>41639</c:v>
                </c:pt>
                <c:pt idx="277">
                  <c:v>41670</c:v>
                </c:pt>
                <c:pt idx="278">
                  <c:v>41698</c:v>
                </c:pt>
                <c:pt idx="279">
                  <c:v>41729</c:v>
                </c:pt>
                <c:pt idx="280">
                  <c:v>41759</c:v>
                </c:pt>
                <c:pt idx="281">
                  <c:v>41789</c:v>
                </c:pt>
                <c:pt idx="282">
                  <c:v>41820</c:v>
                </c:pt>
                <c:pt idx="283">
                  <c:v>41851</c:v>
                </c:pt>
                <c:pt idx="284">
                  <c:v>41880</c:v>
                </c:pt>
                <c:pt idx="285">
                  <c:v>41912</c:v>
                </c:pt>
                <c:pt idx="286">
                  <c:v>41943</c:v>
                </c:pt>
                <c:pt idx="287">
                  <c:v>41971</c:v>
                </c:pt>
                <c:pt idx="288">
                  <c:v>42004</c:v>
                </c:pt>
                <c:pt idx="289">
                  <c:v>42034</c:v>
                </c:pt>
                <c:pt idx="290">
                  <c:v>42062</c:v>
                </c:pt>
                <c:pt idx="291">
                  <c:v>42094</c:v>
                </c:pt>
                <c:pt idx="292">
                  <c:v>42124</c:v>
                </c:pt>
                <c:pt idx="293">
                  <c:v>42153</c:v>
                </c:pt>
                <c:pt idx="294">
                  <c:v>42185</c:v>
                </c:pt>
                <c:pt idx="295">
                  <c:v>42216</c:v>
                </c:pt>
                <c:pt idx="296">
                  <c:v>42247</c:v>
                </c:pt>
                <c:pt idx="297">
                  <c:v>42277</c:v>
                </c:pt>
                <c:pt idx="298">
                  <c:v>42307</c:v>
                </c:pt>
                <c:pt idx="299">
                  <c:v>42338</c:v>
                </c:pt>
                <c:pt idx="300">
                  <c:v>42369</c:v>
                </c:pt>
                <c:pt idx="301">
                  <c:v>42398</c:v>
                </c:pt>
                <c:pt idx="302">
                  <c:v>42429</c:v>
                </c:pt>
                <c:pt idx="303">
                  <c:v>42460</c:v>
                </c:pt>
                <c:pt idx="304">
                  <c:v>42489</c:v>
                </c:pt>
                <c:pt idx="305">
                  <c:v>42521</c:v>
                </c:pt>
                <c:pt idx="306">
                  <c:v>42551</c:v>
                </c:pt>
                <c:pt idx="307">
                  <c:v>42580</c:v>
                </c:pt>
                <c:pt idx="308">
                  <c:v>42613</c:v>
                </c:pt>
                <c:pt idx="309">
                  <c:v>42643</c:v>
                </c:pt>
                <c:pt idx="310">
                  <c:v>42674</c:v>
                </c:pt>
                <c:pt idx="311">
                  <c:v>42704</c:v>
                </c:pt>
                <c:pt idx="312">
                  <c:v>42734</c:v>
                </c:pt>
                <c:pt idx="313">
                  <c:v>42766</c:v>
                </c:pt>
                <c:pt idx="314">
                  <c:v>42794</c:v>
                </c:pt>
                <c:pt idx="315">
                  <c:v>42825</c:v>
                </c:pt>
                <c:pt idx="316">
                  <c:v>42853</c:v>
                </c:pt>
                <c:pt idx="317">
                  <c:v>42886</c:v>
                </c:pt>
                <c:pt idx="318">
                  <c:v>42916</c:v>
                </c:pt>
                <c:pt idx="319">
                  <c:v>42947</c:v>
                </c:pt>
                <c:pt idx="320">
                  <c:v>42977</c:v>
                </c:pt>
                <c:pt idx="321">
                  <c:v>43008</c:v>
                </c:pt>
                <c:pt idx="322">
                  <c:v>43038</c:v>
                </c:pt>
                <c:pt idx="323">
                  <c:v>43069</c:v>
                </c:pt>
                <c:pt idx="324">
                  <c:v>43099</c:v>
                </c:pt>
                <c:pt idx="325">
                  <c:v>43130</c:v>
                </c:pt>
                <c:pt idx="326">
                  <c:v>43159</c:v>
                </c:pt>
                <c:pt idx="327">
                  <c:v>43189</c:v>
                </c:pt>
                <c:pt idx="328">
                  <c:v>43220</c:v>
                </c:pt>
                <c:pt idx="329">
                  <c:v>43250</c:v>
                </c:pt>
                <c:pt idx="330">
                  <c:v>43281</c:v>
                </c:pt>
                <c:pt idx="331">
                  <c:v>43311</c:v>
                </c:pt>
                <c:pt idx="332">
                  <c:v>43342</c:v>
                </c:pt>
                <c:pt idx="333">
                  <c:v>43373</c:v>
                </c:pt>
                <c:pt idx="334">
                  <c:v>43403</c:v>
                </c:pt>
                <c:pt idx="335">
                  <c:v>43434</c:v>
                </c:pt>
                <c:pt idx="336">
                  <c:v>43464</c:v>
                </c:pt>
                <c:pt idx="337">
                  <c:v>43495</c:v>
                </c:pt>
                <c:pt idx="338">
                  <c:v>43524</c:v>
                </c:pt>
                <c:pt idx="339">
                  <c:v>43554</c:v>
                </c:pt>
                <c:pt idx="340">
                  <c:v>43585</c:v>
                </c:pt>
              </c:numCache>
            </c:numRef>
          </c:cat>
          <c:val>
            <c:numRef>
              <c:f>'Fig8'!$C$7:$C$347</c:f>
              <c:numCache>
                <c:formatCode>General</c:formatCode>
                <c:ptCount val="341"/>
                <c:pt idx="0">
                  <c:v>8.23</c:v>
                </c:pt>
                <c:pt idx="1">
                  <c:v>7.32</c:v>
                </c:pt>
                <c:pt idx="2">
                  <c:v>7.86</c:v>
                </c:pt>
                <c:pt idx="3">
                  <c:v>8.14</c:v>
                </c:pt>
                <c:pt idx="4">
                  <c:v>7.92</c:v>
                </c:pt>
                <c:pt idx="5">
                  <c:v>8.6</c:v>
                </c:pt>
                <c:pt idx="6">
                  <c:v>8.18</c:v>
                </c:pt>
                <c:pt idx="7">
                  <c:v>9.0299999999999994</c:v>
                </c:pt>
                <c:pt idx="8">
                  <c:v>9.870000000000001</c:v>
                </c:pt>
                <c:pt idx="9">
                  <c:v>9.68</c:v>
                </c:pt>
                <c:pt idx="10">
                  <c:v>10</c:v>
                </c:pt>
                <c:pt idx="11">
                  <c:v>10.42</c:v>
                </c:pt>
                <c:pt idx="12">
                  <c:v>12.05</c:v>
                </c:pt>
                <c:pt idx="13">
                  <c:v>13.02</c:v>
                </c:pt>
                <c:pt idx="14">
                  <c:v>13.74</c:v>
                </c:pt>
                <c:pt idx="15">
                  <c:v>13.74</c:v>
                </c:pt>
                <c:pt idx="16">
                  <c:v>13.950000000000001</c:v>
                </c:pt>
                <c:pt idx="17">
                  <c:v>14.790000000000001</c:v>
                </c:pt>
                <c:pt idx="18">
                  <c:v>13.44</c:v>
                </c:pt>
                <c:pt idx="19">
                  <c:v>14.07</c:v>
                </c:pt>
                <c:pt idx="20">
                  <c:v>14.450000000000001</c:v>
                </c:pt>
                <c:pt idx="21">
                  <c:v>13.61</c:v>
                </c:pt>
                <c:pt idx="22">
                  <c:v>13.65</c:v>
                </c:pt>
                <c:pt idx="23">
                  <c:v>13.36</c:v>
                </c:pt>
                <c:pt idx="24">
                  <c:v>14.07</c:v>
                </c:pt>
                <c:pt idx="25">
                  <c:v>11.99</c:v>
                </c:pt>
                <c:pt idx="26">
                  <c:v>11.99</c:v>
                </c:pt>
                <c:pt idx="27">
                  <c:v>12.06</c:v>
                </c:pt>
                <c:pt idx="28">
                  <c:v>11.14</c:v>
                </c:pt>
                <c:pt idx="29">
                  <c:v>11.75</c:v>
                </c:pt>
                <c:pt idx="30">
                  <c:v>12.17</c:v>
                </c:pt>
                <c:pt idx="31">
                  <c:v>12.24</c:v>
                </c:pt>
                <c:pt idx="32">
                  <c:v>12.280000000000001</c:v>
                </c:pt>
                <c:pt idx="33">
                  <c:v>11.96</c:v>
                </c:pt>
                <c:pt idx="34">
                  <c:v>12.280000000000001</c:v>
                </c:pt>
                <c:pt idx="35">
                  <c:v>11.89</c:v>
                </c:pt>
                <c:pt idx="36">
                  <c:v>12.63</c:v>
                </c:pt>
                <c:pt idx="37">
                  <c:v>9.9600000000000009</c:v>
                </c:pt>
                <c:pt idx="38">
                  <c:v>10.39</c:v>
                </c:pt>
                <c:pt idx="39">
                  <c:v>9.9</c:v>
                </c:pt>
                <c:pt idx="40">
                  <c:v>10.18</c:v>
                </c:pt>
                <c:pt idx="41">
                  <c:v>9.81</c:v>
                </c:pt>
                <c:pt idx="42">
                  <c:v>9.9</c:v>
                </c:pt>
                <c:pt idx="43">
                  <c:v>10.82</c:v>
                </c:pt>
                <c:pt idx="44">
                  <c:v>11.21</c:v>
                </c:pt>
                <c:pt idx="45">
                  <c:v>11.85</c:v>
                </c:pt>
                <c:pt idx="46">
                  <c:v>12.280000000000001</c:v>
                </c:pt>
                <c:pt idx="47">
                  <c:v>12.46</c:v>
                </c:pt>
                <c:pt idx="48">
                  <c:v>12.55</c:v>
                </c:pt>
                <c:pt idx="49">
                  <c:v>12.19</c:v>
                </c:pt>
                <c:pt idx="50">
                  <c:v>12.77</c:v>
                </c:pt>
                <c:pt idx="51">
                  <c:v>13.09</c:v>
                </c:pt>
                <c:pt idx="52">
                  <c:v>13.5</c:v>
                </c:pt>
                <c:pt idx="53">
                  <c:v>14.31</c:v>
                </c:pt>
                <c:pt idx="54">
                  <c:v>14.81</c:v>
                </c:pt>
                <c:pt idx="55">
                  <c:v>15.24</c:v>
                </c:pt>
                <c:pt idx="56">
                  <c:v>14.92</c:v>
                </c:pt>
                <c:pt idx="57">
                  <c:v>16.03</c:v>
                </c:pt>
                <c:pt idx="58">
                  <c:v>16.690000000000001</c:v>
                </c:pt>
                <c:pt idx="59">
                  <c:v>17.59</c:v>
                </c:pt>
                <c:pt idx="60">
                  <c:v>17.240000000000002</c:v>
                </c:pt>
                <c:pt idx="61">
                  <c:v>15.19</c:v>
                </c:pt>
                <c:pt idx="62">
                  <c:v>16.27</c:v>
                </c:pt>
                <c:pt idx="63">
                  <c:v>16.670000000000002</c:v>
                </c:pt>
                <c:pt idx="64">
                  <c:v>16.420000000000002</c:v>
                </c:pt>
                <c:pt idx="65">
                  <c:v>18.54</c:v>
                </c:pt>
                <c:pt idx="66">
                  <c:v>19.75</c:v>
                </c:pt>
                <c:pt idx="67">
                  <c:v>18.89</c:v>
                </c:pt>
                <c:pt idx="68">
                  <c:v>20.150000000000002</c:v>
                </c:pt>
                <c:pt idx="69">
                  <c:v>20.5</c:v>
                </c:pt>
                <c:pt idx="70">
                  <c:v>20.350000000000001</c:v>
                </c:pt>
                <c:pt idx="71">
                  <c:v>20.6</c:v>
                </c:pt>
                <c:pt idx="72">
                  <c:v>21.21</c:v>
                </c:pt>
                <c:pt idx="73">
                  <c:v>19.559999999999999</c:v>
                </c:pt>
                <c:pt idx="74">
                  <c:v>20.61</c:v>
                </c:pt>
                <c:pt idx="75">
                  <c:v>18.84</c:v>
                </c:pt>
                <c:pt idx="76">
                  <c:v>21.5</c:v>
                </c:pt>
                <c:pt idx="77">
                  <c:v>23.150000000000002</c:v>
                </c:pt>
                <c:pt idx="78">
                  <c:v>22.98</c:v>
                </c:pt>
                <c:pt idx="79">
                  <c:v>23.36</c:v>
                </c:pt>
                <c:pt idx="80">
                  <c:v>19.37</c:v>
                </c:pt>
                <c:pt idx="81">
                  <c:v>20.61</c:v>
                </c:pt>
                <c:pt idx="82">
                  <c:v>19.14</c:v>
                </c:pt>
                <c:pt idx="83">
                  <c:v>21.12</c:v>
                </c:pt>
                <c:pt idx="84">
                  <c:v>22.54</c:v>
                </c:pt>
                <c:pt idx="85">
                  <c:v>19</c:v>
                </c:pt>
                <c:pt idx="86">
                  <c:v>20.14</c:v>
                </c:pt>
                <c:pt idx="87">
                  <c:v>22.72</c:v>
                </c:pt>
                <c:pt idx="88">
                  <c:v>22.26</c:v>
                </c:pt>
                <c:pt idx="89">
                  <c:v>23</c:v>
                </c:pt>
                <c:pt idx="90">
                  <c:v>25.09</c:v>
                </c:pt>
                <c:pt idx="91">
                  <c:v>23.62</c:v>
                </c:pt>
                <c:pt idx="92">
                  <c:v>19.11</c:v>
                </c:pt>
                <c:pt idx="93">
                  <c:v>16.91</c:v>
                </c:pt>
                <c:pt idx="94">
                  <c:v>19.82</c:v>
                </c:pt>
                <c:pt idx="95">
                  <c:v>20.56</c:v>
                </c:pt>
                <c:pt idx="96">
                  <c:v>19.66</c:v>
                </c:pt>
                <c:pt idx="97">
                  <c:v>16.97</c:v>
                </c:pt>
                <c:pt idx="98">
                  <c:v>16.600000000000001</c:v>
                </c:pt>
                <c:pt idx="99">
                  <c:v>15.950000000000001</c:v>
                </c:pt>
                <c:pt idx="100">
                  <c:v>17.68</c:v>
                </c:pt>
                <c:pt idx="101">
                  <c:v>17.8</c:v>
                </c:pt>
                <c:pt idx="102">
                  <c:v>16.11</c:v>
                </c:pt>
                <c:pt idx="103">
                  <c:v>15.73</c:v>
                </c:pt>
                <c:pt idx="104">
                  <c:v>15.540000000000001</c:v>
                </c:pt>
                <c:pt idx="105">
                  <c:v>12.540000000000001</c:v>
                </c:pt>
                <c:pt idx="106">
                  <c:v>15.33</c:v>
                </c:pt>
                <c:pt idx="107">
                  <c:v>17.46</c:v>
                </c:pt>
                <c:pt idx="108">
                  <c:v>15.13</c:v>
                </c:pt>
                <c:pt idx="109">
                  <c:v>15.32</c:v>
                </c:pt>
                <c:pt idx="110">
                  <c:v>12.97</c:v>
                </c:pt>
                <c:pt idx="111">
                  <c:v>12.52</c:v>
                </c:pt>
                <c:pt idx="112">
                  <c:v>12.6</c:v>
                </c:pt>
                <c:pt idx="113">
                  <c:v>14.24</c:v>
                </c:pt>
                <c:pt idx="114">
                  <c:v>15.32</c:v>
                </c:pt>
                <c:pt idx="115">
                  <c:v>16.350000000000001</c:v>
                </c:pt>
                <c:pt idx="116">
                  <c:v>14.040000000000001</c:v>
                </c:pt>
                <c:pt idx="117">
                  <c:v>14.700000000000001</c:v>
                </c:pt>
                <c:pt idx="118">
                  <c:v>16.100000000000001</c:v>
                </c:pt>
                <c:pt idx="119">
                  <c:v>16.7</c:v>
                </c:pt>
                <c:pt idx="120">
                  <c:v>16.25</c:v>
                </c:pt>
                <c:pt idx="121">
                  <c:v>12.69</c:v>
                </c:pt>
                <c:pt idx="122">
                  <c:v>11.6</c:v>
                </c:pt>
                <c:pt idx="123">
                  <c:v>9.8800000000000008</c:v>
                </c:pt>
                <c:pt idx="124">
                  <c:v>10.1</c:v>
                </c:pt>
                <c:pt idx="125">
                  <c:v>10.370000000000001</c:v>
                </c:pt>
                <c:pt idx="126">
                  <c:v>9.84</c:v>
                </c:pt>
                <c:pt idx="127">
                  <c:v>9.76</c:v>
                </c:pt>
                <c:pt idx="128">
                  <c:v>10.65</c:v>
                </c:pt>
                <c:pt idx="129">
                  <c:v>10.25</c:v>
                </c:pt>
                <c:pt idx="130">
                  <c:v>10.47</c:v>
                </c:pt>
                <c:pt idx="131">
                  <c:v>10.27</c:v>
                </c:pt>
                <c:pt idx="132">
                  <c:v>10.31</c:v>
                </c:pt>
                <c:pt idx="133">
                  <c:v>9.16</c:v>
                </c:pt>
                <c:pt idx="134">
                  <c:v>9.92</c:v>
                </c:pt>
                <c:pt idx="135">
                  <c:v>10.94</c:v>
                </c:pt>
                <c:pt idx="136">
                  <c:v>11.620000000000001</c:v>
                </c:pt>
                <c:pt idx="137">
                  <c:v>11.63</c:v>
                </c:pt>
                <c:pt idx="138">
                  <c:v>11.73</c:v>
                </c:pt>
                <c:pt idx="139">
                  <c:v>10.46</c:v>
                </c:pt>
                <c:pt idx="140">
                  <c:v>10.68</c:v>
                </c:pt>
                <c:pt idx="141">
                  <c:v>10.040000000000001</c:v>
                </c:pt>
                <c:pt idx="142">
                  <c:v>9.73</c:v>
                </c:pt>
                <c:pt idx="143">
                  <c:v>9.56</c:v>
                </c:pt>
                <c:pt idx="144">
                  <c:v>9.18</c:v>
                </c:pt>
                <c:pt idx="145">
                  <c:v>7.01</c:v>
                </c:pt>
                <c:pt idx="146">
                  <c:v>6.97</c:v>
                </c:pt>
                <c:pt idx="147">
                  <c:v>7.01</c:v>
                </c:pt>
                <c:pt idx="148">
                  <c:v>7</c:v>
                </c:pt>
                <c:pt idx="149">
                  <c:v>7.9</c:v>
                </c:pt>
                <c:pt idx="150">
                  <c:v>8.0400000000000009</c:v>
                </c:pt>
                <c:pt idx="151">
                  <c:v>7.79</c:v>
                </c:pt>
                <c:pt idx="152">
                  <c:v>7.54</c:v>
                </c:pt>
                <c:pt idx="153">
                  <c:v>7.44</c:v>
                </c:pt>
                <c:pt idx="154">
                  <c:v>8.0400000000000009</c:v>
                </c:pt>
                <c:pt idx="155">
                  <c:v>8.06</c:v>
                </c:pt>
                <c:pt idx="156">
                  <c:v>8.7900000000000009</c:v>
                </c:pt>
                <c:pt idx="157">
                  <c:v>7.44</c:v>
                </c:pt>
                <c:pt idx="158">
                  <c:v>7.55</c:v>
                </c:pt>
                <c:pt idx="159">
                  <c:v>7.61</c:v>
                </c:pt>
                <c:pt idx="160">
                  <c:v>7.65</c:v>
                </c:pt>
                <c:pt idx="161">
                  <c:v>7.76</c:v>
                </c:pt>
                <c:pt idx="162">
                  <c:v>7.63</c:v>
                </c:pt>
                <c:pt idx="163">
                  <c:v>6.63</c:v>
                </c:pt>
                <c:pt idx="164">
                  <c:v>6.76</c:v>
                </c:pt>
                <c:pt idx="165">
                  <c:v>6.0600000000000005</c:v>
                </c:pt>
                <c:pt idx="166">
                  <c:v>6.15</c:v>
                </c:pt>
                <c:pt idx="167">
                  <c:v>5.94</c:v>
                </c:pt>
                <c:pt idx="168">
                  <c:v>6.3</c:v>
                </c:pt>
                <c:pt idx="169">
                  <c:v>6.01</c:v>
                </c:pt>
                <c:pt idx="170">
                  <c:v>6.2</c:v>
                </c:pt>
                <c:pt idx="171">
                  <c:v>6.04</c:v>
                </c:pt>
                <c:pt idx="172">
                  <c:v>6.29</c:v>
                </c:pt>
                <c:pt idx="173">
                  <c:v>6.46</c:v>
                </c:pt>
                <c:pt idx="174">
                  <c:v>6.05</c:v>
                </c:pt>
                <c:pt idx="175">
                  <c:v>6.34</c:v>
                </c:pt>
                <c:pt idx="176">
                  <c:v>6.37</c:v>
                </c:pt>
                <c:pt idx="177">
                  <c:v>6.26</c:v>
                </c:pt>
                <c:pt idx="178">
                  <c:v>6.2</c:v>
                </c:pt>
                <c:pt idx="179">
                  <c:v>6.18</c:v>
                </c:pt>
                <c:pt idx="180">
                  <c:v>5.84</c:v>
                </c:pt>
                <c:pt idx="181">
                  <c:v>5.67</c:v>
                </c:pt>
                <c:pt idx="182">
                  <c:v>5.75</c:v>
                </c:pt>
                <c:pt idx="183">
                  <c:v>5.74</c:v>
                </c:pt>
                <c:pt idx="184">
                  <c:v>5.75</c:v>
                </c:pt>
                <c:pt idx="185">
                  <c:v>6.03</c:v>
                </c:pt>
                <c:pt idx="186">
                  <c:v>5.89</c:v>
                </c:pt>
                <c:pt idx="187">
                  <c:v>6.1000000000000005</c:v>
                </c:pt>
                <c:pt idx="188">
                  <c:v>6.1400000000000006</c:v>
                </c:pt>
                <c:pt idx="189">
                  <c:v>6.12</c:v>
                </c:pt>
                <c:pt idx="190">
                  <c:v>6.4</c:v>
                </c:pt>
                <c:pt idx="191">
                  <c:v>6.42</c:v>
                </c:pt>
                <c:pt idx="192">
                  <c:v>6.61</c:v>
                </c:pt>
                <c:pt idx="193">
                  <c:v>5.1000000000000005</c:v>
                </c:pt>
                <c:pt idx="194">
                  <c:v>4.9800000000000004</c:v>
                </c:pt>
                <c:pt idx="195">
                  <c:v>5.12</c:v>
                </c:pt>
                <c:pt idx="196">
                  <c:v>5.5600000000000005</c:v>
                </c:pt>
                <c:pt idx="197">
                  <c:v>5.65</c:v>
                </c:pt>
                <c:pt idx="198">
                  <c:v>5.58</c:v>
                </c:pt>
                <c:pt idx="199">
                  <c:v>5.5600000000000005</c:v>
                </c:pt>
                <c:pt idx="200">
                  <c:v>5.73</c:v>
                </c:pt>
                <c:pt idx="201">
                  <c:v>6.13</c:v>
                </c:pt>
                <c:pt idx="202">
                  <c:v>6.58</c:v>
                </c:pt>
                <c:pt idx="203">
                  <c:v>6.62</c:v>
                </c:pt>
                <c:pt idx="204">
                  <c:v>6.54</c:v>
                </c:pt>
                <c:pt idx="205">
                  <c:v>6.66</c:v>
                </c:pt>
                <c:pt idx="206">
                  <c:v>6.6000000000000005</c:v>
                </c:pt>
                <c:pt idx="207">
                  <c:v>6.87</c:v>
                </c:pt>
                <c:pt idx="208">
                  <c:v>6.65</c:v>
                </c:pt>
                <c:pt idx="209">
                  <c:v>6.47</c:v>
                </c:pt>
                <c:pt idx="210">
                  <c:v>5.87</c:v>
                </c:pt>
                <c:pt idx="211">
                  <c:v>5.82</c:v>
                </c:pt>
                <c:pt idx="212">
                  <c:v>5.88</c:v>
                </c:pt>
                <c:pt idx="213">
                  <c:v>5.97</c:v>
                </c:pt>
                <c:pt idx="214">
                  <c:v>4.9800000000000004</c:v>
                </c:pt>
                <c:pt idx="215">
                  <c:v>5.29</c:v>
                </c:pt>
                <c:pt idx="216">
                  <c:v>5.1100000000000003</c:v>
                </c:pt>
                <c:pt idx="217">
                  <c:v>3.97</c:v>
                </c:pt>
                <c:pt idx="218">
                  <c:v>3.79</c:v>
                </c:pt>
                <c:pt idx="219">
                  <c:v>4.08</c:v>
                </c:pt>
                <c:pt idx="220">
                  <c:v>4</c:v>
                </c:pt>
                <c:pt idx="221">
                  <c:v>4.57</c:v>
                </c:pt>
                <c:pt idx="222">
                  <c:v>4.46</c:v>
                </c:pt>
                <c:pt idx="223">
                  <c:v>4.63</c:v>
                </c:pt>
                <c:pt idx="224">
                  <c:v>4.53</c:v>
                </c:pt>
                <c:pt idx="225">
                  <c:v>4.99</c:v>
                </c:pt>
                <c:pt idx="226">
                  <c:v>4.95</c:v>
                </c:pt>
                <c:pt idx="227">
                  <c:v>5.3100000000000005</c:v>
                </c:pt>
                <c:pt idx="228">
                  <c:v>5.29</c:v>
                </c:pt>
                <c:pt idx="229">
                  <c:v>4.01</c:v>
                </c:pt>
                <c:pt idx="230">
                  <c:v>3.9</c:v>
                </c:pt>
                <c:pt idx="231">
                  <c:v>4.07</c:v>
                </c:pt>
                <c:pt idx="232">
                  <c:v>3.95</c:v>
                </c:pt>
                <c:pt idx="233">
                  <c:v>3.8000000000000003</c:v>
                </c:pt>
                <c:pt idx="234">
                  <c:v>3.71</c:v>
                </c:pt>
                <c:pt idx="235">
                  <c:v>4.07</c:v>
                </c:pt>
                <c:pt idx="236">
                  <c:v>4.13</c:v>
                </c:pt>
                <c:pt idx="237">
                  <c:v>4.33</c:v>
                </c:pt>
                <c:pt idx="238">
                  <c:v>4.53</c:v>
                </c:pt>
                <c:pt idx="239">
                  <c:v>4.67</c:v>
                </c:pt>
                <c:pt idx="240">
                  <c:v>4.8600000000000003</c:v>
                </c:pt>
                <c:pt idx="241">
                  <c:v>4.5</c:v>
                </c:pt>
                <c:pt idx="242">
                  <c:v>4.57</c:v>
                </c:pt>
                <c:pt idx="243">
                  <c:v>4.75</c:v>
                </c:pt>
                <c:pt idx="244">
                  <c:v>4.83</c:v>
                </c:pt>
                <c:pt idx="245">
                  <c:v>4.78</c:v>
                </c:pt>
                <c:pt idx="246">
                  <c:v>4.8100000000000005</c:v>
                </c:pt>
                <c:pt idx="247">
                  <c:v>4.87</c:v>
                </c:pt>
                <c:pt idx="248">
                  <c:v>5.04</c:v>
                </c:pt>
                <c:pt idx="249">
                  <c:v>4.83</c:v>
                </c:pt>
                <c:pt idx="250">
                  <c:v>4.8899999999999997</c:v>
                </c:pt>
                <c:pt idx="251">
                  <c:v>4.8100000000000005</c:v>
                </c:pt>
                <c:pt idx="252">
                  <c:v>5.01</c:v>
                </c:pt>
                <c:pt idx="253">
                  <c:v>4.6000000000000005</c:v>
                </c:pt>
                <c:pt idx="254">
                  <c:v>4.76</c:v>
                </c:pt>
                <c:pt idx="255">
                  <c:v>5.04</c:v>
                </c:pt>
                <c:pt idx="256">
                  <c:v>5.2</c:v>
                </c:pt>
                <c:pt idx="257">
                  <c:v>5.09</c:v>
                </c:pt>
                <c:pt idx="258">
                  <c:v>5.33</c:v>
                </c:pt>
                <c:pt idx="259">
                  <c:v>5.51</c:v>
                </c:pt>
                <c:pt idx="260">
                  <c:v>5.1000000000000005</c:v>
                </c:pt>
                <c:pt idx="261">
                  <c:v>5.17</c:v>
                </c:pt>
                <c:pt idx="262">
                  <c:v>5.07</c:v>
                </c:pt>
                <c:pt idx="263">
                  <c:v>5.17</c:v>
                </c:pt>
                <c:pt idx="264">
                  <c:v>4.9400000000000004</c:v>
                </c:pt>
                <c:pt idx="265">
                  <c:v>4.9400000000000004</c:v>
                </c:pt>
                <c:pt idx="266">
                  <c:v>5.14</c:v>
                </c:pt>
                <c:pt idx="267">
                  <c:v>5.37</c:v>
                </c:pt>
                <c:pt idx="268">
                  <c:v>5.62</c:v>
                </c:pt>
                <c:pt idx="269">
                  <c:v>5.3100000000000005</c:v>
                </c:pt>
                <c:pt idx="270">
                  <c:v>5.32</c:v>
                </c:pt>
                <c:pt idx="271">
                  <c:v>5.32</c:v>
                </c:pt>
                <c:pt idx="272">
                  <c:v>5.07</c:v>
                </c:pt>
                <c:pt idx="273">
                  <c:v>5.03</c:v>
                </c:pt>
                <c:pt idx="274">
                  <c:v>5.25</c:v>
                </c:pt>
                <c:pt idx="275">
                  <c:v>5.33</c:v>
                </c:pt>
                <c:pt idx="276">
                  <c:v>5.48</c:v>
                </c:pt>
                <c:pt idx="277">
                  <c:v>5.45</c:v>
                </c:pt>
                <c:pt idx="278">
                  <c:v>5.5</c:v>
                </c:pt>
                <c:pt idx="279">
                  <c:v>5.57</c:v>
                </c:pt>
                <c:pt idx="280">
                  <c:v>5.87</c:v>
                </c:pt>
                <c:pt idx="281">
                  <c:v>5.89</c:v>
                </c:pt>
                <c:pt idx="282">
                  <c:v>6.1000000000000005</c:v>
                </c:pt>
                <c:pt idx="283">
                  <c:v>5.66</c:v>
                </c:pt>
                <c:pt idx="284">
                  <c:v>6.01</c:v>
                </c:pt>
                <c:pt idx="285">
                  <c:v>6.1400000000000006</c:v>
                </c:pt>
                <c:pt idx="286">
                  <c:v>6.03</c:v>
                </c:pt>
                <c:pt idx="287">
                  <c:v>6.46</c:v>
                </c:pt>
                <c:pt idx="288">
                  <c:v>6.08</c:v>
                </c:pt>
                <c:pt idx="289">
                  <c:v>6.97</c:v>
                </c:pt>
                <c:pt idx="290">
                  <c:v>7.33</c:v>
                </c:pt>
                <c:pt idx="291">
                  <c:v>6.86</c:v>
                </c:pt>
                <c:pt idx="292">
                  <c:v>6.86</c:v>
                </c:pt>
                <c:pt idx="293">
                  <c:v>6.93</c:v>
                </c:pt>
                <c:pt idx="294">
                  <c:v>6.6400000000000006</c:v>
                </c:pt>
                <c:pt idx="295">
                  <c:v>6.95</c:v>
                </c:pt>
                <c:pt idx="296">
                  <c:v>6.65</c:v>
                </c:pt>
                <c:pt idx="297">
                  <c:v>6.79</c:v>
                </c:pt>
                <c:pt idx="298">
                  <c:v>7.17</c:v>
                </c:pt>
                <c:pt idx="299">
                  <c:v>7.21</c:v>
                </c:pt>
                <c:pt idx="300">
                  <c:v>7.2700000000000005</c:v>
                </c:pt>
                <c:pt idx="301">
                  <c:v>7.98</c:v>
                </c:pt>
                <c:pt idx="302">
                  <c:v>8.02</c:v>
                </c:pt>
                <c:pt idx="303">
                  <c:v>8.6300000000000008</c:v>
                </c:pt>
                <c:pt idx="304">
                  <c:v>8.33</c:v>
                </c:pt>
                <c:pt idx="305">
                  <c:v>8.2900000000000009</c:v>
                </c:pt>
                <c:pt idx="306">
                  <c:v>8.43</c:v>
                </c:pt>
                <c:pt idx="307">
                  <c:v>8.11</c:v>
                </c:pt>
                <c:pt idx="308">
                  <c:v>8.08</c:v>
                </c:pt>
                <c:pt idx="309">
                  <c:v>7.87</c:v>
                </c:pt>
                <c:pt idx="310">
                  <c:v>7.88</c:v>
                </c:pt>
                <c:pt idx="311">
                  <c:v>7.5</c:v>
                </c:pt>
                <c:pt idx="312">
                  <c:v>7.71</c:v>
                </c:pt>
                <c:pt idx="313">
                  <c:v>7.73</c:v>
                </c:pt>
                <c:pt idx="314">
                  <c:v>7.8</c:v>
                </c:pt>
                <c:pt idx="315">
                  <c:v>7.8900000000000006</c:v>
                </c:pt>
                <c:pt idx="316">
                  <c:v>8.02</c:v>
                </c:pt>
                <c:pt idx="317">
                  <c:v>8.4499999999999993</c:v>
                </c:pt>
                <c:pt idx="318">
                  <c:v>8.34</c:v>
                </c:pt>
                <c:pt idx="319">
                  <c:v>8.52</c:v>
                </c:pt>
                <c:pt idx="320">
                  <c:v>11.32</c:v>
                </c:pt>
                <c:pt idx="321">
                  <c:v>11.23</c:v>
                </c:pt>
                <c:pt idx="322">
                  <c:v>11.44</c:v>
                </c:pt>
                <c:pt idx="323">
                  <c:v>11.42</c:v>
                </c:pt>
                <c:pt idx="324">
                  <c:v>11.45</c:v>
                </c:pt>
                <c:pt idx="325">
                  <c:v>11.92</c:v>
                </c:pt>
                <c:pt idx="326">
                  <c:v>10.86</c:v>
                </c:pt>
                <c:pt idx="327">
                  <c:v>10.92</c:v>
                </c:pt>
                <c:pt idx="328">
                  <c:v>10.86</c:v>
                </c:pt>
                <c:pt idx="329">
                  <c:v>10.84</c:v>
                </c:pt>
                <c:pt idx="330">
                  <c:v>11.02</c:v>
                </c:pt>
                <c:pt idx="331">
                  <c:v>11.62</c:v>
                </c:pt>
                <c:pt idx="332">
                  <c:v>11.3</c:v>
                </c:pt>
                <c:pt idx="333">
                  <c:v>11.61</c:v>
                </c:pt>
                <c:pt idx="334">
                  <c:v>11.97</c:v>
                </c:pt>
                <c:pt idx="335">
                  <c:v>12.67</c:v>
                </c:pt>
                <c:pt idx="336">
                  <c:v>11.86</c:v>
                </c:pt>
                <c:pt idx="337">
                  <c:v>12.03</c:v>
                </c:pt>
                <c:pt idx="338">
                  <c:v>11.4</c:v>
                </c:pt>
                <c:pt idx="339">
                  <c:v>11.78</c:v>
                </c:pt>
                <c:pt idx="340">
                  <c:v>12.33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9F-46EF-864E-0EB281FBD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9836920"/>
        <c:axId val="629837312"/>
      </c:lineChart>
      <c:dateAx>
        <c:axId val="629836920"/>
        <c:scaling>
          <c:orientation val="minMax"/>
        </c:scaling>
        <c:delete val="0"/>
        <c:axPos val="b"/>
        <c:majorGridlines>
          <c:spPr>
            <a:ln w="6350"/>
          </c:spPr>
        </c:majorGridlines>
        <c:minorGridlines/>
        <c:numFmt formatCode="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29837312"/>
        <c:crosses val="autoZero"/>
        <c:auto val="1"/>
        <c:lblOffset val="100"/>
        <c:baseTimeUnit val="months"/>
        <c:majorUnit val="24"/>
        <c:majorTimeUnit val="months"/>
      </c:dateAx>
      <c:valAx>
        <c:axId val="629837312"/>
        <c:scaling>
          <c:orientation val="minMax"/>
          <c:max val="25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ES"/>
                  <a:t>E/Ebv</a:t>
                </a:r>
              </a:p>
            </c:rich>
          </c:tx>
          <c:layout>
            <c:manualLayout>
              <c:xMode val="edge"/>
              <c:yMode val="edge"/>
              <c:x val="1.6942435902017542E-3"/>
              <c:y val="0.3917630113309006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29836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7930344939862854"/>
          <c:y val="9.2314192433262915E-2"/>
          <c:w val="0.20773151974787682"/>
          <c:h val="0.1923620564378605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85912050201724"/>
          <c:y val="1.1049977985227163E-2"/>
          <c:w val="0.87137588991859072"/>
          <c:h val="0.92635972738767891"/>
        </c:manualLayout>
      </c:layout>
      <c:lineChart>
        <c:grouping val="standard"/>
        <c:varyColors val="0"/>
        <c:ser>
          <c:idx val="0"/>
          <c:order val="0"/>
          <c:tx>
            <c:strRef>
              <c:f>'Fig9'!$B$6</c:f>
              <c:strCache>
                <c:ptCount val="1"/>
                <c:pt idx="0">
                  <c:v>GENERAL ELECTRIC </c:v>
                </c:pt>
              </c:strCache>
            </c:strRef>
          </c:tx>
          <c:spPr>
            <a:ln w="38100">
              <a:solidFill>
                <a:srgbClr val="0F04A4"/>
              </a:solidFill>
            </a:ln>
          </c:spPr>
          <c:marker>
            <c:symbol val="none"/>
          </c:marker>
          <c:cat>
            <c:numRef>
              <c:f>'Fig9'!$A$7:$A$347</c:f>
              <c:numCache>
                <c:formatCode>m/d/yyyy</c:formatCode>
                <c:ptCount val="341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33326</c:v>
                </c:pt>
                <c:pt idx="4">
                  <c:v>33358</c:v>
                </c:pt>
                <c:pt idx="5">
                  <c:v>33389</c:v>
                </c:pt>
                <c:pt idx="6">
                  <c:v>33417</c:v>
                </c:pt>
                <c:pt idx="7">
                  <c:v>33450</c:v>
                </c:pt>
                <c:pt idx="8">
                  <c:v>33480</c:v>
                </c:pt>
                <c:pt idx="9">
                  <c:v>33511</c:v>
                </c:pt>
                <c:pt idx="10">
                  <c:v>33542</c:v>
                </c:pt>
                <c:pt idx="11">
                  <c:v>33571</c:v>
                </c:pt>
                <c:pt idx="12">
                  <c:v>33603</c:v>
                </c:pt>
                <c:pt idx="13">
                  <c:v>33634</c:v>
                </c:pt>
                <c:pt idx="14">
                  <c:v>33662</c:v>
                </c:pt>
                <c:pt idx="15">
                  <c:v>33694</c:v>
                </c:pt>
                <c:pt idx="16">
                  <c:v>33724</c:v>
                </c:pt>
                <c:pt idx="17">
                  <c:v>33753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33907</c:v>
                </c:pt>
                <c:pt idx="23">
                  <c:v>33938</c:v>
                </c:pt>
                <c:pt idx="24">
                  <c:v>33969</c:v>
                </c:pt>
                <c:pt idx="25">
                  <c:v>33998</c:v>
                </c:pt>
                <c:pt idx="26">
                  <c:v>34026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34180</c:v>
                </c:pt>
                <c:pt idx="32">
                  <c:v>34212</c:v>
                </c:pt>
                <c:pt idx="33">
                  <c:v>34242</c:v>
                </c:pt>
                <c:pt idx="34">
                  <c:v>34271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34453</c:v>
                </c:pt>
                <c:pt idx="41">
                  <c:v>34485</c:v>
                </c:pt>
                <c:pt idx="42">
                  <c:v>34515</c:v>
                </c:pt>
                <c:pt idx="43">
                  <c:v>34544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34698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34817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34971</c:v>
                </c:pt>
                <c:pt idx="58">
                  <c:v>35003</c:v>
                </c:pt>
                <c:pt idx="59">
                  <c:v>35033</c:v>
                </c:pt>
                <c:pt idx="60">
                  <c:v>35062</c:v>
                </c:pt>
                <c:pt idx="61">
                  <c:v>35095</c:v>
                </c:pt>
                <c:pt idx="62">
                  <c:v>35124</c:v>
                </c:pt>
                <c:pt idx="63">
                  <c:v>35153</c:v>
                </c:pt>
                <c:pt idx="64">
                  <c:v>35185</c:v>
                </c:pt>
                <c:pt idx="65">
                  <c:v>35216</c:v>
                </c:pt>
                <c:pt idx="66">
                  <c:v>35244</c:v>
                </c:pt>
                <c:pt idx="67">
                  <c:v>35277</c:v>
                </c:pt>
                <c:pt idx="68">
                  <c:v>35307</c:v>
                </c:pt>
                <c:pt idx="69">
                  <c:v>35338</c:v>
                </c:pt>
                <c:pt idx="70">
                  <c:v>35369</c:v>
                </c:pt>
                <c:pt idx="71">
                  <c:v>35398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35580</c:v>
                </c:pt>
                <c:pt idx="78">
                  <c:v>35611</c:v>
                </c:pt>
                <c:pt idx="79">
                  <c:v>35642</c:v>
                </c:pt>
                <c:pt idx="80">
                  <c:v>35671</c:v>
                </c:pt>
                <c:pt idx="81">
                  <c:v>35703</c:v>
                </c:pt>
                <c:pt idx="82">
                  <c:v>35734</c:v>
                </c:pt>
                <c:pt idx="83">
                  <c:v>35762</c:v>
                </c:pt>
                <c:pt idx="84">
                  <c:v>35795</c:v>
                </c:pt>
                <c:pt idx="85">
                  <c:v>35825</c:v>
                </c:pt>
                <c:pt idx="86">
                  <c:v>35853</c:v>
                </c:pt>
                <c:pt idx="87">
                  <c:v>35885</c:v>
                </c:pt>
                <c:pt idx="88">
                  <c:v>35915</c:v>
                </c:pt>
                <c:pt idx="89">
                  <c:v>35944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36098</c:v>
                </c:pt>
                <c:pt idx="95">
                  <c:v>36129</c:v>
                </c:pt>
                <c:pt idx="96">
                  <c:v>36160</c:v>
                </c:pt>
                <c:pt idx="97">
                  <c:v>36189</c:v>
                </c:pt>
                <c:pt idx="98">
                  <c:v>36217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36371</c:v>
                </c:pt>
                <c:pt idx="104">
                  <c:v>36403</c:v>
                </c:pt>
                <c:pt idx="105">
                  <c:v>36433</c:v>
                </c:pt>
                <c:pt idx="106">
                  <c:v>36462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36644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36798</c:v>
                </c:pt>
                <c:pt idx="118">
                  <c:v>36830</c:v>
                </c:pt>
                <c:pt idx="119">
                  <c:v>36860</c:v>
                </c:pt>
                <c:pt idx="120">
                  <c:v>36889</c:v>
                </c:pt>
                <c:pt idx="121">
                  <c:v>36922</c:v>
                </c:pt>
                <c:pt idx="122">
                  <c:v>36950</c:v>
                </c:pt>
                <c:pt idx="123">
                  <c:v>36980</c:v>
                </c:pt>
                <c:pt idx="124">
                  <c:v>37011</c:v>
                </c:pt>
                <c:pt idx="125">
                  <c:v>37042</c:v>
                </c:pt>
                <c:pt idx="126">
                  <c:v>37071</c:v>
                </c:pt>
                <c:pt idx="127">
                  <c:v>37103</c:v>
                </c:pt>
                <c:pt idx="128">
                  <c:v>37134</c:v>
                </c:pt>
                <c:pt idx="129">
                  <c:v>37162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37344</c:v>
                </c:pt>
                <c:pt idx="136">
                  <c:v>37376</c:v>
                </c:pt>
                <c:pt idx="137">
                  <c:v>37407</c:v>
                </c:pt>
                <c:pt idx="138">
                  <c:v>37435</c:v>
                </c:pt>
                <c:pt idx="139">
                  <c:v>37468</c:v>
                </c:pt>
                <c:pt idx="140">
                  <c:v>37498</c:v>
                </c:pt>
                <c:pt idx="141">
                  <c:v>37529</c:v>
                </c:pt>
                <c:pt idx="142">
                  <c:v>37560</c:v>
                </c:pt>
                <c:pt idx="143">
                  <c:v>37589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37771</c:v>
                </c:pt>
                <c:pt idx="150">
                  <c:v>37802</c:v>
                </c:pt>
                <c:pt idx="151">
                  <c:v>37833</c:v>
                </c:pt>
                <c:pt idx="152">
                  <c:v>37862</c:v>
                </c:pt>
                <c:pt idx="153">
                  <c:v>37894</c:v>
                </c:pt>
                <c:pt idx="154">
                  <c:v>37925</c:v>
                </c:pt>
                <c:pt idx="155">
                  <c:v>37953</c:v>
                </c:pt>
                <c:pt idx="156">
                  <c:v>37986</c:v>
                </c:pt>
                <c:pt idx="157">
                  <c:v>38016</c:v>
                </c:pt>
                <c:pt idx="158">
                  <c:v>38044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38198</c:v>
                </c:pt>
                <c:pt idx="164">
                  <c:v>38230</c:v>
                </c:pt>
                <c:pt idx="165">
                  <c:v>38260</c:v>
                </c:pt>
                <c:pt idx="166">
                  <c:v>38289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38471</c:v>
                </c:pt>
                <c:pt idx="173">
                  <c:v>38503</c:v>
                </c:pt>
                <c:pt idx="174">
                  <c:v>38533</c:v>
                </c:pt>
                <c:pt idx="175">
                  <c:v>38562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38716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38835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38989</c:v>
                </c:pt>
                <c:pt idx="190">
                  <c:v>39021</c:v>
                </c:pt>
                <c:pt idx="191">
                  <c:v>39051</c:v>
                </c:pt>
                <c:pt idx="192">
                  <c:v>39080</c:v>
                </c:pt>
                <c:pt idx="193">
                  <c:v>39113</c:v>
                </c:pt>
                <c:pt idx="194">
                  <c:v>39141</c:v>
                </c:pt>
                <c:pt idx="195">
                  <c:v>39171</c:v>
                </c:pt>
                <c:pt idx="196">
                  <c:v>39202</c:v>
                </c:pt>
                <c:pt idx="197">
                  <c:v>39233</c:v>
                </c:pt>
                <c:pt idx="198">
                  <c:v>39262</c:v>
                </c:pt>
                <c:pt idx="199">
                  <c:v>39294</c:v>
                </c:pt>
                <c:pt idx="200">
                  <c:v>39325</c:v>
                </c:pt>
                <c:pt idx="201">
                  <c:v>39353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39598</c:v>
                </c:pt>
                <c:pt idx="210">
                  <c:v>39629</c:v>
                </c:pt>
                <c:pt idx="211">
                  <c:v>39660</c:v>
                </c:pt>
                <c:pt idx="212">
                  <c:v>39689</c:v>
                </c:pt>
                <c:pt idx="213">
                  <c:v>39721</c:v>
                </c:pt>
                <c:pt idx="214">
                  <c:v>39752</c:v>
                </c:pt>
                <c:pt idx="215">
                  <c:v>39780</c:v>
                </c:pt>
                <c:pt idx="216">
                  <c:v>39813</c:v>
                </c:pt>
                <c:pt idx="217">
                  <c:v>39843</c:v>
                </c:pt>
                <c:pt idx="218">
                  <c:v>39871</c:v>
                </c:pt>
                <c:pt idx="219">
                  <c:v>39903</c:v>
                </c:pt>
                <c:pt idx="220">
                  <c:v>39933</c:v>
                </c:pt>
                <c:pt idx="221">
                  <c:v>39962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40116</c:v>
                </c:pt>
                <c:pt idx="227">
                  <c:v>40147</c:v>
                </c:pt>
                <c:pt idx="228">
                  <c:v>40178</c:v>
                </c:pt>
                <c:pt idx="229">
                  <c:v>40207</c:v>
                </c:pt>
                <c:pt idx="230">
                  <c:v>40235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40389</c:v>
                </c:pt>
                <c:pt idx="236">
                  <c:v>40421</c:v>
                </c:pt>
                <c:pt idx="237">
                  <c:v>40451</c:v>
                </c:pt>
                <c:pt idx="238">
                  <c:v>40480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40662</c:v>
                </c:pt>
                <c:pt idx="245">
                  <c:v>40694</c:v>
                </c:pt>
                <c:pt idx="246">
                  <c:v>40724</c:v>
                </c:pt>
                <c:pt idx="247">
                  <c:v>40753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40907</c:v>
                </c:pt>
                <c:pt idx="253">
                  <c:v>40939</c:v>
                </c:pt>
                <c:pt idx="254">
                  <c:v>40968</c:v>
                </c:pt>
                <c:pt idx="255">
                  <c:v>40998</c:v>
                </c:pt>
                <c:pt idx="256">
                  <c:v>41029</c:v>
                </c:pt>
                <c:pt idx="257">
                  <c:v>41060</c:v>
                </c:pt>
                <c:pt idx="258">
                  <c:v>41089</c:v>
                </c:pt>
                <c:pt idx="259">
                  <c:v>41121</c:v>
                </c:pt>
                <c:pt idx="260">
                  <c:v>41152</c:v>
                </c:pt>
                <c:pt idx="261">
                  <c:v>41180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  <c:pt idx="265">
                  <c:v>41305</c:v>
                </c:pt>
                <c:pt idx="266">
                  <c:v>41333</c:v>
                </c:pt>
                <c:pt idx="267">
                  <c:v>41362</c:v>
                </c:pt>
                <c:pt idx="268">
                  <c:v>41394</c:v>
                </c:pt>
                <c:pt idx="269">
                  <c:v>41425</c:v>
                </c:pt>
                <c:pt idx="270">
                  <c:v>41453</c:v>
                </c:pt>
                <c:pt idx="271">
                  <c:v>41486</c:v>
                </c:pt>
                <c:pt idx="272">
                  <c:v>41516</c:v>
                </c:pt>
                <c:pt idx="273">
                  <c:v>41547</c:v>
                </c:pt>
                <c:pt idx="274">
                  <c:v>41578</c:v>
                </c:pt>
                <c:pt idx="275">
                  <c:v>41607</c:v>
                </c:pt>
                <c:pt idx="276">
                  <c:v>41639</c:v>
                </c:pt>
                <c:pt idx="277">
                  <c:v>41670</c:v>
                </c:pt>
                <c:pt idx="278">
                  <c:v>41698</c:v>
                </c:pt>
                <c:pt idx="279">
                  <c:v>41729</c:v>
                </c:pt>
                <c:pt idx="280">
                  <c:v>41759</c:v>
                </c:pt>
                <c:pt idx="281">
                  <c:v>41789</c:v>
                </c:pt>
                <c:pt idx="282">
                  <c:v>41820</c:v>
                </c:pt>
                <c:pt idx="283">
                  <c:v>41851</c:v>
                </c:pt>
                <c:pt idx="284">
                  <c:v>41880</c:v>
                </c:pt>
                <c:pt idx="285">
                  <c:v>41912</c:v>
                </c:pt>
                <c:pt idx="286">
                  <c:v>41943</c:v>
                </c:pt>
                <c:pt idx="287">
                  <c:v>41971</c:v>
                </c:pt>
                <c:pt idx="288">
                  <c:v>42004</c:v>
                </c:pt>
                <c:pt idx="289">
                  <c:v>42034</c:v>
                </c:pt>
                <c:pt idx="290">
                  <c:v>42062</c:v>
                </c:pt>
                <c:pt idx="291">
                  <c:v>42094</c:v>
                </c:pt>
                <c:pt idx="292">
                  <c:v>42124</c:v>
                </c:pt>
                <c:pt idx="293">
                  <c:v>42153</c:v>
                </c:pt>
                <c:pt idx="294">
                  <c:v>42185</c:v>
                </c:pt>
                <c:pt idx="295">
                  <c:v>42216</c:v>
                </c:pt>
                <c:pt idx="296">
                  <c:v>42247</c:v>
                </c:pt>
                <c:pt idx="297">
                  <c:v>42277</c:v>
                </c:pt>
                <c:pt idx="298">
                  <c:v>42307</c:v>
                </c:pt>
                <c:pt idx="299">
                  <c:v>42338</c:v>
                </c:pt>
                <c:pt idx="300">
                  <c:v>42369</c:v>
                </c:pt>
                <c:pt idx="301">
                  <c:v>42398</c:v>
                </c:pt>
                <c:pt idx="302">
                  <c:v>42429</c:v>
                </c:pt>
                <c:pt idx="303">
                  <c:v>42460</c:v>
                </c:pt>
                <c:pt idx="304">
                  <c:v>42489</c:v>
                </c:pt>
                <c:pt idx="305">
                  <c:v>42521</c:v>
                </c:pt>
                <c:pt idx="306">
                  <c:v>42551</c:v>
                </c:pt>
                <c:pt idx="307">
                  <c:v>42580</c:v>
                </c:pt>
                <c:pt idx="308">
                  <c:v>42613</c:v>
                </c:pt>
                <c:pt idx="309">
                  <c:v>42643</c:v>
                </c:pt>
                <c:pt idx="310">
                  <c:v>42674</c:v>
                </c:pt>
                <c:pt idx="311">
                  <c:v>42704</c:v>
                </c:pt>
                <c:pt idx="312">
                  <c:v>42734</c:v>
                </c:pt>
                <c:pt idx="313">
                  <c:v>42766</c:v>
                </c:pt>
                <c:pt idx="314">
                  <c:v>42794</c:v>
                </c:pt>
                <c:pt idx="315">
                  <c:v>42825</c:v>
                </c:pt>
                <c:pt idx="316">
                  <c:v>42853</c:v>
                </c:pt>
                <c:pt idx="317">
                  <c:v>42886</c:v>
                </c:pt>
                <c:pt idx="318">
                  <c:v>42916</c:v>
                </c:pt>
                <c:pt idx="319">
                  <c:v>42947</c:v>
                </c:pt>
                <c:pt idx="320">
                  <c:v>42978</c:v>
                </c:pt>
                <c:pt idx="321">
                  <c:v>43007</c:v>
                </c:pt>
                <c:pt idx="322">
                  <c:v>43039</c:v>
                </c:pt>
                <c:pt idx="323">
                  <c:v>43069</c:v>
                </c:pt>
                <c:pt idx="324">
                  <c:v>43098</c:v>
                </c:pt>
                <c:pt idx="325">
                  <c:v>43131</c:v>
                </c:pt>
                <c:pt idx="326">
                  <c:v>43159</c:v>
                </c:pt>
                <c:pt idx="327">
                  <c:v>43189</c:v>
                </c:pt>
                <c:pt idx="328">
                  <c:v>43220</c:v>
                </c:pt>
                <c:pt idx="329">
                  <c:v>43251</c:v>
                </c:pt>
                <c:pt idx="330">
                  <c:v>43280</c:v>
                </c:pt>
                <c:pt idx="331">
                  <c:v>43312</c:v>
                </c:pt>
                <c:pt idx="332">
                  <c:v>43343</c:v>
                </c:pt>
                <c:pt idx="333">
                  <c:v>43371</c:v>
                </c:pt>
                <c:pt idx="334">
                  <c:v>43404</c:v>
                </c:pt>
                <c:pt idx="335">
                  <c:v>43434</c:v>
                </c:pt>
                <c:pt idx="336">
                  <c:v>43465</c:v>
                </c:pt>
                <c:pt idx="337">
                  <c:v>43496</c:v>
                </c:pt>
                <c:pt idx="338">
                  <c:v>43524</c:v>
                </c:pt>
                <c:pt idx="339">
                  <c:v>43553</c:v>
                </c:pt>
                <c:pt idx="340">
                  <c:v>43585</c:v>
                </c:pt>
              </c:numCache>
            </c:numRef>
          </c:cat>
          <c:val>
            <c:numRef>
              <c:f>'Fig9'!$B$7:$B$347</c:f>
              <c:numCache>
                <c:formatCode>General</c:formatCode>
                <c:ptCount val="341"/>
                <c:pt idx="0">
                  <c:v>2.31</c:v>
                </c:pt>
                <c:pt idx="1">
                  <c:v>2.5500000000000003</c:v>
                </c:pt>
                <c:pt idx="2">
                  <c:v>2.71</c:v>
                </c:pt>
                <c:pt idx="3">
                  <c:v>2.77</c:v>
                </c:pt>
                <c:pt idx="4">
                  <c:v>2.82</c:v>
                </c:pt>
                <c:pt idx="5">
                  <c:v>3.08</c:v>
                </c:pt>
                <c:pt idx="6">
                  <c:v>2.95</c:v>
                </c:pt>
                <c:pt idx="7">
                  <c:v>2.92</c:v>
                </c:pt>
                <c:pt idx="8">
                  <c:v>2.98</c:v>
                </c:pt>
                <c:pt idx="9">
                  <c:v>2.7600000000000002</c:v>
                </c:pt>
                <c:pt idx="10">
                  <c:v>2.75</c:v>
                </c:pt>
                <c:pt idx="11">
                  <c:v>2.58</c:v>
                </c:pt>
                <c:pt idx="12">
                  <c:v>3.0500000000000003</c:v>
                </c:pt>
                <c:pt idx="13">
                  <c:v>2.74</c:v>
                </c:pt>
                <c:pt idx="14">
                  <c:v>2.87</c:v>
                </c:pt>
                <c:pt idx="15">
                  <c:v>2.7600000000000002</c:v>
                </c:pt>
                <c:pt idx="16">
                  <c:v>2.79</c:v>
                </c:pt>
                <c:pt idx="17">
                  <c:v>2.7800000000000002</c:v>
                </c:pt>
                <c:pt idx="18">
                  <c:v>2.84</c:v>
                </c:pt>
                <c:pt idx="19">
                  <c:v>2.79</c:v>
                </c:pt>
                <c:pt idx="20">
                  <c:v>2.7</c:v>
                </c:pt>
                <c:pt idx="21">
                  <c:v>2.85</c:v>
                </c:pt>
                <c:pt idx="22">
                  <c:v>2.8000000000000003</c:v>
                </c:pt>
                <c:pt idx="23">
                  <c:v>3.04</c:v>
                </c:pt>
                <c:pt idx="24">
                  <c:v>3.12</c:v>
                </c:pt>
                <c:pt idx="25">
                  <c:v>2.85</c:v>
                </c:pt>
                <c:pt idx="26">
                  <c:v>2.7800000000000002</c:v>
                </c:pt>
                <c:pt idx="27">
                  <c:v>2.95</c:v>
                </c:pt>
                <c:pt idx="28">
                  <c:v>3</c:v>
                </c:pt>
                <c:pt idx="29">
                  <c:v>3.0700000000000003</c:v>
                </c:pt>
                <c:pt idx="30">
                  <c:v>3.17</c:v>
                </c:pt>
                <c:pt idx="31">
                  <c:v>3.2600000000000002</c:v>
                </c:pt>
                <c:pt idx="32">
                  <c:v>3.25</c:v>
                </c:pt>
                <c:pt idx="33">
                  <c:v>3.17</c:v>
                </c:pt>
                <c:pt idx="34">
                  <c:v>3.21</c:v>
                </c:pt>
                <c:pt idx="35">
                  <c:v>3.25</c:v>
                </c:pt>
                <c:pt idx="36">
                  <c:v>3.47</c:v>
                </c:pt>
                <c:pt idx="37">
                  <c:v>3.48</c:v>
                </c:pt>
                <c:pt idx="38">
                  <c:v>3.41</c:v>
                </c:pt>
                <c:pt idx="39">
                  <c:v>3.23</c:v>
                </c:pt>
                <c:pt idx="40">
                  <c:v>3.08</c:v>
                </c:pt>
                <c:pt idx="41">
                  <c:v>3.22</c:v>
                </c:pt>
                <c:pt idx="42">
                  <c:v>3.0100000000000002</c:v>
                </c:pt>
                <c:pt idx="43">
                  <c:v>3.2600000000000002</c:v>
                </c:pt>
                <c:pt idx="44">
                  <c:v>3.22</c:v>
                </c:pt>
                <c:pt idx="45">
                  <c:v>3.11</c:v>
                </c:pt>
                <c:pt idx="46">
                  <c:v>3.16</c:v>
                </c:pt>
                <c:pt idx="47">
                  <c:v>2.97</c:v>
                </c:pt>
                <c:pt idx="48">
                  <c:v>3.3000000000000003</c:v>
                </c:pt>
                <c:pt idx="49">
                  <c:v>2.9</c:v>
                </c:pt>
                <c:pt idx="50">
                  <c:v>3.08</c:v>
                </c:pt>
                <c:pt idx="51">
                  <c:v>3.04</c:v>
                </c:pt>
                <c:pt idx="52">
                  <c:v>3.15</c:v>
                </c:pt>
                <c:pt idx="53">
                  <c:v>3.2600000000000002</c:v>
                </c:pt>
                <c:pt idx="54">
                  <c:v>3.17</c:v>
                </c:pt>
                <c:pt idx="55">
                  <c:v>3.3200000000000003</c:v>
                </c:pt>
                <c:pt idx="56">
                  <c:v>3.31</c:v>
                </c:pt>
                <c:pt idx="57">
                  <c:v>3.59</c:v>
                </c:pt>
                <c:pt idx="58">
                  <c:v>3.56</c:v>
                </c:pt>
                <c:pt idx="59">
                  <c:v>3.7800000000000002</c:v>
                </c:pt>
                <c:pt idx="60">
                  <c:v>4.05</c:v>
                </c:pt>
                <c:pt idx="61">
                  <c:v>4.0600000000000005</c:v>
                </c:pt>
                <c:pt idx="62">
                  <c:v>3.99</c:v>
                </c:pt>
                <c:pt idx="63">
                  <c:v>4.1100000000000003</c:v>
                </c:pt>
                <c:pt idx="64">
                  <c:v>4.08</c:v>
                </c:pt>
                <c:pt idx="65">
                  <c:v>4.37</c:v>
                </c:pt>
                <c:pt idx="66">
                  <c:v>4.58</c:v>
                </c:pt>
                <c:pt idx="67">
                  <c:v>4.3500000000000005</c:v>
                </c:pt>
                <c:pt idx="68">
                  <c:v>4.3899999999999997</c:v>
                </c:pt>
                <c:pt idx="69">
                  <c:v>4.8100000000000005</c:v>
                </c:pt>
                <c:pt idx="70">
                  <c:v>5.1100000000000003</c:v>
                </c:pt>
                <c:pt idx="71">
                  <c:v>5.5</c:v>
                </c:pt>
                <c:pt idx="72">
                  <c:v>5.22</c:v>
                </c:pt>
                <c:pt idx="73">
                  <c:v>4.91</c:v>
                </c:pt>
                <c:pt idx="74">
                  <c:v>4.88</c:v>
                </c:pt>
                <c:pt idx="75">
                  <c:v>4.7</c:v>
                </c:pt>
                <c:pt idx="76">
                  <c:v>5.26</c:v>
                </c:pt>
                <c:pt idx="77">
                  <c:v>5.72</c:v>
                </c:pt>
                <c:pt idx="78">
                  <c:v>6.16</c:v>
                </c:pt>
                <c:pt idx="79">
                  <c:v>6.65</c:v>
                </c:pt>
                <c:pt idx="80">
                  <c:v>5.93</c:v>
                </c:pt>
                <c:pt idx="81">
                  <c:v>6.45</c:v>
                </c:pt>
                <c:pt idx="82">
                  <c:v>6.13</c:v>
                </c:pt>
                <c:pt idx="83">
                  <c:v>7</c:v>
                </c:pt>
                <c:pt idx="84">
                  <c:v>6.96</c:v>
                </c:pt>
                <c:pt idx="85">
                  <c:v>6.5200000000000005</c:v>
                </c:pt>
                <c:pt idx="86">
                  <c:v>6.54</c:v>
                </c:pt>
                <c:pt idx="87">
                  <c:v>7.25</c:v>
                </c:pt>
                <c:pt idx="88">
                  <c:v>7.17</c:v>
                </c:pt>
                <c:pt idx="89">
                  <c:v>7.01</c:v>
                </c:pt>
                <c:pt idx="90">
                  <c:v>7.65</c:v>
                </c:pt>
                <c:pt idx="91">
                  <c:v>7.53</c:v>
                </c:pt>
                <c:pt idx="92">
                  <c:v>6.73</c:v>
                </c:pt>
                <c:pt idx="93">
                  <c:v>6.69</c:v>
                </c:pt>
                <c:pt idx="94">
                  <c:v>7.36</c:v>
                </c:pt>
                <c:pt idx="95">
                  <c:v>7.6000000000000005</c:v>
                </c:pt>
                <c:pt idx="96">
                  <c:v>8.58</c:v>
                </c:pt>
                <c:pt idx="97">
                  <c:v>8.09</c:v>
                </c:pt>
                <c:pt idx="98">
                  <c:v>7.74</c:v>
                </c:pt>
                <c:pt idx="99">
                  <c:v>8.5400000000000009</c:v>
                </c:pt>
                <c:pt idx="100">
                  <c:v>8.1300000000000008</c:v>
                </c:pt>
                <c:pt idx="101">
                  <c:v>7.8500000000000005</c:v>
                </c:pt>
                <c:pt idx="102">
                  <c:v>8.7200000000000006</c:v>
                </c:pt>
                <c:pt idx="103">
                  <c:v>8.41</c:v>
                </c:pt>
                <c:pt idx="104">
                  <c:v>8.67</c:v>
                </c:pt>
                <c:pt idx="105">
                  <c:v>9.15</c:v>
                </c:pt>
                <c:pt idx="106">
                  <c:v>10.46</c:v>
                </c:pt>
                <c:pt idx="107">
                  <c:v>10.040000000000001</c:v>
                </c:pt>
                <c:pt idx="108">
                  <c:v>11.94</c:v>
                </c:pt>
                <c:pt idx="109">
                  <c:v>8.7799999999999994</c:v>
                </c:pt>
                <c:pt idx="110">
                  <c:v>8.68</c:v>
                </c:pt>
                <c:pt idx="111">
                  <c:v>10.200000000000001</c:v>
                </c:pt>
                <c:pt idx="112">
                  <c:v>10.31</c:v>
                </c:pt>
                <c:pt idx="113">
                  <c:v>10.35</c:v>
                </c:pt>
                <c:pt idx="114">
                  <c:v>10.43</c:v>
                </c:pt>
                <c:pt idx="115">
                  <c:v>10.17</c:v>
                </c:pt>
                <c:pt idx="116">
                  <c:v>11.53</c:v>
                </c:pt>
                <c:pt idx="117">
                  <c:v>11.35</c:v>
                </c:pt>
                <c:pt idx="118">
                  <c:v>10.78</c:v>
                </c:pt>
                <c:pt idx="119">
                  <c:v>9.75</c:v>
                </c:pt>
                <c:pt idx="120">
                  <c:v>9.43</c:v>
                </c:pt>
                <c:pt idx="121">
                  <c:v>8.33</c:v>
                </c:pt>
                <c:pt idx="122">
                  <c:v>8.42</c:v>
                </c:pt>
                <c:pt idx="123">
                  <c:v>7.58</c:v>
                </c:pt>
                <c:pt idx="124">
                  <c:v>8.7900000000000009</c:v>
                </c:pt>
                <c:pt idx="125">
                  <c:v>8.870000000000001</c:v>
                </c:pt>
                <c:pt idx="126">
                  <c:v>8.85</c:v>
                </c:pt>
                <c:pt idx="127">
                  <c:v>7.88</c:v>
                </c:pt>
                <c:pt idx="128">
                  <c:v>7.42</c:v>
                </c:pt>
                <c:pt idx="129">
                  <c:v>6.74</c:v>
                </c:pt>
                <c:pt idx="130">
                  <c:v>6.59</c:v>
                </c:pt>
                <c:pt idx="131">
                  <c:v>6.97</c:v>
                </c:pt>
                <c:pt idx="132">
                  <c:v>7.26</c:v>
                </c:pt>
                <c:pt idx="133">
                  <c:v>5.8100000000000005</c:v>
                </c:pt>
                <c:pt idx="134">
                  <c:v>6.03</c:v>
                </c:pt>
                <c:pt idx="135">
                  <c:v>5.86</c:v>
                </c:pt>
                <c:pt idx="136">
                  <c:v>4.9400000000000004</c:v>
                </c:pt>
                <c:pt idx="137">
                  <c:v>4.87</c:v>
                </c:pt>
                <c:pt idx="138">
                  <c:v>4.55</c:v>
                </c:pt>
                <c:pt idx="139">
                  <c:v>5.04</c:v>
                </c:pt>
                <c:pt idx="140">
                  <c:v>4.72</c:v>
                </c:pt>
                <c:pt idx="141">
                  <c:v>3.86</c:v>
                </c:pt>
                <c:pt idx="142">
                  <c:v>3.95</c:v>
                </c:pt>
                <c:pt idx="143">
                  <c:v>4.24</c:v>
                </c:pt>
                <c:pt idx="144">
                  <c:v>3.81</c:v>
                </c:pt>
                <c:pt idx="145">
                  <c:v>2.94</c:v>
                </c:pt>
                <c:pt idx="146">
                  <c:v>3.06</c:v>
                </c:pt>
                <c:pt idx="147">
                  <c:v>3.24</c:v>
                </c:pt>
                <c:pt idx="148">
                  <c:v>3.74</c:v>
                </c:pt>
                <c:pt idx="149">
                  <c:v>3.65</c:v>
                </c:pt>
                <c:pt idx="150">
                  <c:v>3.64</c:v>
                </c:pt>
                <c:pt idx="151">
                  <c:v>3.61</c:v>
                </c:pt>
                <c:pt idx="152">
                  <c:v>3.7600000000000002</c:v>
                </c:pt>
                <c:pt idx="153">
                  <c:v>3.79</c:v>
                </c:pt>
                <c:pt idx="154">
                  <c:v>3.69</c:v>
                </c:pt>
                <c:pt idx="155">
                  <c:v>3.64</c:v>
                </c:pt>
                <c:pt idx="156">
                  <c:v>3.94</c:v>
                </c:pt>
                <c:pt idx="157">
                  <c:v>3.23</c:v>
                </c:pt>
                <c:pt idx="158">
                  <c:v>3.12</c:v>
                </c:pt>
                <c:pt idx="159">
                  <c:v>2.93</c:v>
                </c:pt>
                <c:pt idx="160">
                  <c:v>2.87</c:v>
                </c:pt>
                <c:pt idx="161">
                  <c:v>2.99</c:v>
                </c:pt>
                <c:pt idx="162">
                  <c:v>3.11</c:v>
                </c:pt>
                <c:pt idx="163">
                  <c:v>3.19</c:v>
                </c:pt>
                <c:pt idx="164">
                  <c:v>3.15</c:v>
                </c:pt>
                <c:pt idx="165">
                  <c:v>3.22</c:v>
                </c:pt>
                <c:pt idx="166">
                  <c:v>3.2800000000000002</c:v>
                </c:pt>
                <c:pt idx="167">
                  <c:v>3.39</c:v>
                </c:pt>
                <c:pt idx="168">
                  <c:v>3.5</c:v>
                </c:pt>
                <c:pt idx="169">
                  <c:v>3.46</c:v>
                </c:pt>
                <c:pt idx="170">
                  <c:v>3.37</c:v>
                </c:pt>
                <c:pt idx="171">
                  <c:v>3.46</c:v>
                </c:pt>
                <c:pt idx="172">
                  <c:v>3.47</c:v>
                </c:pt>
                <c:pt idx="173">
                  <c:v>3.5</c:v>
                </c:pt>
                <c:pt idx="174">
                  <c:v>3.3200000000000003</c:v>
                </c:pt>
                <c:pt idx="175">
                  <c:v>3.31</c:v>
                </c:pt>
                <c:pt idx="176">
                  <c:v>3.22</c:v>
                </c:pt>
                <c:pt idx="177">
                  <c:v>3.23</c:v>
                </c:pt>
                <c:pt idx="178">
                  <c:v>3.25</c:v>
                </c:pt>
                <c:pt idx="179">
                  <c:v>3.42</c:v>
                </c:pt>
                <c:pt idx="180">
                  <c:v>3.36</c:v>
                </c:pt>
                <c:pt idx="181">
                  <c:v>3</c:v>
                </c:pt>
                <c:pt idx="182">
                  <c:v>3.0100000000000002</c:v>
                </c:pt>
                <c:pt idx="183">
                  <c:v>3.18</c:v>
                </c:pt>
                <c:pt idx="184">
                  <c:v>3.17</c:v>
                </c:pt>
                <c:pt idx="185">
                  <c:v>3.13</c:v>
                </c:pt>
                <c:pt idx="186">
                  <c:v>3.02</c:v>
                </c:pt>
                <c:pt idx="187">
                  <c:v>2.99</c:v>
                </c:pt>
                <c:pt idx="188">
                  <c:v>3.12</c:v>
                </c:pt>
                <c:pt idx="189">
                  <c:v>3.23</c:v>
                </c:pt>
                <c:pt idx="190">
                  <c:v>3.21</c:v>
                </c:pt>
                <c:pt idx="191">
                  <c:v>3.23</c:v>
                </c:pt>
                <c:pt idx="192">
                  <c:v>3.4</c:v>
                </c:pt>
                <c:pt idx="193">
                  <c:v>3.12</c:v>
                </c:pt>
                <c:pt idx="194">
                  <c:v>3.02</c:v>
                </c:pt>
                <c:pt idx="195">
                  <c:v>3.06</c:v>
                </c:pt>
                <c:pt idx="196">
                  <c:v>3.19</c:v>
                </c:pt>
                <c:pt idx="197">
                  <c:v>3.25</c:v>
                </c:pt>
                <c:pt idx="198">
                  <c:v>3.31</c:v>
                </c:pt>
                <c:pt idx="199">
                  <c:v>3.35</c:v>
                </c:pt>
                <c:pt idx="200">
                  <c:v>3.36</c:v>
                </c:pt>
                <c:pt idx="201">
                  <c:v>3.58</c:v>
                </c:pt>
                <c:pt idx="202">
                  <c:v>3.56</c:v>
                </c:pt>
                <c:pt idx="203">
                  <c:v>3.31</c:v>
                </c:pt>
                <c:pt idx="204">
                  <c:v>3.2</c:v>
                </c:pt>
                <c:pt idx="205">
                  <c:v>3.56</c:v>
                </c:pt>
                <c:pt idx="206">
                  <c:v>3.34</c:v>
                </c:pt>
                <c:pt idx="207">
                  <c:v>3.73</c:v>
                </c:pt>
                <c:pt idx="208">
                  <c:v>3.29</c:v>
                </c:pt>
                <c:pt idx="209">
                  <c:v>3.09</c:v>
                </c:pt>
                <c:pt idx="210">
                  <c:v>2.69</c:v>
                </c:pt>
                <c:pt idx="211">
                  <c:v>2.85</c:v>
                </c:pt>
                <c:pt idx="212">
                  <c:v>2.83</c:v>
                </c:pt>
                <c:pt idx="213">
                  <c:v>2.57</c:v>
                </c:pt>
                <c:pt idx="214">
                  <c:v>1.96</c:v>
                </c:pt>
                <c:pt idx="215">
                  <c:v>1.73</c:v>
                </c:pt>
                <c:pt idx="216">
                  <c:v>1.6300000000000001</c:v>
                </c:pt>
                <c:pt idx="217">
                  <c:v>1.1000000000000001</c:v>
                </c:pt>
                <c:pt idx="218">
                  <c:v>0.77</c:v>
                </c:pt>
                <c:pt idx="219">
                  <c:v>0.92</c:v>
                </c:pt>
                <c:pt idx="220">
                  <c:v>1.1500000000000001</c:v>
                </c:pt>
                <c:pt idx="221">
                  <c:v>1.23</c:v>
                </c:pt>
                <c:pt idx="222">
                  <c:v>1.07</c:v>
                </c:pt>
                <c:pt idx="223">
                  <c:v>1.22</c:v>
                </c:pt>
                <c:pt idx="224">
                  <c:v>1.26</c:v>
                </c:pt>
                <c:pt idx="225">
                  <c:v>1.49</c:v>
                </c:pt>
                <c:pt idx="226">
                  <c:v>1.3</c:v>
                </c:pt>
                <c:pt idx="227">
                  <c:v>1.46</c:v>
                </c:pt>
                <c:pt idx="228">
                  <c:v>1.3800000000000001</c:v>
                </c:pt>
                <c:pt idx="229">
                  <c:v>1.44</c:v>
                </c:pt>
                <c:pt idx="230">
                  <c:v>1.43</c:v>
                </c:pt>
                <c:pt idx="231">
                  <c:v>1.62</c:v>
                </c:pt>
                <c:pt idx="232">
                  <c:v>1.68</c:v>
                </c:pt>
                <c:pt idx="233">
                  <c:v>1.46</c:v>
                </c:pt>
                <c:pt idx="234">
                  <c:v>1.29</c:v>
                </c:pt>
                <c:pt idx="235">
                  <c:v>1.44</c:v>
                </c:pt>
                <c:pt idx="236">
                  <c:v>1.29</c:v>
                </c:pt>
                <c:pt idx="237">
                  <c:v>1.45</c:v>
                </c:pt>
                <c:pt idx="238">
                  <c:v>1.43</c:v>
                </c:pt>
                <c:pt idx="239">
                  <c:v>1.41</c:v>
                </c:pt>
                <c:pt idx="240">
                  <c:v>1.6300000000000001</c:v>
                </c:pt>
                <c:pt idx="241">
                  <c:v>1.83</c:v>
                </c:pt>
                <c:pt idx="242">
                  <c:v>1.9000000000000001</c:v>
                </c:pt>
                <c:pt idx="243">
                  <c:v>1.82</c:v>
                </c:pt>
                <c:pt idx="244">
                  <c:v>1.86</c:v>
                </c:pt>
                <c:pt idx="245">
                  <c:v>1.78</c:v>
                </c:pt>
                <c:pt idx="246">
                  <c:v>1.71</c:v>
                </c:pt>
                <c:pt idx="247">
                  <c:v>1.6300000000000001</c:v>
                </c:pt>
                <c:pt idx="248">
                  <c:v>1.48</c:v>
                </c:pt>
                <c:pt idx="249">
                  <c:v>1.3800000000000001</c:v>
                </c:pt>
                <c:pt idx="250">
                  <c:v>1.52</c:v>
                </c:pt>
                <c:pt idx="251">
                  <c:v>1.44</c:v>
                </c:pt>
                <c:pt idx="252">
                  <c:v>1.6300000000000001</c:v>
                </c:pt>
                <c:pt idx="253">
                  <c:v>1.58</c:v>
                </c:pt>
                <c:pt idx="254">
                  <c:v>1.61</c:v>
                </c:pt>
                <c:pt idx="255">
                  <c:v>1.7</c:v>
                </c:pt>
                <c:pt idx="256">
                  <c:v>1.6600000000000001</c:v>
                </c:pt>
                <c:pt idx="257">
                  <c:v>1.61</c:v>
                </c:pt>
                <c:pt idx="258">
                  <c:v>1.76</c:v>
                </c:pt>
                <c:pt idx="259">
                  <c:v>1.76</c:v>
                </c:pt>
                <c:pt idx="260">
                  <c:v>1.75</c:v>
                </c:pt>
                <c:pt idx="261">
                  <c:v>1.92</c:v>
                </c:pt>
                <c:pt idx="262">
                  <c:v>1.78</c:v>
                </c:pt>
                <c:pt idx="263">
                  <c:v>1.79</c:v>
                </c:pt>
                <c:pt idx="264">
                  <c:v>1.78</c:v>
                </c:pt>
                <c:pt idx="265">
                  <c:v>1.72</c:v>
                </c:pt>
                <c:pt idx="266">
                  <c:v>1.79</c:v>
                </c:pt>
                <c:pt idx="267">
                  <c:v>1.78</c:v>
                </c:pt>
                <c:pt idx="268">
                  <c:v>1.72</c:v>
                </c:pt>
                <c:pt idx="269">
                  <c:v>1.8</c:v>
                </c:pt>
                <c:pt idx="270">
                  <c:v>1.79</c:v>
                </c:pt>
                <c:pt idx="271">
                  <c:v>1.8800000000000001</c:v>
                </c:pt>
                <c:pt idx="272">
                  <c:v>1.78</c:v>
                </c:pt>
                <c:pt idx="273">
                  <c:v>1.84</c:v>
                </c:pt>
                <c:pt idx="274">
                  <c:v>2.0100000000000002</c:v>
                </c:pt>
                <c:pt idx="275">
                  <c:v>2.0499999999999998</c:v>
                </c:pt>
                <c:pt idx="276">
                  <c:v>2.16</c:v>
                </c:pt>
                <c:pt idx="277">
                  <c:v>1.97</c:v>
                </c:pt>
                <c:pt idx="278">
                  <c:v>2</c:v>
                </c:pt>
                <c:pt idx="279">
                  <c:v>2.0300000000000002</c:v>
                </c:pt>
                <c:pt idx="280">
                  <c:v>2.11</c:v>
                </c:pt>
                <c:pt idx="281">
                  <c:v>2.1</c:v>
                </c:pt>
                <c:pt idx="282">
                  <c:v>2.06</c:v>
                </c:pt>
                <c:pt idx="283">
                  <c:v>1.97</c:v>
                </c:pt>
                <c:pt idx="284">
                  <c:v>2.04</c:v>
                </c:pt>
                <c:pt idx="285">
                  <c:v>2.0100000000000002</c:v>
                </c:pt>
                <c:pt idx="286">
                  <c:v>2.0300000000000002</c:v>
                </c:pt>
                <c:pt idx="287">
                  <c:v>2.08</c:v>
                </c:pt>
                <c:pt idx="288">
                  <c:v>1.98</c:v>
                </c:pt>
                <c:pt idx="289">
                  <c:v>2.2800000000000002</c:v>
                </c:pt>
                <c:pt idx="290">
                  <c:v>2.48</c:v>
                </c:pt>
                <c:pt idx="291">
                  <c:v>2.37</c:v>
                </c:pt>
                <c:pt idx="292">
                  <c:v>2.58</c:v>
                </c:pt>
                <c:pt idx="293">
                  <c:v>2.6</c:v>
                </c:pt>
                <c:pt idx="294">
                  <c:v>2.54</c:v>
                </c:pt>
                <c:pt idx="295">
                  <c:v>2.4900000000000002</c:v>
                </c:pt>
                <c:pt idx="296">
                  <c:v>2.37</c:v>
                </c:pt>
                <c:pt idx="297">
                  <c:v>2.41</c:v>
                </c:pt>
                <c:pt idx="298">
                  <c:v>2.7600000000000002</c:v>
                </c:pt>
                <c:pt idx="299">
                  <c:v>2.86</c:v>
                </c:pt>
                <c:pt idx="300">
                  <c:v>2.97</c:v>
                </c:pt>
                <c:pt idx="301">
                  <c:v>3.36</c:v>
                </c:pt>
                <c:pt idx="302">
                  <c:v>3.36</c:v>
                </c:pt>
                <c:pt idx="303">
                  <c:v>3.67</c:v>
                </c:pt>
                <c:pt idx="304">
                  <c:v>3.5500000000000003</c:v>
                </c:pt>
                <c:pt idx="305">
                  <c:v>3.49</c:v>
                </c:pt>
                <c:pt idx="306">
                  <c:v>3.63</c:v>
                </c:pt>
                <c:pt idx="307">
                  <c:v>3.59</c:v>
                </c:pt>
                <c:pt idx="308">
                  <c:v>3.6</c:v>
                </c:pt>
                <c:pt idx="309">
                  <c:v>3.42</c:v>
                </c:pt>
                <c:pt idx="310">
                  <c:v>3.36</c:v>
                </c:pt>
                <c:pt idx="311">
                  <c:v>3.5500000000000003</c:v>
                </c:pt>
                <c:pt idx="312">
                  <c:v>3.64</c:v>
                </c:pt>
                <c:pt idx="313">
                  <c:v>3.42</c:v>
                </c:pt>
                <c:pt idx="314">
                  <c:v>3.44</c:v>
                </c:pt>
                <c:pt idx="315">
                  <c:v>3.44</c:v>
                </c:pt>
                <c:pt idx="316">
                  <c:v>3.34</c:v>
                </c:pt>
                <c:pt idx="317">
                  <c:v>3.16</c:v>
                </c:pt>
                <c:pt idx="318">
                  <c:v>3.11</c:v>
                </c:pt>
                <c:pt idx="319">
                  <c:v>2.95</c:v>
                </c:pt>
                <c:pt idx="320">
                  <c:v>3.32</c:v>
                </c:pt>
                <c:pt idx="321">
                  <c:v>3.27</c:v>
                </c:pt>
                <c:pt idx="322">
                  <c:v>2.72</c:v>
                </c:pt>
                <c:pt idx="323">
                  <c:v>2.4700000000000002</c:v>
                </c:pt>
                <c:pt idx="324">
                  <c:v>2.36</c:v>
                </c:pt>
                <c:pt idx="325">
                  <c:v>4.54</c:v>
                </c:pt>
                <c:pt idx="326">
                  <c:v>3.96</c:v>
                </c:pt>
                <c:pt idx="327">
                  <c:v>3.79</c:v>
                </c:pt>
                <c:pt idx="328">
                  <c:v>3.95</c:v>
                </c:pt>
                <c:pt idx="329">
                  <c:v>3.96</c:v>
                </c:pt>
                <c:pt idx="330">
                  <c:v>3.82</c:v>
                </c:pt>
                <c:pt idx="331">
                  <c:v>3.83</c:v>
                </c:pt>
                <c:pt idx="332">
                  <c:v>3.64</c:v>
                </c:pt>
                <c:pt idx="333">
                  <c:v>3.17</c:v>
                </c:pt>
                <c:pt idx="334">
                  <c:v>2.84</c:v>
                </c:pt>
                <c:pt idx="335">
                  <c:v>2.11</c:v>
                </c:pt>
                <c:pt idx="336">
                  <c:v>2.13</c:v>
                </c:pt>
                <c:pt idx="337">
                  <c:v>2.85</c:v>
                </c:pt>
                <c:pt idx="338">
                  <c:v>3.04</c:v>
                </c:pt>
                <c:pt idx="339">
                  <c:v>2.92</c:v>
                </c:pt>
                <c:pt idx="340">
                  <c:v>2.97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DC-40AF-A7BA-4728E21CA113}"/>
            </c:ext>
          </c:extLst>
        </c:ser>
        <c:ser>
          <c:idx val="1"/>
          <c:order val="1"/>
          <c:tx>
            <c:strRef>
              <c:f>'Fig9'!$C$6</c:f>
              <c:strCache>
                <c:ptCount val="1"/>
                <c:pt idx="0">
                  <c:v>MICROSOFT </c:v>
                </c:pt>
              </c:strCache>
            </c:strRef>
          </c:tx>
          <c:spPr>
            <a:ln w="15875">
              <a:prstDash val="sysDash"/>
            </a:ln>
          </c:spPr>
          <c:marker>
            <c:symbol val="none"/>
          </c:marker>
          <c:cat>
            <c:numRef>
              <c:f>'Fig9'!$A$7:$A$347</c:f>
              <c:numCache>
                <c:formatCode>m/d/yyyy</c:formatCode>
                <c:ptCount val="341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33326</c:v>
                </c:pt>
                <c:pt idx="4">
                  <c:v>33358</c:v>
                </c:pt>
                <c:pt idx="5">
                  <c:v>33389</c:v>
                </c:pt>
                <c:pt idx="6">
                  <c:v>33417</c:v>
                </c:pt>
                <c:pt idx="7">
                  <c:v>33450</c:v>
                </c:pt>
                <c:pt idx="8">
                  <c:v>33480</c:v>
                </c:pt>
                <c:pt idx="9">
                  <c:v>33511</c:v>
                </c:pt>
                <c:pt idx="10">
                  <c:v>33542</c:v>
                </c:pt>
                <c:pt idx="11">
                  <c:v>33571</c:v>
                </c:pt>
                <c:pt idx="12">
                  <c:v>33603</c:v>
                </c:pt>
                <c:pt idx="13">
                  <c:v>33634</c:v>
                </c:pt>
                <c:pt idx="14">
                  <c:v>33662</c:v>
                </c:pt>
                <c:pt idx="15">
                  <c:v>33694</c:v>
                </c:pt>
                <c:pt idx="16">
                  <c:v>33724</c:v>
                </c:pt>
                <c:pt idx="17">
                  <c:v>33753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33907</c:v>
                </c:pt>
                <c:pt idx="23">
                  <c:v>33938</c:v>
                </c:pt>
                <c:pt idx="24">
                  <c:v>33969</c:v>
                </c:pt>
                <c:pt idx="25">
                  <c:v>33998</c:v>
                </c:pt>
                <c:pt idx="26">
                  <c:v>34026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34180</c:v>
                </c:pt>
                <c:pt idx="32">
                  <c:v>34212</c:v>
                </c:pt>
                <c:pt idx="33">
                  <c:v>34242</c:v>
                </c:pt>
                <c:pt idx="34">
                  <c:v>34271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34453</c:v>
                </c:pt>
                <c:pt idx="41">
                  <c:v>34485</c:v>
                </c:pt>
                <c:pt idx="42">
                  <c:v>34515</c:v>
                </c:pt>
                <c:pt idx="43">
                  <c:v>34544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34698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34817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34971</c:v>
                </c:pt>
                <c:pt idx="58">
                  <c:v>35003</c:v>
                </c:pt>
                <c:pt idx="59">
                  <c:v>35033</c:v>
                </c:pt>
                <c:pt idx="60">
                  <c:v>35062</c:v>
                </c:pt>
                <c:pt idx="61">
                  <c:v>35095</c:v>
                </c:pt>
                <c:pt idx="62">
                  <c:v>35124</c:v>
                </c:pt>
                <c:pt idx="63">
                  <c:v>35153</c:v>
                </c:pt>
                <c:pt idx="64">
                  <c:v>35185</c:v>
                </c:pt>
                <c:pt idx="65">
                  <c:v>35216</c:v>
                </c:pt>
                <c:pt idx="66">
                  <c:v>35244</c:v>
                </c:pt>
                <c:pt idx="67">
                  <c:v>35277</c:v>
                </c:pt>
                <c:pt idx="68">
                  <c:v>35307</c:v>
                </c:pt>
                <c:pt idx="69">
                  <c:v>35338</c:v>
                </c:pt>
                <c:pt idx="70">
                  <c:v>35369</c:v>
                </c:pt>
                <c:pt idx="71">
                  <c:v>35398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35580</c:v>
                </c:pt>
                <c:pt idx="78">
                  <c:v>35611</c:v>
                </c:pt>
                <c:pt idx="79">
                  <c:v>35642</c:v>
                </c:pt>
                <c:pt idx="80">
                  <c:v>35671</c:v>
                </c:pt>
                <c:pt idx="81">
                  <c:v>35703</c:v>
                </c:pt>
                <c:pt idx="82">
                  <c:v>35734</c:v>
                </c:pt>
                <c:pt idx="83">
                  <c:v>35762</c:v>
                </c:pt>
                <c:pt idx="84">
                  <c:v>35795</c:v>
                </c:pt>
                <c:pt idx="85">
                  <c:v>35825</c:v>
                </c:pt>
                <c:pt idx="86">
                  <c:v>35853</c:v>
                </c:pt>
                <c:pt idx="87">
                  <c:v>35885</c:v>
                </c:pt>
                <c:pt idx="88">
                  <c:v>35915</c:v>
                </c:pt>
                <c:pt idx="89">
                  <c:v>35944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36098</c:v>
                </c:pt>
                <c:pt idx="95">
                  <c:v>36129</c:v>
                </c:pt>
                <c:pt idx="96">
                  <c:v>36160</c:v>
                </c:pt>
                <c:pt idx="97">
                  <c:v>36189</c:v>
                </c:pt>
                <c:pt idx="98">
                  <c:v>36217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36371</c:v>
                </c:pt>
                <c:pt idx="104">
                  <c:v>36403</c:v>
                </c:pt>
                <c:pt idx="105">
                  <c:v>36433</c:v>
                </c:pt>
                <c:pt idx="106">
                  <c:v>36462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36644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36798</c:v>
                </c:pt>
                <c:pt idx="118">
                  <c:v>36830</c:v>
                </c:pt>
                <c:pt idx="119">
                  <c:v>36860</c:v>
                </c:pt>
                <c:pt idx="120">
                  <c:v>36889</c:v>
                </c:pt>
                <c:pt idx="121">
                  <c:v>36922</c:v>
                </c:pt>
                <c:pt idx="122">
                  <c:v>36950</c:v>
                </c:pt>
                <c:pt idx="123">
                  <c:v>36980</c:v>
                </c:pt>
                <c:pt idx="124">
                  <c:v>37011</c:v>
                </c:pt>
                <c:pt idx="125">
                  <c:v>37042</c:v>
                </c:pt>
                <c:pt idx="126">
                  <c:v>37071</c:v>
                </c:pt>
                <c:pt idx="127">
                  <c:v>37103</c:v>
                </c:pt>
                <c:pt idx="128">
                  <c:v>37134</c:v>
                </c:pt>
                <c:pt idx="129">
                  <c:v>37162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37344</c:v>
                </c:pt>
                <c:pt idx="136">
                  <c:v>37376</c:v>
                </c:pt>
                <c:pt idx="137">
                  <c:v>37407</c:v>
                </c:pt>
                <c:pt idx="138">
                  <c:v>37435</c:v>
                </c:pt>
                <c:pt idx="139">
                  <c:v>37468</c:v>
                </c:pt>
                <c:pt idx="140">
                  <c:v>37498</c:v>
                </c:pt>
                <c:pt idx="141">
                  <c:v>37529</c:v>
                </c:pt>
                <c:pt idx="142">
                  <c:v>37560</c:v>
                </c:pt>
                <c:pt idx="143">
                  <c:v>37589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37771</c:v>
                </c:pt>
                <c:pt idx="150">
                  <c:v>37802</c:v>
                </c:pt>
                <c:pt idx="151">
                  <c:v>37833</c:v>
                </c:pt>
                <c:pt idx="152">
                  <c:v>37862</c:v>
                </c:pt>
                <c:pt idx="153">
                  <c:v>37894</c:v>
                </c:pt>
                <c:pt idx="154">
                  <c:v>37925</c:v>
                </c:pt>
                <c:pt idx="155">
                  <c:v>37953</c:v>
                </c:pt>
                <c:pt idx="156">
                  <c:v>37986</c:v>
                </c:pt>
                <c:pt idx="157">
                  <c:v>38016</c:v>
                </c:pt>
                <c:pt idx="158">
                  <c:v>38044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38198</c:v>
                </c:pt>
                <c:pt idx="164">
                  <c:v>38230</c:v>
                </c:pt>
                <c:pt idx="165">
                  <c:v>38260</c:v>
                </c:pt>
                <c:pt idx="166">
                  <c:v>38289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38471</c:v>
                </c:pt>
                <c:pt idx="173">
                  <c:v>38503</c:v>
                </c:pt>
                <c:pt idx="174">
                  <c:v>38533</c:v>
                </c:pt>
                <c:pt idx="175">
                  <c:v>38562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38716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38835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38989</c:v>
                </c:pt>
                <c:pt idx="190">
                  <c:v>39021</c:v>
                </c:pt>
                <c:pt idx="191">
                  <c:v>39051</c:v>
                </c:pt>
                <c:pt idx="192">
                  <c:v>39080</c:v>
                </c:pt>
                <c:pt idx="193">
                  <c:v>39113</c:v>
                </c:pt>
                <c:pt idx="194">
                  <c:v>39141</c:v>
                </c:pt>
                <c:pt idx="195">
                  <c:v>39171</c:v>
                </c:pt>
                <c:pt idx="196">
                  <c:v>39202</c:v>
                </c:pt>
                <c:pt idx="197">
                  <c:v>39233</c:v>
                </c:pt>
                <c:pt idx="198">
                  <c:v>39262</c:v>
                </c:pt>
                <c:pt idx="199">
                  <c:v>39294</c:v>
                </c:pt>
                <c:pt idx="200">
                  <c:v>39325</c:v>
                </c:pt>
                <c:pt idx="201">
                  <c:v>39353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39598</c:v>
                </c:pt>
                <c:pt idx="210">
                  <c:v>39629</c:v>
                </c:pt>
                <c:pt idx="211">
                  <c:v>39660</c:v>
                </c:pt>
                <c:pt idx="212">
                  <c:v>39689</c:v>
                </c:pt>
                <c:pt idx="213">
                  <c:v>39721</c:v>
                </c:pt>
                <c:pt idx="214">
                  <c:v>39752</c:v>
                </c:pt>
                <c:pt idx="215">
                  <c:v>39780</c:v>
                </c:pt>
                <c:pt idx="216">
                  <c:v>39813</c:v>
                </c:pt>
                <c:pt idx="217">
                  <c:v>39843</c:v>
                </c:pt>
                <c:pt idx="218">
                  <c:v>39871</c:v>
                </c:pt>
                <c:pt idx="219">
                  <c:v>39903</c:v>
                </c:pt>
                <c:pt idx="220">
                  <c:v>39933</c:v>
                </c:pt>
                <c:pt idx="221">
                  <c:v>39962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40116</c:v>
                </c:pt>
                <c:pt idx="227">
                  <c:v>40147</c:v>
                </c:pt>
                <c:pt idx="228">
                  <c:v>40178</c:v>
                </c:pt>
                <c:pt idx="229">
                  <c:v>40207</c:v>
                </c:pt>
                <c:pt idx="230">
                  <c:v>40235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40389</c:v>
                </c:pt>
                <c:pt idx="236">
                  <c:v>40421</c:v>
                </c:pt>
                <c:pt idx="237">
                  <c:v>40451</c:v>
                </c:pt>
                <c:pt idx="238">
                  <c:v>40480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40662</c:v>
                </c:pt>
                <c:pt idx="245">
                  <c:v>40694</c:v>
                </c:pt>
                <c:pt idx="246">
                  <c:v>40724</c:v>
                </c:pt>
                <c:pt idx="247">
                  <c:v>40753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40907</c:v>
                </c:pt>
                <c:pt idx="253">
                  <c:v>40939</c:v>
                </c:pt>
                <c:pt idx="254">
                  <c:v>40968</c:v>
                </c:pt>
                <c:pt idx="255">
                  <c:v>40998</c:v>
                </c:pt>
                <c:pt idx="256">
                  <c:v>41029</c:v>
                </c:pt>
                <c:pt idx="257">
                  <c:v>41060</c:v>
                </c:pt>
                <c:pt idx="258">
                  <c:v>41089</c:v>
                </c:pt>
                <c:pt idx="259">
                  <c:v>41121</c:v>
                </c:pt>
                <c:pt idx="260">
                  <c:v>41152</c:v>
                </c:pt>
                <c:pt idx="261">
                  <c:v>41180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  <c:pt idx="265">
                  <c:v>41305</c:v>
                </c:pt>
                <c:pt idx="266">
                  <c:v>41333</c:v>
                </c:pt>
                <c:pt idx="267">
                  <c:v>41362</c:v>
                </c:pt>
                <c:pt idx="268">
                  <c:v>41394</c:v>
                </c:pt>
                <c:pt idx="269">
                  <c:v>41425</c:v>
                </c:pt>
                <c:pt idx="270">
                  <c:v>41453</c:v>
                </c:pt>
                <c:pt idx="271">
                  <c:v>41486</c:v>
                </c:pt>
                <c:pt idx="272">
                  <c:v>41516</c:v>
                </c:pt>
                <c:pt idx="273">
                  <c:v>41547</c:v>
                </c:pt>
                <c:pt idx="274">
                  <c:v>41578</c:v>
                </c:pt>
                <c:pt idx="275">
                  <c:v>41607</c:v>
                </c:pt>
                <c:pt idx="276">
                  <c:v>41639</c:v>
                </c:pt>
                <c:pt idx="277">
                  <c:v>41670</c:v>
                </c:pt>
                <c:pt idx="278">
                  <c:v>41698</c:v>
                </c:pt>
                <c:pt idx="279">
                  <c:v>41729</c:v>
                </c:pt>
                <c:pt idx="280">
                  <c:v>41759</c:v>
                </c:pt>
                <c:pt idx="281">
                  <c:v>41789</c:v>
                </c:pt>
                <c:pt idx="282">
                  <c:v>41820</c:v>
                </c:pt>
                <c:pt idx="283">
                  <c:v>41851</c:v>
                </c:pt>
                <c:pt idx="284">
                  <c:v>41880</c:v>
                </c:pt>
                <c:pt idx="285">
                  <c:v>41912</c:v>
                </c:pt>
                <c:pt idx="286">
                  <c:v>41943</c:v>
                </c:pt>
                <c:pt idx="287">
                  <c:v>41971</c:v>
                </c:pt>
                <c:pt idx="288">
                  <c:v>42004</c:v>
                </c:pt>
                <c:pt idx="289">
                  <c:v>42034</c:v>
                </c:pt>
                <c:pt idx="290">
                  <c:v>42062</c:v>
                </c:pt>
                <c:pt idx="291">
                  <c:v>42094</c:v>
                </c:pt>
                <c:pt idx="292">
                  <c:v>42124</c:v>
                </c:pt>
                <c:pt idx="293">
                  <c:v>42153</c:v>
                </c:pt>
                <c:pt idx="294">
                  <c:v>42185</c:v>
                </c:pt>
                <c:pt idx="295">
                  <c:v>42216</c:v>
                </c:pt>
                <c:pt idx="296">
                  <c:v>42247</c:v>
                </c:pt>
                <c:pt idx="297">
                  <c:v>42277</c:v>
                </c:pt>
                <c:pt idx="298">
                  <c:v>42307</c:v>
                </c:pt>
                <c:pt idx="299">
                  <c:v>42338</c:v>
                </c:pt>
                <c:pt idx="300">
                  <c:v>42369</c:v>
                </c:pt>
                <c:pt idx="301">
                  <c:v>42398</c:v>
                </c:pt>
                <c:pt idx="302">
                  <c:v>42429</c:v>
                </c:pt>
                <c:pt idx="303">
                  <c:v>42460</c:v>
                </c:pt>
                <c:pt idx="304">
                  <c:v>42489</c:v>
                </c:pt>
                <c:pt idx="305">
                  <c:v>42521</c:v>
                </c:pt>
                <c:pt idx="306">
                  <c:v>42551</c:v>
                </c:pt>
                <c:pt idx="307">
                  <c:v>42580</c:v>
                </c:pt>
                <c:pt idx="308">
                  <c:v>42613</c:v>
                </c:pt>
                <c:pt idx="309">
                  <c:v>42643</c:v>
                </c:pt>
                <c:pt idx="310">
                  <c:v>42674</c:v>
                </c:pt>
                <c:pt idx="311">
                  <c:v>42704</c:v>
                </c:pt>
                <c:pt idx="312">
                  <c:v>42734</c:v>
                </c:pt>
                <c:pt idx="313">
                  <c:v>42766</c:v>
                </c:pt>
                <c:pt idx="314">
                  <c:v>42794</c:v>
                </c:pt>
                <c:pt idx="315">
                  <c:v>42825</c:v>
                </c:pt>
                <c:pt idx="316">
                  <c:v>42853</c:v>
                </c:pt>
                <c:pt idx="317">
                  <c:v>42886</c:v>
                </c:pt>
                <c:pt idx="318">
                  <c:v>42916</c:v>
                </c:pt>
                <c:pt idx="319">
                  <c:v>42947</c:v>
                </c:pt>
                <c:pt idx="320">
                  <c:v>42978</c:v>
                </c:pt>
                <c:pt idx="321">
                  <c:v>43007</c:v>
                </c:pt>
                <c:pt idx="322">
                  <c:v>43039</c:v>
                </c:pt>
                <c:pt idx="323">
                  <c:v>43069</c:v>
                </c:pt>
                <c:pt idx="324">
                  <c:v>43098</c:v>
                </c:pt>
                <c:pt idx="325">
                  <c:v>43131</c:v>
                </c:pt>
                <c:pt idx="326">
                  <c:v>43159</c:v>
                </c:pt>
                <c:pt idx="327">
                  <c:v>43189</c:v>
                </c:pt>
                <c:pt idx="328">
                  <c:v>43220</c:v>
                </c:pt>
                <c:pt idx="329">
                  <c:v>43251</c:v>
                </c:pt>
                <c:pt idx="330">
                  <c:v>43280</c:v>
                </c:pt>
                <c:pt idx="331">
                  <c:v>43312</c:v>
                </c:pt>
                <c:pt idx="332">
                  <c:v>43343</c:v>
                </c:pt>
                <c:pt idx="333">
                  <c:v>43371</c:v>
                </c:pt>
                <c:pt idx="334">
                  <c:v>43404</c:v>
                </c:pt>
                <c:pt idx="335">
                  <c:v>43434</c:v>
                </c:pt>
                <c:pt idx="336">
                  <c:v>43465</c:v>
                </c:pt>
                <c:pt idx="337">
                  <c:v>43496</c:v>
                </c:pt>
                <c:pt idx="338">
                  <c:v>43524</c:v>
                </c:pt>
                <c:pt idx="339">
                  <c:v>43553</c:v>
                </c:pt>
                <c:pt idx="340">
                  <c:v>43585</c:v>
                </c:pt>
              </c:numCache>
            </c:numRef>
          </c:cat>
          <c:val>
            <c:numRef>
              <c:f>'Fig9'!$C$7:$C$347</c:f>
              <c:numCache>
                <c:formatCode>General</c:formatCode>
                <c:ptCount val="341"/>
                <c:pt idx="0">
                  <c:v>6.47</c:v>
                </c:pt>
                <c:pt idx="1">
                  <c:v>8.44</c:v>
                </c:pt>
                <c:pt idx="2">
                  <c:v>8.92</c:v>
                </c:pt>
                <c:pt idx="3">
                  <c:v>9.120000000000001</c:v>
                </c:pt>
                <c:pt idx="4">
                  <c:v>8.51</c:v>
                </c:pt>
                <c:pt idx="5">
                  <c:v>9.44</c:v>
                </c:pt>
                <c:pt idx="6">
                  <c:v>8.7900000000000009</c:v>
                </c:pt>
                <c:pt idx="7">
                  <c:v>6.08</c:v>
                </c:pt>
                <c:pt idx="8">
                  <c:v>7.05</c:v>
                </c:pt>
                <c:pt idx="9">
                  <c:v>7.36</c:v>
                </c:pt>
                <c:pt idx="10">
                  <c:v>7.7700000000000005</c:v>
                </c:pt>
                <c:pt idx="11">
                  <c:v>8.0500000000000007</c:v>
                </c:pt>
                <c:pt idx="12">
                  <c:v>9.2000000000000011</c:v>
                </c:pt>
                <c:pt idx="13">
                  <c:v>9.9500000000000011</c:v>
                </c:pt>
                <c:pt idx="14">
                  <c:v>10.220000000000001</c:v>
                </c:pt>
                <c:pt idx="15">
                  <c:v>9.8000000000000007</c:v>
                </c:pt>
                <c:pt idx="16">
                  <c:v>9.120000000000001</c:v>
                </c:pt>
                <c:pt idx="17">
                  <c:v>10.01</c:v>
                </c:pt>
                <c:pt idx="18">
                  <c:v>8.69</c:v>
                </c:pt>
                <c:pt idx="19">
                  <c:v>6.33</c:v>
                </c:pt>
                <c:pt idx="20">
                  <c:v>6.48</c:v>
                </c:pt>
                <c:pt idx="21">
                  <c:v>7</c:v>
                </c:pt>
                <c:pt idx="22">
                  <c:v>7.72</c:v>
                </c:pt>
                <c:pt idx="23">
                  <c:v>8.1</c:v>
                </c:pt>
                <c:pt idx="24">
                  <c:v>7.43</c:v>
                </c:pt>
                <c:pt idx="25">
                  <c:v>7.5200000000000005</c:v>
                </c:pt>
                <c:pt idx="26">
                  <c:v>7.25</c:v>
                </c:pt>
                <c:pt idx="27">
                  <c:v>8.0500000000000007</c:v>
                </c:pt>
                <c:pt idx="28">
                  <c:v>7.44</c:v>
                </c:pt>
                <c:pt idx="29">
                  <c:v>8.06</c:v>
                </c:pt>
                <c:pt idx="30">
                  <c:v>7.65</c:v>
                </c:pt>
                <c:pt idx="31">
                  <c:v>4.83</c:v>
                </c:pt>
                <c:pt idx="32">
                  <c:v>4.9000000000000004</c:v>
                </c:pt>
                <c:pt idx="33">
                  <c:v>5.39</c:v>
                </c:pt>
                <c:pt idx="34">
                  <c:v>5.23</c:v>
                </c:pt>
                <c:pt idx="35">
                  <c:v>5.22</c:v>
                </c:pt>
                <c:pt idx="36">
                  <c:v>5.26</c:v>
                </c:pt>
                <c:pt idx="37">
                  <c:v>5.5600000000000005</c:v>
                </c:pt>
                <c:pt idx="38">
                  <c:v>5.39</c:v>
                </c:pt>
                <c:pt idx="39">
                  <c:v>5.53</c:v>
                </c:pt>
                <c:pt idx="40">
                  <c:v>6.04</c:v>
                </c:pt>
                <c:pt idx="41">
                  <c:v>7.0200000000000005</c:v>
                </c:pt>
                <c:pt idx="42">
                  <c:v>6.74</c:v>
                </c:pt>
                <c:pt idx="43">
                  <c:v>5.68</c:v>
                </c:pt>
                <c:pt idx="44">
                  <c:v>6.41</c:v>
                </c:pt>
                <c:pt idx="45">
                  <c:v>6.19</c:v>
                </c:pt>
                <c:pt idx="46">
                  <c:v>6.95</c:v>
                </c:pt>
                <c:pt idx="47">
                  <c:v>6.93</c:v>
                </c:pt>
                <c:pt idx="48">
                  <c:v>6.74</c:v>
                </c:pt>
                <c:pt idx="49">
                  <c:v>6.55</c:v>
                </c:pt>
                <c:pt idx="50">
                  <c:v>6.95</c:v>
                </c:pt>
                <c:pt idx="51">
                  <c:v>7.84</c:v>
                </c:pt>
                <c:pt idx="52">
                  <c:v>9.01</c:v>
                </c:pt>
                <c:pt idx="53">
                  <c:v>9.34</c:v>
                </c:pt>
                <c:pt idx="54">
                  <c:v>9.9600000000000009</c:v>
                </c:pt>
                <c:pt idx="55">
                  <c:v>7.82</c:v>
                </c:pt>
                <c:pt idx="56">
                  <c:v>7.99</c:v>
                </c:pt>
                <c:pt idx="57">
                  <c:v>7.82</c:v>
                </c:pt>
                <c:pt idx="58">
                  <c:v>8.64</c:v>
                </c:pt>
                <c:pt idx="59">
                  <c:v>7.53</c:v>
                </c:pt>
                <c:pt idx="60">
                  <c:v>7.58</c:v>
                </c:pt>
                <c:pt idx="61">
                  <c:v>7.99</c:v>
                </c:pt>
                <c:pt idx="62">
                  <c:v>8.5299999999999994</c:v>
                </c:pt>
                <c:pt idx="63">
                  <c:v>8.91</c:v>
                </c:pt>
                <c:pt idx="64">
                  <c:v>9.7900000000000009</c:v>
                </c:pt>
                <c:pt idx="65">
                  <c:v>10.26</c:v>
                </c:pt>
                <c:pt idx="66">
                  <c:v>10.38</c:v>
                </c:pt>
                <c:pt idx="67">
                  <c:v>7.24</c:v>
                </c:pt>
                <c:pt idx="68">
                  <c:v>7.53</c:v>
                </c:pt>
                <c:pt idx="69">
                  <c:v>8.1</c:v>
                </c:pt>
                <c:pt idx="70">
                  <c:v>8.43</c:v>
                </c:pt>
                <c:pt idx="71">
                  <c:v>9.64</c:v>
                </c:pt>
                <c:pt idx="72">
                  <c:v>10.15</c:v>
                </c:pt>
                <c:pt idx="73">
                  <c:v>12.540000000000001</c:v>
                </c:pt>
                <c:pt idx="74">
                  <c:v>11.98</c:v>
                </c:pt>
                <c:pt idx="75">
                  <c:v>11.27</c:v>
                </c:pt>
                <c:pt idx="76">
                  <c:v>14.93</c:v>
                </c:pt>
                <c:pt idx="77">
                  <c:v>15.24</c:v>
                </c:pt>
                <c:pt idx="78">
                  <c:v>15.530000000000001</c:v>
                </c:pt>
                <c:pt idx="79">
                  <c:v>10.88</c:v>
                </c:pt>
                <c:pt idx="80">
                  <c:v>10.17</c:v>
                </c:pt>
                <c:pt idx="81">
                  <c:v>10.18</c:v>
                </c:pt>
                <c:pt idx="82">
                  <c:v>10</c:v>
                </c:pt>
                <c:pt idx="83">
                  <c:v>10.89</c:v>
                </c:pt>
                <c:pt idx="84">
                  <c:v>9.9500000000000011</c:v>
                </c:pt>
                <c:pt idx="85">
                  <c:v>11.48</c:v>
                </c:pt>
                <c:pt idx="86">
                  <c:v>13.040000000000001</c:v>
                </c:pt>
                <c:pt idx="87">
                  <c:v>13.77</c:v>
                </c:pt>
                <c:pt idx="88">
                  <c:v>13.870000000000001</c:v>
                </c:pt>
                <c:pt idx="89">
                  <c:v>13.05</c:v>
                </c:pt>
                <c:pt idx="90">
                  <c:v>16.68</c:v>
                </c:pt>
                <c:pt idx="91">
                  <c:v>10.23</c:v>
                </c:pt>
                <c:pt idx="92">
                  <c:v>8.93</c:v>
                </c:pt>
                <c:pt idx="93">
                  <c:v>10.24</c:v>
                </c:pt>
                <c:pt idx="94">
                  <c:v>9.85</c:v>
                </c:pt>
                <c:pt idx="95">
                  <c:v>11.35</c:v>
                </c:pt>
                <c:pt idx="96">
                  <c:v>12.9</c:v>
                </c:pt>
                <c:pt idx="97">
                  <c:v>16.28</c:v>
                </c:pt>
                <c:pt idx="98">
                  <c:v>13.97</c:v>
                </c:pt>
                <c:pt idx="99">
                  <c:v>16.68</c:v>
                </c:pt>
                <c:pt idx="100">
                  <c:v>15.13</c:v>
                </c:pt>
                <c:pt idx="101">
                  <c:v>15.01</c:v>
                </c:pt>
                <c:pt idx="102">
                  <c:v>16.78</c:v>
                </c:pt>
                <c:pt idx="103">
                  <c:v>10.96</c:v>
                </c:pt>
                <c:pt idx="104">
                  <c:v>11.82</c:v>
                </c:pt>
                <c:pt idx="105">
                  <c:v>11.57</c:v>
                </c:pt>
                <c:pt idx="106">
                  <c:v>11.82</c:v>
                </c:pt>
                <c:pt idx="107">
                  <c:v>11.63</c:v>
                </c:pt>
                <c:pt idx="108">
                  <c:v>14.91</c:v>
                </c:pt>
                <c:pt idx="109">
                  <c:v>12.5</c:v>
                </c:pt>
                <c:pt idx="110">
                  <c:v>11.41</c:v>
                </c:pt>
                <c:pt idx="111">
                  <c:v>13.57</c:v>
                </c:pt>
                <c:pt idx="112">
                  <c:v>8.91</c:v>
                </c:pt>
                <c:pt idx="113">
                  <c:v>7.99</c:v>
                </c:pt>
                <c:pt idx="114">
                  <c:v>10.220000000000001</c:v>
                </c:pt>
                <c:pt idx="115">
                  <c:v>7.95</c:v>
                </c:pt>
                <c:pt idx="116">
                  <c:v>7.95</c:v>
                </c:pt>
                <c:pt idx="117">
                  <c:v>6.87</c:v>
                </c:pt>
                <c:pt idx="118">
                  <c:v>7.84</c:v>
                </c:pt>
                <c:pt idx="119">
                  <c:v>6.53</c:v>
                </c:pt>
                <c:pt idx="120">
                  <c:v>4.9400000000000004</c:v>
                </c:pt>
                <c:pt idx="121">
                  <c:v>6.95</c:v>
                </c:pt>
                <c:pt idx="122">
                  <c:v>6.72</c:v>
                </c:pt>
                <c:pt idx="123">
                  <c:v>6.23</c:v>
                </c:pt>
                <c:pt idx="124">
                  <c:v>7.71</c:v>
                </c:pt>
                <c:pt idx="125">
                  <c:v>7.87</c:v>
                </c:pt>
                <c:pt idx="126">
                  <c:v>8.31</c:v>
                </c:pt>
                <c:pt idx="127">
                  <c:v>6.8</c:v>
                </c:pt>
                <c:pt idx="128">
                  <c:v>5.86</c:v>
                </c:pt>
                <c:pt idx="129">
                  <c:v>5.26</c:v>
                </c:pt>
                <c:pt idx="130">
                  <c:v>5.97</c:v>
                </c:pt>
                <c:pt idx="131">
                  <c:v>6.59</c:v>
                </c:pt>
                <c:pt idx="132">
                  <c:v>6.8</c:v>
                </c:pt>
                <c:pt idx="133">
                  <c:v>6.54</c:v>
                </c:pt>
                <c:pt idx="134">
                  <c:v>5.99</c:v>
                </c:pt>
                <c:pt idx="135">
                  <c:v>6.19</c:v>
                </c:pt>
                <c:pt idx="136">
                  <c:v>5.37</c:v>
                </c:pt>
                <c:pt idx="137">
                  <c:v>5.23</c:v>
                </c:pt>
                <c:pt idx="138">
                  <c:v>5.62</c:v>
                </c:pt>
                <c:pt idx="139">
                  <c:v>4.2300000000000004</c:v>
                </c:pt>
                <c:pt idx="140">
                  <c:v>4.33</c:v>
                </c:pt>
                <c:pt idx="141">
                  <c:v>3.86</c:v>
                </c:pt>
                <c:pt idx="142">
                  <c:v>4.72</c:v>
                </c:pt>
                <c:pt idx="143">
                  <c:v>5.09</c:v>
                </c:pt>
                <c:pt idx="144">
                  <c:v>4.5600000000000005</c:v>
                </c:pt>
                <c:pt idx="145">
                  <c:v>4.1900000000000004</c:v>
                </c:pt>
                <c:pt idx="146">
                  <c:v>4.18</c:v>
                </c:pt>
                <c:pt idx="147">
                  <c:v>4.2700000000000005</c:v>
                </c:pt>
                <c:pt idx="148">
                  <c:v>4.51</c:v>
                </c:pt>
                <c:pt idx="149">
                  <c:v>4.34</c:v>
                </c:pt>
                <c:pt idx="150">
                  <c:v>4.53</c:v>
                </c:pt>
                <c:pt idx="151">
                  <c:v>3.83</c:v>
                </c:pt>
                <c:pt idx="152">
                  <c:v>3.85</c:v>
                </c:pt>
                <c:pt idx="153">
                  <c:v>4.04</c:v>
                </c:pt>
                <c:pt idx="154">
                  <c:v>3.79</c:v>
                </c:pt>
                <c:pt idx="155">
                  <c:v>3.73</c:v>
                </c:pt>
                <c:pt idx="156">
                  <c:v>3.97</c:v>
                </c:pt>
                <c:pt idx="157">
                  <c:v>4.01</c:v>
                </c:pt>
                <c:pt idx="158">
                  <c:v>3.85</c:v>
                </c:pt>
                <c:pt idx="159">
                  <c:v>3.62</c:v>
                </c:pt>
                <c:pt idx="160">
                  <c:v>3.79</c:v>
                </c:pt>
                <c:pt idx="161">
                  <c:v>3.81</c:v>
                </c:pt>
                <c:pt idx="162">
                  <c:v>4.1500000000000004</c:v>
                </c:pt>
                <c:pt idx="163">
                  <c:v>6.34</c:v>
                </c:pt>
                <c:pt idx="164">
                  <c:v>6.08</c:v>
                </c:pt>
                <c:pt idx="165">
                  <c:v>6.15</c:v>
                </c:pt>
                <c:pt idx="166">
                  <c:v>6.23</c:v>
                </c:pt>
                <c:pt idx="167">
                  <c:v>5.97</c:v>
                </c:pt>
                <c:pt idx="168">
                  <c:v>5.95</c:v>
                </c:pt>
                <c:pt idx="169">
                  <c:v>5.8500000000000005</c:v>
                </c:pt>
                <c:pt idx="170">
                  <c:v>5.6000000000000005</c:v>
                </c:pt>
                <c:pt idx="171">
                  <c:v>5.38</c:v>
                </c:pt>
                <c:pt idx="172">
                  <c:v>5.63</c:v>
                </c:pt>
                <c:pt idx="173">
                  <c:v>5.74</c:v>
                </c:pt>
                <c:pt idx="174">
                  <c:v>5.53</c:v>
                </c:pt>
                <c:pt idx="175">
                  <c:v>6.43</c:v>
                </c:pt>
                <c:pt idx="176">
                  <c:v>6.87</c:v>
                </c:pt>
                <c:pt idx="177">
                  <c:v>6.46</c:v>
                </c:pt>
                <c:pt idx="178">
                  <c:v>6.45</c:v>
                </c:pt>
                <c:pt idx="179">
                  <c:v>6.94</c:v>
                </c:pt>
                <c:pt idx="180">
                  <c:v>6.5600000000000005</c:v>
                </c:pt>
                <c:pt idx="181">
                  <c:v>7.0600000000000005</c:v>
                </c:pt>
                <c:pt idx="182">
                  <c:v>6.74</c:v>
                </c:pt>
                <c:pt idx="183">
                  <c:v>6.83</c:v>
                </c:pt>
                <c:pt idx="184">
                  <c:v>6.0600000000000005</c:v>
                </c:pt>
                <c:pt idx="185">
                  <c:v>5.68</c:v>
                </c:pt>
                <c:pt idx="186">
                  <c:v>5.8500000000000005</c:v>
                </c:pt>
                <c:pt idx="187">
                  <c:v>7.26</c:v>
                </c:pt>
                <c:pt idx="188">
                  <c:v>7.75</c:v>
                </c:pt>
                <c:pt idx="189">
                  <c:v>8.25</c:v>
                </c:pt>
                <c:pt idx="190">
                  <c:v>8.66</c:v>
                </c:pt>
                <c:pt idx="191">
                  <c:v>8.86</c:v>
                </c:pt>
                <c:pt idx="192">
                  <c:v>9.01</c:v>
                </c:pt>
                <c:pt idx="193">
                  <c:v>9.31</c:v>
                </c:pt>
                <c:pt idx="194">
                  <c:v>8.5</c:v>
                </c:pt>
                <c:pt idx="195">
                  <c:v>8.41</c:v>
                </c:pt>
                <c:pt idx="196">
                  <c:v>9.0299999999999994</c:v>
                </c:pt>
                <c:pt idx="197">
                  <c:v>9.26</c:v>
                </c:pt>
                <c:pt idx="198">
                  <c:v>8.89</c:v>
                </c:pt>
                <c:pt idx="199">
                  <c:v>7.3100000000000005</c:v>
                </c:pt>
                <c:pt idx="200">
                  <c:v>7.25</c:v>
                </c:pt>
                <c:pt idx="201">
                  <c:v>7.43</c:v>
                </c:pt>
                <c:pt idx="202">
                  <c:v>9.2799999999999994</c:v>
                </c:pt>
                <c:pt idx="203">
                  <c:v>8.4700000000000006</c:v>
                </c:pt>
                <c:pt idx="204">
                  <c:v>8.98</c:v>
                </c:pt>
                <c:pt idx="205">
                  <c:v>8.2200000000000006</c:v>
                </c:pt>
                <c:pt idx="206">
                  <c:v>6.86</c:v>
                </c:pt>
                <c:pt idx="207">
                  <c:v>7.16</c:v>
                </c:pt>
                <c:pt idx="208">
                  <c:v>7.19</c:v>
                </c:pt>
                <c:pt idx="209">
                  <c:v>7.1400000000000006</c:v>
                </c:pt>
                <c:pt idx="210">
                  <c:v>6.94</c:v>
                </c:pt>
                <c:pt idx="211">
                  <c:v>5.79</c:v>
                </c:pt>
                <c:pt idx="212">
                  <c:v>6.15</c:v>
                </c:pt>
                <c:pt idx="213">
                  <c:v>6.01</c:v>
                </c:pt>
                <c:pt idx="214">
                  <c:v>5.03</c:v>
                </c:pt>
                <c:pt idx="215">
                  <c:v>4.55</c:v>
                </c:pt>
                <c:pt idx="216">
                  <c:v>4.38</c:v>
                </c:pt>
                <c:pt idx="217">
                  <c:v>3.85</c:v>
                </c:pt>
                <c:pt idx="218">
                  <c:v>3.64</c:v>
                </c:pt>
                <c:pt idx="219">
                  <c:v>4.1399999999999997</c:v>
                </c:pt>
                <c:pt idx="220">
                  <c:v>4.5600000000000005</c:v>
                </c:pt>
                <c:pt idx="221">
                  <c:v>4.7</c:v>
                </c:pt>
                <c:pt idx="222">
                  <c:v>5.3500000000000005</c:v>
                </c:pt>
                <c:pt idx="223">
                  <c:v>4.42</c:v>
                </c:pt>
                <c:pt idx="224">
                  <c:v>4.63</c:v>
                </c:pt>
                <c:pt idx="225">
                  <c:v>4.83</c:v>
                </c:pt>
                <c:pt idx="226">
                  <c:v>5.21</c:v>
                </c:pt>
                <c:pt idx="227">
                  <c:v>5.5200000000000005</c:v>
                </c:pt>
                <c:pt idx="228">
                  <c:v>5.72</c:v>
                </c:pt>
                <c:pt idx="229">
                  <c:v>5.29</c:v>
                </c:pt>
                <c:pt idx="230">
                  <c:v>5.38</c:v>
                </c:pt>
                <c:pt idx="231">
                  <c:v>5.5</c:v>
                </c:pt>
                <c:pt idx="232">
                  <c:v>5.73</c:v>
                </c:pt>
                <c:pt idx="233">
                  <c:v>4.84</c:v>
                </c:pt>
                <c:pt idx="234">
                  <c:v>4.32</c:v>
                </c:pt>
                <c:pt idx="235">
                  <c:v>3.79</c:v>
                </c:pt>
                <c:pt idx="236">
                  <c:v>3.44</c:v>
                </c:pt>
                <c:pt idx="237">
                  <c:v>3.59</c:v>
                </c:pt>
                <c:pt idx="238">
                  <c:v>3.91</c:v>
                </c:pt>
                <c:pt idx="239">
                  <c:v>3.71</c:v>
                </c:pt>
                <c:pt idx="240">
                  <c:v>4.0999999999999996</c:v>
                </c:pt>
                <c:pt idx="241">
                  <c:v>4.07</c:v>
                </c:pt>
                <c:pt idx="242">
                  <c:v>3.9</c:v>
                </c:pt>
                <c:pt idx="243">
                  <c:v>3.73</c:v>
                </c:pt>
                <c:pt idx="244">
                  <c:v>3.8000000000000003</c:v>
                </c:pt>
                <c:pt idx="245">
                  <c:v>3.67</c:v>
                </c:pt>
                <c:pt idx="246">
                  <c:v>3.8200000000000003</c:v>
                </c:pt>
                <c:pt idx="247">
                  <c:v>3.46</c:v>
                </c:pt>
                <c:pt idx="248">
                  <c:v>3.36</c:v>
                </c:pt>
                <c:pt idx="249">
                  <c:v>3.14</c:v>
                </c:pt>
                <c:pt idx="250">
                  <c:v>3.36</c:v>
                </c:pt>
                <c:pt idx="251">
                  <c:v>3.23</c:v>
                </c:pt>
                <c:pt idx="252">
                  <c:v>3.2800000000000002</c:v>
                </c:pt>
                <c:pt idx="253">
                  <c:v>3.73</c:v>
                </c:pt>
                <c:pt idx="254">
                  <c:v>4.01</c:v>
                </c:pt>
                <c:pt idx="255">
                  <c:v>4.07</c:v>
                </c:pt>
                <c:pt idx="256">
                  <c:v>4.04</c:v>
                </c:pt>
                <c:pt idx="257">
                  <c:v>3.69</c:v>
                </c:pt>
                <c:pt idx="258">
                  <c:v>3.86</c:v>
                </c:pt>
                <c:pt idx="259">
                  <c:v>3.11</c:v>
                </c:pt>
                <c:pt idx="260">
                  <c:v>3.25</c:v>
                </c:pt>
                <c:pt idx="261">
                  <c:v>3.14</c:v>
                </c:pt>
                <c:pt idx="262">
                  <c:v>3.0100000000000002</c:v>
                </c:pt>
                <c:pt idx="263">
                  <c:v>2.81</c:v>
                </c:pt>
                <c:pt idx="264">
                  <c:v>2.82</c:v>
                </c:pt>
                <c:pt idx="265">
                  <c:v>2.9</c:v>
                </c:pt>
                <c:pt idx="266">
                  <c:v>2.93</c:v>
                </c:pt>
                <c:pt idx="267">
                  <c:v>3.02</c:v>
                </c:pt>
                <c:pt idx="268">
                  <c:v>3.49</c:v>
                </c:pt>
                <c:pt idx="269">
                  <c:v>3.68</c:v>
                </c:pt>
                <c:pt idx="270">
                  <c:v>3.64</c:v>
                </c:pt>
                <c:pt idx="271">
                  <c:v>2.92</c:v>
                </c:pt>
                <c:pt idx="272">
                  <c:v>3.06</c:v>
                </c:pt>
                <c:pt idx="273">
                  <c:v>3.0500000000000003</c:v>
                </c:pt>
                <c:pt idx="274">
                  <c:v>3.25</c:v>
                </c:pt>
                <c:pt idx="275">
                  <c:v>3.5</c:v>
                </c:pt>
                <c:pt idx="276">
                  <c:v>3.43</c:v>
                </c:pt>
                <c:pt idx="277">
                  <c:v>3.47</c:v>
                </c:pt>
                <c:pt idx="278">
                  <c:v>3.52</c:v>
                </c:pt>
                <c:pt idx="279">
                  <c:v>3.7600000000000002</c:v>
                </c:pt>
                <c:pt idx="280">
                  <c:v>3.71</c:v>
                </c:pt>
                <c:pt idx="281">
                  <c:v>3.7600000000000002</c:v>
                </c:pt>
                <c:pt idx="282">
                  <c:v>3.83</c:v>
                </c:pt>
                <c:pt idx="283">
                  <c:v>4.33</c:v>
                </c:pt>
                <c:pt idx="284">
                  <c:v>4.55</c:v>
                </c:pt>
                <c:pt idx="285">
                  <c:v>4.6500000000000004</c:v>
                </c:pt>
                <c:pt idx="286">
                  <c:v>4.71</c:v>
                </c:pt>
                <c:pt idx="287">
                  <c:v>4.79</c:v>
                </c:pt>
                <c:pt idx="288">
                  <c:v>4.66</c:v>
                </c:pt>
                <c:pt idx="289">
                  <c:v>4.05</c:v>
                </c:pt>
                <c:pt idx="290">
                  <c:v>4.4000000000000004</c:v>
                </c:pt>
                <c:pt idx="291">
                  <c:v>4.07</c:v>
                </c:pt>
                <c:pt idx="292">
                  <c:v>4.88</c:v>
                </c:pt>
                <c:pt idx="293">
                  <c:v>4.7</c:v>
                </c:pt>
                <c:pt idx="294">
                  <c:v>4.43</c:v>
                </c:pt>
                <c:pt idx="295">
                  <c:v>5.0600000000000005</c:v>
                </c:pt>
                <c:pt idx="296">
                  <c:v>4.72</c:v>
                </c:pt>
                <c:pt idx="297">
                  <c:v>4.8</c:v>
                </c:pt>
                <c:pt idx="298">
                  <c:v>5.71</c:v>
                </c:pt>
                <c:pt idx="299">
                  <c:v>5.89</c:v>
                </c:pt>
                <c:pt idx="300">
                  <c:v>6.0200000000000005</c:v>
                </c:pt>
                <c:pt idx="301">
                  <c:v>5.97</c:v>
                </c:pt>
                <c:pt idx="302">
                  <c:v>5.5200000000000005</c:v>
                </c:pt>
                <c:pt idx="303">
                  <c:v>5.99</c:v>
                </c:pt>
                <c:pt idx="304">
                  <c:v>5.41</c:v>
                </c:pt>
                <c:pt idx="305">
                  <c:v>5.75</c:v>
                </c:pt>
                <c:pt idx="306">
                  <c:v>5.55</c:v>
                </c:pt>
                <c:pt idx="307">
                  <c:v>6.03</c:v>
                </c:pt>
                <c:pt idx="308">
                  <c:v>6.12</c:v>
                </c:pt>
                <c:pt idx="309">
                  <c:v>6.13</c:v>
                </c:pt>
                <c:pt idx="310">
                  <c:v>6.38</c:v>
                </c:pt>
                <c:pt idx="311">
                  <c:v>6.42</c:v>
                </c:pt>
                <c:pt idx="312">
                  <c:v>6.62</c:v>
                </c:pt>
                <c:pt idx="313">
                  <c:v>6.88</c:v>
                </c:pt>
                <c:pt idx="314">
                  <c:v>6.8100000000000005</c:v>
                </c:pt>
                <c:pt idx="315">
                  <c:v>7.01</c:v>
                </c:pt>
                <c:pt idx="316">
                  <c:v>7.29</c:v>
                </c:pt>
                <c:pt idx="317">
                  <c:v>7.44</c:v>
                </c:pt>
                <c:pt idx="318">
                  <c:v>7.34</c:v>
                </c:pt>
                <c:pt idx="319">
                  <c:v>7.74</c:v>
                </c:pt>
                <c:pt idx="320">
                  <c:v>6.94</c:v>
                </c:pt>
                <c:pt idx="321">
                  <c:v>6.91</c:v>
                </c:pt>
                <c:pt idx="322">
                  <c:v>7.72</c:v>
                </c:pt>
                <c:pt idx="323">
                  <c:v>7.81</c:v>
                </c:pt>
                <c:pt idx="324">
                  <c:v>7.94</c:v>
                </c:pt>
                <c:pt idx="325">
                  <c:v>8.82</c:v>
                </c:pt>
                <c:pt idx="326">
                  <c:v>8.6999999999999993</c:v>
                </c:pt>
                <c:pt idx="327">
                  <c:v>8.4700000000000006</c:v>
                </c:pt>
                <c:pt idx="328">
                  <c:v>8.68</c:v>
                </c:pt>
                <c:pt idx="329">
                  <c:v>9.17</c:v>
                </c:pt>
                <c:pt idx="330">
                  <c:v>9.15</c:v>
                </c:pt>
                <c:pt idx="331">
                  <c:v>9.85</c:v>
                </c:pt>
                <c:pt idx="332">
                  <c:v>10.43</c:v>
                </c:pt>
                <c:pt idx="333">
                  <c:v>10.61</c:v>
                </c:pt>
                <c:pt idx="334">
                  <c:v>9.91</c:v>
                </c:pt>
                <c:pt idx="335">
                  <c:v>10.29</c:v>
                </c:pt>
                <c:pt idx="336">
                  <c:v>9.43</c:v>
                </c:pt>
                <c:pt idx="337">
                  <c:v>9.69</c:v>
                </c:pt>
                <c:pt idx="338">
                  <c:v>10.4</c:v>
                </c:pt>
                <c:pt idx="339">
                  <c:v>10.95</c:v>
                </c:pt>
                <c:pt idx="340">
                  <c:v>12.12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DC-40AF-A7BA-4728E21CA113}"/>
            </c:ext>
          </c:extLst>
        </c:ser>
        <c:ser>
          <c:idx val="2"/>
          <c:order val="2"/>
          <c:tx>
            <c:strRef>
              <c:f>'Fig9'!$D$6</c:f>
              <c:strCache>
                <c:ptCount val="1"/>
                <c:pt idx="0">
                  <c:v>CISCO SYSTEMS 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'Fig9'!$A$7:$A$347</c:f>
              <c:numCache>
                <c:formatCode>m/d/yyyy</c:formatCode>
                <c:ptCount val="341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33326</c:v>
                </c:pt>
                <c:pt idx="4">
                  <c:v>33358</c:v>
                </c:pt>
                <c:pt idx="5">
                  <c:v>33389</c:v>
                </c:pt>
                <c:pt idx="6">
                  <c:v>33417</c:v>
                </c:pt>
                <c:pt idx="7">
                  <c:v>33450</c:v>
                </c:pt>
                <c:pt idx="8">
                  <c:v>33480</c:v>
                </c:pt>
                <c:pt idx="9">
                  <c:v>33511</c:v>
                </c:pt>
                <c:pt idx="10">
                  <c:v>33542</c:v>
                </c:pt>
                <c:pt idx="11">
                  <c:v>33571</c:v>
                </c:pt>
                <c:pt idx="12">
                  <c:v>33603</c:v>
                </c:pt>
                <c:pt idx="13">
                  <c:v>33634</c:v>
                </c:pt>
                <c:pt idx="14">
                  <c:v>33662</c:v>
                </c:pt>
                <c:pt idx="15">
                  <c:v>33694</c:v>
                </c:pt>
                <c:pt idx="16">
                  <c:v>33724</c:v>
                </c:pt>
                <c:pt idx="17">
                  <c:v>33753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33907</c:v>
                </c:pt>
                <c:pt idx="23">
                  <c:v>33938</c:v>
                </c:pt>
                <c:pt idx="24">
                  <c:v>33969</c:v>
                </c:pt>
                <c:pt idx="25">
                  <c:v>33998</c:v>
                </c:pt>
                <c:pt idx="26">
                  <c:v>34026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34180</c:v>
                </c:pt>
                <c:pt idx="32">
                  <c:v>34212</c:v>
                </c:pt>
                <c:pt idx="33">
                  <c:v>34242</c:v>
                </c:pt>
                <c:pt idx="34">
                  <c:v>34271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34453</c:v>
                </c:pt>
                <c:pt idx="41">
                  <c:v>34485</c:v>
                </c:pt>
                <c:pt idx="42">
                  <c:v>34515</c:v>
                </c:pt>
                <c:pt idx="43">
                  <c:v>34544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34698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34817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34971</c:v>
                </c:pt>
                <c:pt idx="58">
                  <c:v>35003</c:v>
                </c:pt>
                <c:pt idx="59">
                  <c:v>35033</c:v>
                </c:pt>
                <c:pt idx="60">
                  <c:v>35062</c:v>
                </c:pt>
                <c:pt idx="61">
                  <c:v>35095</c:v>
                </c:pt>
                <c:pt idx="62">
                  <c:v>35124</c:v>
                </c:pt>
                <c:pt idx="63">
                  <c:v>35153</c:v>
                </c:pt>
                <c:pt idx="64">
                  <c:v>35185</c:v>
                </c:pt>
                <c:pt idx="65">
                  <c:v>35216</c:v>
                </c:pt>
                <c:pt idx="66">
                  <c:v>35244</c:v>
                </c:pt>
                <c:pt idx="67">
                  <c:v>35277</c:v>
                </c:pt>
                <c:pt idx="68">
                  <c:v>35307</c:v>
                </c:pt>
                <c:pt idx="69">
                  <c:v>35338</c:v>
                </c:pt>
                <c:pt idx="70">
                  <c:v>35369</c:v>
                </c:pt>
                <c:pt idx="71">
                  <c:v>35398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35580</c:v>
                </c:pt>
                <c:pt idx="78">
                  <c:v>35611</c:v>
                </c:pt>
                <c:pt idx="79">
                  <c:v>35642</c:v>
                </c:pt>
                <c:pt idx="80">
                  <c:v>35671</c:v>
                </c:pt>
                <c:pt idx="81">
                  <c:v>35703</c:v>
                </c:pt>
                <c:pt idx="82">
                  <c:v>35734</c:v>
                </c:pt>
                <c:pt idx="83">
                  <c:v>35762</c:v>
                </c:pt>
                <c:pt idx="84">
                  <c:v>35795</c:v>
                </c:pt>
                <c:pt idx="85">
                  <c:v>35825</c:v>
                </c:pt>
                <c:pt idx="86">
                  <c:v>35853</c:v>
                </c:pt>
                <c:pt idx="87">
                  <c:v>35885</c:v>
                </c:pt>
                <c:pt idx="88">
                  <c:v>35915</c:v>
                </c:pt>
                <c:pt idx="89">
                  <c:v>35944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36098</c:v>
                </c:pt>
                <c:pt idx="95">
                  <c:v>36129</c:v>
                </c:pt>
                <c:pt idx="96">
                  <c:v>36160</c:v>
                </c:pt>
                <c:pt idx="97">
                  <c:v>36189</c:v>
                </c:pt>
                <c:pt idx="98">
                  <c:v>36217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36371</c:v>
                </c:pt>
                <c:pt idx="104">
                  <c:v>36403</c:v>
                </c:pt>
                <c:pt idx="105">
                  <c:v>36433</c:v>
                </c:pt>
                <c:pt idx="106">
                  <c:v>36462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36644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36798</c:v>
                </c:pt>
                <c:pt idx="118">
                  <c:v>36830</c:v>
                </c:pt>
                <c:pt idx="119">
                  <c:v>36860</c:v>
                </c:pt>
                <c:pt idx="120">
                  <c:v>36889</c:v>
                </c:pt>
                <c:pt idx="121">
                  <c:v>36922</c:v>
                </c:pt>
                <c:pt idx="122">
                  <c:v>36950</c:v>
                </c:pt>
                <c:pt idx="123">
                  <c:v>36980</c:v>
                </c:pt>
                <c:pt idx="124">
                  <c:v>37011</c:v>
                </c:pt>
                <c:pt idx="125">
                  <c:v>37042</c:v>
                </c:pt>
                <c:pt idx="126">
                  <c:v>37071</c:v>
                </c:pt>
                <c:pt idx="127">
                  <c:v>37103</c:v>
                </c:pt>
                <c:pt idx="128">
                  <c:v>37134</c:v>
                </c:pt>
                <c:pt idx="129">
                  <c:v>37162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37344</c:v>
                </c:pt>
                <c:pt idx="136">
                  <c:v>37376</c:v>
                </c:pt>
                <c:pt idx="137">
                  <c:v>37407</c:v>
                </c:pt>
                <c:pt idx="138">
                  <c:v>37435</c:v>
                </c:pt>
                <c:pt idx="139">
                  <c:v>37468</c:v>
                </c:pt>
                <c:pt idx="140">
                  <c:v>37498</c:v>
                </c:pt>
                <c:pt idx="141">
                  <c:v>37529</c:v>
                </c:pt>
                <c:pt idx="142">
                  <c:v>37560</c:v>
                </c:pt>
                <c:pt idx="143">
                  <c:v>37589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37771</c:v>
                </c:pt>
                <c:pt idx="150">
                  <c:v>37802</c:v>
                </c:pt>
                <c:pt idx="151">
                  <c:v>37833</c:v>
                </c:pt>
                <c:pt idx="152">
                  <c:v>37862</c:v>
                </c:pt>
                <c:pt idx="153">
                  <c:v>37894</c:v>
                </c:pt>
                <c:pt idx="154">
                  <c:v>37925</c:v>
                </c:pt>
                <c:pt idx="155">
                  <c:v>37953</c:v>
                </c:pt>
                <c:pt idx="156">
                  <c:v>37986</c:v>
                </c:pt>
                <c:pt idx="157">
                  <c:v>38016</c:v>
                </c:pt>
                <c:pt idx="158">
                  <c:v>38044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38198</c:v>
                </c:pt>
                <c:pt idx="164">
                  <c:v>38230</c:v>
                </c:pt>
                <c:pt idx="165">
                  <c:v>38260</c:v>
                </c:pt>
                <c:pt idx="166">
                  <c:v>38289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38471</c:v>
                </c:pt>
                <c:pt idx="173">
                  <c:v>38503</c:v>
                </c:pt>
                <c:pt idx="174">
                  <c:v>38533</c:v>
                </c:pt>
                <c:pt idx="175">
                  <c:v>38562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38716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38835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38989</c:v>
                </c:pt>
                <c:pt idx="190">
                  <c:v>39021</c:v>
                </c:pt>
                <c:pt idx="191">
                  <c:v>39051</c:v>
                </c:pt>
                <c:pt idx="192">
                  <c:v>39080</c:v>
                </c:pt>
                <c:pt idx="193">
                  <c:v>39113</c:v>
                </c:pt>
                <c:pt idx="194">
                  <c:v>39141</c:v>
                </c:pt>
                <c:pt idx="195">
                  <c:v>39171</c:v>
                </c:pt>
                <c:pt idx="196">
                  <c:v>39202</c:v>
                </c:pt>
                <c:pt idx="197">
                  <c:v>39233</c:v>
                </c:pt>
                <c:pt idx="198">
                  <c:v>39262</c:v>
                </c:pt>
                <c:pt idx="199">
                  <c:v>39294</c:v>
                </c:pt>
                <c:pt idx="200">
                  <c:v>39325</c:v>
                </c:pt>
                <c:pt idx="201">
                  <c:v>39353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39598</c:v>
                </c:pt>
                <c:pt idx="210">
                  <c:v>39629</c:v>
                </c:pt>
                <c:pt idx="211">
                  <c:v>39660</c:v>
                </c:pt>
                <c:pt idx="212">
                  <c:v>39689</c:v>
                </c:pt>
                <c:pt idx="213">
                  <c:v>39721</c:v>
                </c:pt>
                <c:pt idx="214">
                  <c:v>39752</c:v>
                </c:pt>
                <c:pt idx="215">
                  <c:v>39780</c:v>
                </c:pt>
                <c:pt idx="216">
                  <c:v>39813</c:v>
                </c:pt>
                <c:pt idx="217">
                  <c:v>39843</c:v>
                </c:pt>
                <c:pt idx="218">
                  <c:v>39871</c:v>
                </c:pt>
                <c:pt idx="219">
                  <c:v>39903</c:v>
                </c:pt>
                <c:pt idx="220">
                  <c:v>39933</c:v>
                </c:pt>
                <c:pt idx="221">
                  <c:v>39962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40116</c:v>
                </c:pt>
                <c:pt idx="227">
                  <c:v>40147</c:v>
                </c:pt>
                <c:pt idx="228">
                  <c:v>40178</c:v>
                </c:pt>
                <c:pt idx="229">
                  <c:v>40207</c:v>
                </c:pt>
                <c:pt idx="230">
                  <c:v>40235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40389</c:v>
                </c:pt>
                <c:pt idx="236">
                  <c:v>40421</c:v>
                </c:pt>
                <c:pt idx="237">
                  <c:v>40451</c:v>
                </c:pt>
                <c:pt idx="238">
                  <c:v>40480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40662</c:v>
                </c:pt>
                <c:pt idx="245">
                  <c:v>40694</c:v>
                </c:pt>
                <c:pt idx="246">
                  <c:v>40724</c:v>
                </c:pt>
                <c:pt idx="247">
                  <c:v>40753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40907</c:v>
                </c:pt>
                <c:pt idx="253">
                  <c:v>40939</c:v>
                </c:pt>
                <c:pt idx="254">
                  <c:v>40968</c:v>
                </c:pt>
                <c:pt idx="255">
                  <c:v>40998</c:v>
                </c:pt>
                <c:pt idx="256">
                  <c:v>41029</c:v>
                </c:pt>
                <c:pt idx="257">
                  <c:v>41060</c:v>
                </c:pt>
                <c:pt idx="258">
                  <c:v>41089</c:v>
                </c:pt>
                <c:pt idx="259">
                  <c:v>41121</c:v>
                </c:pt>
                <c:pt idx="260">
                  <c:v>41152</c:v>
                </c:pt>
                <c:pt idx="261">
                  <c:v>41180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  <c:pt idx="265">
                  <c:v>41305</c:v>
                </c:pt>
                <c:pt idx="266">
                  <c:v>41333</c:v>
                </c:pt>
                <c:pt idx="267">
                  <c:v>41362</c:v>
                </c:pt>
                <c:pt idx="268">
                  <c:v>41394</c:v>
                </c:pt>
                <c:pt idx="269">
                  <c:v>41425</c:v>
                </c:pt>
                <c:pt idx="270">
                  <c:v>41453</c:v>
                </c:pt>
                <c:pt idx="271">
                  <c:v>41486</c:v>
                </c:pt>
                <c:pt idx="272">
                  <c:v>41516</c:v>
                </c:pt>
                <c:pt idx="273">
                  <c:v>41547</c:v>
                </c:pt>
                <c:pt idx="274">
                  <c:v>41578</c:v>
                </c:pt>
                <c:pt idx="275">
                  <c:v>41607</c:v>
                </c:pt>
                <c:pt idx="276">
                  <c:v>41639</c:v>
                </c:pt>
                <c:pt idx="277">
                  <c:v>41670</c:v>
                </c:pt>
                <c:pt idx="278">
                  <c:v>41698</c:v>
                </c:pt>
                <c:pt idx="279">
                  <c:v>41729</c:v>
                </c:pt>
                <c:pt idx="280">
                  <c:v>41759</c:v>
                </c:pt>
                <c:pt idx="281">
                  <c:v>41789</c:v>
                </c:pt>
                <c:pt idx="282">
                  <c:v>41820</c:v>
                </c:pt>
                <c:pt idx="283">
                  <c:v>41851</c:v>
                </c:pt>
                <c:pt idx="284">
                  <c:v>41880</c:v>
                </c:pt>
                <c:pt idx="285">
                  <c:v>41912</c:v>
                </c:pt>
                <c:pt idx="286">
                  <c:v>41943</c:v>
                </c:pt>
                <c:pt idx="287">
                  <c:v>41971</c:v>
                </c:pt>
                <c:pt idx="288">
                  <c:v>42004</c:v>
                </c:pt>
                <c:pt idx="289">
                  <c:v>42034</c:v>
                </c:pt>
                <c:pt idx="290">
                  <c:v>42062</c:v>
                </c:pt>
                <c:pt idx="291">
                  <c:v>42094</c:v>
                </c:pt>
                <c:pt idx="292">
                  <c:v>42124</c:v>
                </c:pt>
                <c:pt idx="293">
                  <c:v>42153</c:v>
                </c:pt>
                <c:pt idx="294">
                  <c:v>42185</c:v>
                </c:pt>
                <c:pt idx="295">
                  <c:v>42216</c:v>
                </c:pt>
                <c:pt idx="296">
                  <c:v>42247</c:v>
                </c:pt>
                <c:pt idx="297">
                  <c:v>42277</c:v>
                </c:pt>
                <c:pt idx="298">
                  <c:v>42307</c:v>
                </c:pt>
                <c:pt idx="299">
                  <c:v>42338</c:v>
                </c:pt>
                <c:pt idx="300">
                  <c:v>42369</c:v>
                </c:pt>
                <c:pt idx="301">
                  <c:v>42398</c:v>
                </c:pt>
                <c:pt idx="302">
                  <c:v>42429</c:v>
                </c:pt>
                <c:pt idx="303">
                  <c:v>42460</c:v>
                </c:pt>
                <c:pt idx="304">
                  <c:v>42489</c:v>
                </c:pt>
                <c:pt idx="305">
                  <c:v>42521</c:v>
                </c:pt>
                <c:pt idx="306">
                  <c:v>42551</c:v>
                </c:pt>
                <c:pt idx="307">
                  <c:v>42580</c:v>
                </c:pt>
                <c:pt idx="308">
                  <c:v>42613</c:v>
                </c:pt>
                <c:pt idx="309">
                  <c:v>42643</c:v>
                </c:pt>
                <c:pt idx="310">
                  <c:v>42674</c:v>
                </c:pt>
                <c:pt idx="311">
                  <c:v>42704</c:v>
                </c:pt>
                <c:pt idx="312">
                  <c:v>42734</c:v>
                </c:pt>
                <c:pt idx="313">
                  <c:v>42766</c:v>
                </c:pt>
                <c:pt idx="314">
                  <c:v>42794</c:v>
                </c:pt>
                <c:pt idx="315">
                  <c:v>42825</c:v>
                </c:pt>
                <c:pt idx="316">
                  <c:v>42853</c:v>
                </c:pt>
                <c:pt idx="317">
                  <c:v>42886</c:v>
                </c:pt>
                <c:pt idx="318">
                  <c:v>42916</c:v>
                </c:pt>
                <c:pt idx="319">
                  <c:v>42947</c:v>
                </c:pt>
                <c:pt idx="320">
                  <c:v>42978</c:v>
                </c:pt>
                <c:pt idx="321">
                  <c:v>43007</c:v>
                </c:pt>
                <c:pt idx="322">
                  <c:v>43039</c:v>
                </c:pt>
                <c:pt idx="323">
                  <c:v>43069</c:v>
                </c:pt>
                <c:pt idx="324">
                  <c:v>43098</c:v>
                </c:pt>
                <c:pt idx="325">
                  <c:v>43131</c:v>
                </c:pt>
                <c:pt idx="326">
                  <c:v>43159</c:v>
                </c:pt>
                <c:pt idx="327">
                  <c:v>43189</c:v>
                </c:pt>
                <c:pt idx="328">
                  <c:v>43220</c:v>
                </c:pt>
                <c:pt idx="329">
                  <c:v>43251</c:v>
                </c:pt>
                <c:pt idx="330">
                  <c:v>43280</c:v>
                </c:pt>
                <c:pt idx="331">
                  <c:v>43312</c:v>
                </c:pt>
                <c:pt idx="332">
                  <c:v>43343</c:v>
                </c:pt>
                <c:pt idx="333">
                  <c:v>43371</c:v>
                </c:pt>
                <c:pt idx="334">
                  <c:v>43404</c:v>
                </c:pt>
                <c:pt idx="335">
                  <c:v>43434</c:v>
                </c:pt>
                <c:pt idx="336">
                  <c:v>43465</c:v>
                </c:pt>
                <c:pt idx="337">
                  <c:v>43496</c:v>
                </c:pt>
                <c:pt idx="338">
                  <c:v>43524</c:v>
                </c:pt>
                <c:pt idx="339">
                  <c:v>43553</c:v>
                </c:pt>
                <c:pt idx="340">
                  <c:v>43585</c:v>
                </c:pt>
              </c:numCache>
            </c:numRef>
          </c:cat>
          <c:val>
            <c:numRef>
              <c:f>'Fig9'!$D$7:$D$347</c:f>
              <c:numCache>
                <c:formatCode>General</c:formatCode>
                <c:ptCount val="341"/>
                <c:pt idx="0">
                  <c:v>5.15</c:v>
                </c:pt>
                <c:pt idx="1">
                  <c:v>6.54</c:v>
                </c:pt>
                <c:pt idx="2">
                  <c:v>6.26</c:v>
                </c:pt>
                <c:pt idx="3">
                  <c:v>5.45</c:v>
                </c:pt>
                <c:pt idx="4">
                  <c:v>6.65</c:v>
                </c:pt>
                <c:pt idx="5">
                  <c:v>7.21</c:v>
                </c:pt>
                <c:pt idx="6">
                  <c:v>6.82</c:v>
                </c:pt>
                <c:pt idx="7">
                  <c:v>4.8</c:v>
                </c:pt>
                <c:pt idx="8">
                  <c:v>5.55</c:v>
                </c:pt>
                <c:pt idx="9">
                  <c:v>5.0200000000000005</c:v>
                </c:pt>
                <c:pt idx="10">
                  <c:v>5.97</c:v>
                </c:pt>
                <c:pt idx="11">
                  <c:v>6.0600000000000005</c:v>
                </c:pt>
                <c:pt idx="12">
                  <c:v>8.11</c:v>
                </c:pt>
                <c:pt idx="13">
                  <c:v>9.19</c:v>
                </c:pt>
                <c:pt idx="14">
                  <c:v>9.9700000000000006</c:v>
                </c:pt>
                <c:pt idx="15">
                  <c:v>9.67</c:v>
                </c:pt>
                <c:pt idx="16">
                  <c:v>8.93</c:v>
                </c:pt>
                <c:pt idx="17">
                  <c:v>11.200000000000001</c:v>
                </c:pt>
                <c:pt idx="18">
                  <c:v>11.5</c:v>
                </c:pt>
                <c:pt idx="19">
                  <c:v>6.95</c:v>
                </c:pt>
                <c:pt idx="20">
                  <c:v>6.1000000000000005</c:v>
                </c:pt>
                <c:pt idx="21">
                  <c:v>6.88</c:v>
                </c:pt>
                <c:pt idx="22">
                  <c:v>7.8100000000000005</c:v>
                </c:pt>
                <c:pt idx="23">
                  <c:v>9.73</c:v>
                </c:pt>
                <c:pt idx="24">
                  <c:v>10.24</c:v>
                </c:pt>
                <c:pt idx="25">
                  <c:v>11.52</c:v>
                </c:pt>
                <c:pt idx="26">
                  <c:v>11.42</c:v>
                </c:pt>
                <c:pt idx="27">
                  <c:v>11.65</c:v>
                </c:pt>
                <c:pt idx="28">
                  <c:v>10.74</c:v>
                </c:pt>
                <c:pt idx="29">
                  <c:v>14.06</c:v>
                </c:pt>
                <c:pt idx="30">
                  <c:v>14.25</c:v>
                </c:pt>
                <c:pt idx="31">
                  <c:v>7.88</c:v>
                </c:pt>
                <c:pt idx="32">
                  <c:v>7.25</c:v>
                </c:pt>
                <c:pt idx="33">
                  <c:v>7.6000000000000005</c:v>
                </c:pt>
                <c:pt idx="34">
                  <c:v>7.79</c:v>
                </c:pt>
                <c:pt idx="35">
                  <c:v>8.5500000000000007</c:v>
                </c:pt>
                <c:pt idx="36">
                  <c:v>9.82</c:v>
                </c:pt>
                <c:pt idx="37">
                  <c:v>11.01</c:v>
                </c:pt>
                <c:pt idx="38">
                  <c:v>11.200000000000001</c:v>
                </c:pt>
                <c:pt idx="39">
                  <c:v>10.41</c:v>
                </c:pt>
                <c:pt idx="40">
                  <c:v>9.2100000000000009</c:v>
                </c:pt>
                <c:pt idx="41">
                  <c:v>7.5200000000000005</c:v>
                </c:pt>
                <c:pt idx="42">
                  <c:v>7.1000000000000005</c:v>
                </c:pt>
                <c:pt idx="43">
                  <c:v>6.38</c:v>
                </c:pt>
                <c:pt idx="44">
                  <c:v>4.9000000000000004</c:v>
                </c:pt>
                <c:pt idx="45">
                  <c:v>5.41</c:v>
                </c:pt>
                <c:pt idx="46">
                  <c:v>5.95</c:v>
                </c:pt>
                <c:pt idx="47">
                  <c:v>6.37</c:v>
                </c:pt>
                <c:pt idx="48">
                  <c:v>6.94</c:v>
                </c:pt>
                <c:pt idx="49">
                  <c:v>6.59</c:v>
                </c:pt>
                <c:pt idx="50">
                  <c:v>6.66</c:v>
                </c:pt>
                <c:pt idx="51">
                  <c:v>7.53</c:v>
                </c:pt>
                <c:pt idx="52">
                  <c:v>7.87</c:v>
                </c:pt>
                <c:pt idx="53">
                  <c:v>8.64</c:v>
                </c:pt>
                <c:pt idx="54">
                  <c:v>9.98</c:v>
                </c:pt>
                <c:pt idx="55">
                  <c:v>6.42</c:v>
                </c:pt>
                <c:pt idx="56">
                  <c:v>7.5600000000000005</c:v>
                </c:pt>
                <c:pt idx="57">
                  <c:v>7.94</c:v>
                </c:pt>
                <c:pt idx="58">
                  <c:v>8.92</c:v>
                </c:pt>
                <c:pt idx="59">
                  <c:v>9.69</c:v>
                </c:pt>
                <c:pt idx="60">
                  <c:v>8.59</c:v>
                </c:pt>
                <c:pt idx="61">
                  <c:v>9.59</c:v>
                </c:pt>
                <c:pt idx="62">
                  <c:v>10.94</c:v>
                </c:pt>
                <c:pt idx="63">
                  <c:v>10.68</c:v>
                </c:pt>
                <c:pt idx="64">
                  <c:v>11.950000000000001</c:v>
                </c:pt>
                <c:pt idx="65">
                  <c:v>12.61</c:v>
                </c:pt>
                <c:pt idx="66">
                  <c:v>13.040000000000001</c:v>
                </c:pt>
                <c:pt idx="67">
                  <c:v>8.09</c:v>
                </c:pt>
                <c:pt idx="68">
                  <c:v>8.25</c:v>
                </c:pt>
                <c:pt idx="69">
                  <c:v>9.7000000000000011</c:v>
                </c:pt>
                <c:pt idx="70">
                  <c:v>9.68</c:v>
                </c:pt>
                <c:pt idx="71">
                  <c:v>10.61</c:v>
                </c:pt>
                <c:pt idx="72">
                  <c:v>9.9500000000000011</c:v>
                </c:pt>
                <c:pt idx="73">
                  <c:v>10.91</c:v>
                </c:pt>
                <c:pt idx="74">
                  <c:v>8.7000000000000011</c:v>
                </c:pt>
                <c:pt idx="75">
                  <c:v>7.53</c:v>
                </c:pt>
                <c:pt idx="76">
                  <c:v>8.09</c:v>
                </c:pt>
                <c:pt idx="77">
                  <c:v>10.59</c:v>
                </c:pt>
                <c:pt idx="78">
                  <c:v>10.5</c:v>
                </c:pt>
                <c:pt idx="79">
                  <c:v>7.78</c:v>
                </c:pt>
                <c:pt idx="80">
                  <c:v>7.37</c:v>
                </c:pt>
                <c:pt idx="81">
                  <c:v>7.1400000000000006</c:v>
                </c:pt>
                <c:pt idx="82">
                  <c:v>8.02</c:v>
                </c:pt>
                <c:pt idx="83">
                  <c:v>8.43</c:v>
                </c:pt>
                <c:pt idx="84">
                  <c:v>8.17</c:v>
                </c:pt>
                <c:pt idx="85">
                  <c:v>9.24</c:v>
                </c:pt>
                <c:pt idx="86">
                  <c:v>9.66</c:v>
                </c:pt>
                <c:pt idx="87">
                  <c:v>10.02</c:v>
                </c:pt>
                <c:pt idx="88">
                  <c:v>10.74</c:v>
                </c:pt>
                <c:pt idx="89">
                  <c:v>11.09</c:v>
                </c:pt>
                <c:pt idx="90">
                  <c:v>13.5</c:v>
                </c:pt>
                <c:pt idx="91">
                  <c:v>8.94</c:v>
                </c:pt>
                <c:pt idx="92">
                  <c:v>7.6400000000000006</c:v>
                </c:pt>
                <c:pt idx="93">
                  <c:v>8.66</c:v>
                </c:pt>
                <c:pt idx="94">
                  <c:v>8.82</c:v>
                </c:pt>
                <c:pt idx="95">
                  <c:v>10.56</c:v>
                </c:pt>
                <c:pt idx="96">
                  <c:v>13</c:v>
                </c:pt>
                <c:pt idx="97">
                  <c:v>15.620000000000001</c:v>
                </c:pt>
                <c:pt idx="98">
                  <c:v>13.700000000000001</c:v>
                </c:pt>
                <c:pt idx="99">
                  <c:v>15.34</c:v>
                </c:pt>
                <c:pt idx="100">
                  <c:v>15.97</c:v>
                </c:pt>
                <c:pt idx="101">
                  <c:v>15.27</c:v>
                </c:pt>
                <c:pt idx="102">
                  <c:v>18.05</c:v>
                </c:pt>
                <c:pt idx="103">
                  <c:v>17.400000000000002</c:v>
                </c:pt>
                <c:pt idx="104">
                  <c:v>9.1300000000000008</c:v>
                </c:pt>
                <c:pt idx="105">
                  <c:v>9.24</c:v>
                </c:pt>
                <c:pt idx="106">
                  <c:v>9.9700000000000006</c:v>
                </c:pt>
                <c:pt idx="107">
                  <c:v>12.01</c:v>
                </c:pt>
                <c:pt idx="108">
                  <c:v>14.43</c:v>
                </c:pt>
                <c:pt idx="109">
                  <c:v>14.75</c:v>
                </c:pt>
                <c:pt idx="110">
                  <c:v>17.8</c:v>
                </c:pt>
                <c:pt idx="111">
                  <c:v>20.830000000000002</c:v>
                </c:pt>
                <c:pt idx="112">
                  <c:v>18.68</c:v>
                </c:pt>
                <c:pt idx="113">
                  <c:v>15.34</c:v>
                </c:pt>
                <c:pt idx="114">
                  <c:v>17.12</c:v>
                </c:pt>
                <c:pt idx="115">
                  <c:v>17.670000000000002</c:v>
                </c:pt>
                <c:pt idx="116">
                  <c:v>18.53</c:v>
                </c:pt>
                <c:pt idx="117">
                  <c:v>14.92</c:v>
                </c:pt>
                <c:pt idx="118">
                  <c:v>14.55</c:v>
                </c:pt>
                <c:pt idx="119">
                  <c:v>12.93</c:v>
                </c:pt>
                <c:pt idx="120">
                  <c:v>10.33</c:v>
                </c:pt>
                <c:pt idx="121">
                  <c:v>10.11</c:v>
                </c:pt>
                <c:pt idx="122">
                  <c:v>6.4</c:v>
                </c:pt>
                <c:pt idx="123">
                  <c:v>4.2700000000000005</c:v>
                </c:pt>
                <c:pt idx="124">
                  <c:v>4.59</c:v>
                </c:pt>
                <c:pt idx="125">
                  <c:v>5.2</c:v>
                </c:pt>
                <c:pt idx="126">
                  <c:v>4.92</c:v>
                </c:pt>
                <c:pt idx="127">
                  <c:v>4.9000000000000004</c:v>
                </c:pt>
                <c:pt idx="128">
                  <c:v>4.16</c:v>
                </c:pt>
                <c:pt idx="129">
                  <c:v>3.1</c:v>
                </c:pt>
                <c:pt idx="130">
                  <c:v>4.3100000000000005</c:v>
                </c:pt>
                <c:pt idx="131">
                  <c:v>5.21</c:v>
                </c:pt>
                <c:pt idx="132">
                  <c:v>4.62</c:v>
                </c:pt>
                <c:pt idx="133">
                  <c:v>5.05</c:v>
                </c:pt>
                <c:pt idx="134">
                  <c:v>3.64</c:v>
                </c:pt>
                <c:pt idx="135">
                  <c:v>4.3100000000000005</c:v>
                </c:pt>
                <c:pt idx="136">
                  <c:v>3.73</c:v>
                </c:pt>
                <c:pt idx="137">
                  <c:v>4.0200000000000005</c:v>
                </c:pt>
                <c:pt idx="138">
                  <c:v>3.56</c:v>
                </c:pt>
                <c:pt idx="139">
                  <c:v>3.29</c:v>
                </c:pt>
                <c:pt idx="140">
                  <c:v>3.45</c:v>
                </c:pt>
                <c:pt idx="141">
                  <c:v>2.62</c:v>
                </c:pt>
                <c:pt idx="142">
                  <c:v>2.79</c:v>
                </c:pt>
                <c:pt idx="143">
                  <c:v>3.73</c:v>
                </c:pt>
                <c:pt idx="144">
                  <c:v>3.27</c:v>
                </c:pt>
                <c:pt idx="145">
                  <c:v>3.34</c:v>
                </c:pt>
                <c:pt idx="146">
                  <c:v>3.49</c:v>
                </c:pt>
                <c:pt idx="147">
                  <c:v>3.24</c:v>
                </c:pt>
                <c:pt idx="148">
                  <c:v>3.75</c:v>
                </c:pt>
                <c:pt idx="149">
                  <c:v>4.0999999999999996</c:v>
                </c:pt>
                <c:pt idx="150">
                  <c:v>4.1900000000000004</c:v>
                </c:pt>
                <c:pt idx="151">
                  <c:v>5.08</c:v>
                </c:pt>
                <c:pt idx="152">
                  <c:v>4.99</c:v>
                </c:pt>
                <c:pt idx="153">
                  <c:v>5.1100000000000003</c:v>
                </c:pt>
                <c:pt idx="154">
                  <c:v>5.46</c:v>
                </c:pt>
                <c:pt idx="155">
                  <c:v>5.92</c:v>
                </c:pt>
                <c:pt idx="156">
                  <c:v>6.32</c:v>
                </c:pt>
                <c:pt idx="157">
                  <c:v>6.7</c:v>
                </c:pt>
                <c:pt idx="158">
                  <c:v>6.04</c:v>
                </c:pt>
                <c:pt idx="159">
                  <c:v>6.15</c:v>
                </c:pt>
                <c:pt idx="160">
                  <c:v>5.45</c:v>
                </c:pt>
                <c:pt idx="161">
                  <c:v>5.83</c:v>
                </c:pt>
                <c:pt idx="162">
                  <c:v>6.18</c:v>
                </c:pt>
                <c:pt idx="163">
                  <c:v>5.46</c:v>
                </c:pt>
                <c:pt idx="164">
                  <c:v>5.13</c:v>
                </c:pt>
                <c:pt idx="165">
                  <c:v>4.9400000000000004</c:v>
                </c:pt>
                <c:pt idx="166">
                  <c:v>5.25</c:v>
                </c:pt>
                <c:pt idx="167">
                  <c:v>5.12</c:v>
                </c:pt>
                <c:pt idx="168">
                  <c:v>5.28</c:v>
                </c:pt>
                <c:pt idx="169">
                  <c:v>4.93</c:v>
                </c:pt>
                <c:pt idx="170">
                  <c:v>4.76</c:v>
                </c:pt>
                <c:pt idx="171">
                  <c:v>4.8899999999999997</c:v>
                </c:pt>
                <c:pt idx="172">
                  <c:v>4.72</c:v>
                </c:pt>
                <c:pt idx="173">
                  <c:v>5.3</c:v>
                </c:pt>
                <c:pt idx="174">
                  <c:v>5.21</c:v>
                </c:pt>
                <c:pt idx="175">
                  <c:v>5.23</c:v>
                </c:pt>
                <c:pt idx="176">
                  <c:v>4.46</c:v>
                </c:pt>
                <c:pt idx="177">
                  <c:v>4.54</c:v>
                </c:pt>
                <c:pt idx="178">
                  <c:v>4.42</c:v>
                </c:pt>
                <c:pt idx="179">
                  <c:v>4.4400000000000004</c:v>
                </c:pt>
                <c:pt idx="180">
                  <c:v>4.34</c:v>
                </c:pt>
                <c:pt idx="181">
                  <c:v>4.71</c:v>
                </c:pt>
                <c:pt idx="182">
                  <c:v>5.13</c:v>
                </c:pt>
                <c:pt idx="183">
                  <c:v>5.49</c:v>
                </c:pt>
                <c:pt idx="184">
                  <c:v>5.3100000000000005</c:v>
                </c:pt>
                <c:pt idx="185">
                  <c:v>4.99</c:v>
                </c:pt>
                <c:pt idx="186">
                  <c:v>4.95</c:v>
                </c:pt>
                <c:pt idx="187">
                  <c:v>3.46</c:v>
                </c:pt>
                <c:pt idx="188">
                  <c:v>4.26</c:v>
                </c:pt>
                <c:pt idx="189">
                  <c:v>4.45</c:v>
                </c:pt>
                <c:pt idx="190">
                  <c:v>4.68</c:v>
                </c:pt>
                <c:pt idx="191">
                  <c:v>5.21</c:v>
                </c:pt>
                <c:pt idx="192">
                  <c:v>5.3</c:v>
                </c:pt>
                <c:pt idx="193">
                  <c:v>5.16</c:v>
                </c:pt>
                <c:pt idx="194">
                  <c:v>5.03</c:v>
                </c:pt>
                <c:pt idx="195">
                  <c:v>4.95</c:v>
                </c:pt>
                <c:pt idx="196">
                  <c:v>5.18</c:v>
                </c:pt>
                <c:pt idx="197">
                  <c:v>5.22</c:v>
                </c:pt>
                <c:pt idx="198">
                  <c:v>5.4</c:v>
                </c:pt>
                <c:pt idx="199">
                  <c:v>4.96</c:v>
                </c:pt>
                <c:pt idx="200">
                  <c:v>5.48</c:v>
                </c:pt>
                <c:pt idx="201">
                  <c:v>5.68</c:v>
                </c:pt>
                <c:pt idx="202">
                  <c:v>5.67</c:v>
                </c:pt>
                <c:pt idx="203">
                  <c:v>4.8100000000000005</c:v>
                </c:pt>
                <c:pt idx="204">
                  <c:v>4.6399999999999997</c:v>
                </c:pt>
                <c:pt idx="205">
                  <c:v>4.2</c:v>
                </c:pt>
                <c:pt idx="206">
                  <c:v>4.18</c:v>
                </c:pt>
                <c:pt idx="207">
                  <c:v>4.13</c:v>
                </c:pt>
                <c:pt idx="208">
                  <c:v>4.4000000000000004</c:v>
                </c:pt>
                <c:pt idx="209">
                  <c:v>4.58</c:v>
                </c:pt>
                <c:pt idx="210">
                  <c:v>3.99</c:v>
                </c:pt>
                <c:pt idx="211">
                  <c:v>3.29</c:v>
                </c:pt>
                <c:pt idx="212">
                  <c:v>3.6</c:v>
                </c:pt>
                <c:pt idx="213">
                  <c:v>3.38</c:v>
                </c:pt>
                <c:pt idx="214">
                  <c:v>2.66</c:v>
                </c:pt>
                <c:pt idx="215">
                  <c:v>2.48</c:v>
                </c:pt>
                <c:pt idx="216">
                  <c:v>2.44</c:v>
                </c:pt>
                <c:pt idx="217">
                  <c:v>2.2400000000000002</c:v>
                </c:pt>
                <c:pt idx="218">
                  <c:v>2.1800000000000002</c:v>
                </c:pt>
                <c:pt idx="219">
                  <c:v>2.5100000000000002</c:v>
                </c:pt>
                <c:pt idx="220">
                  <c:v>2.89</c:v>
                </c:pt>
                <c:pt idx="221">
                  <c:v>2.77</c:v>
                </c:pt>
                <c:pt idx="222">
                  <c:v>2.79</c:v>
                </c:pt>
                <c:pt idx="223">
                  <c:v>2.81</c:v>
                </c:pt>
                <c:pt idx="224">
                  <c:v>2.7600000000000002</c:v>
                </c:pt>
                <c:pt idx="225">
                  <c:v>3.0100000000000002</c:v>
                </c:pt>
                <c:pt idx="226">
                  <c:v>2.91</c:v>
                </c:pt>
                <c:pt idx="227">
                  <c:v>2.99</c:v>
                </c:pt>
                <c:pt idx="228">
                  <c:v>3.06</c:v>
                </c:pt>
                <c:pt idx="229">
                  <c:v>2.87</c:v>
                </c:pt>
                <c:pt idx="230">
                  <c:v>3.11</c:v>
                </c:pt>
                <c:pt idx="231">
                  <c:v>3.33</c:v>
                </c:pt>
                <c:pt idx="232">
                  <c:v>3.44</c:v>
                </c:pt>
                <c:pt idx="233">
                  <c:v>2.96</c:v>
                </c:pt>
                <c:pt idx="234">
                  <c:v>2.72</c:v>
                </c:pt>
                <c:pt idx="235">
                  <c:v>2.95</c:v>
                </c:pt>
                <c:pt idx="236">
                  <c:v>2.3000000000000003</c:v>
                </c:pt>
                <c:pt idx="237">
                  <c:v>2.52</c:v>
                </c:pt>
                <c:pt idx="238">
                  <c:v>2.63</c:v>
                </c:pt>
                <c:pt idx="239">
                  <c:v>2.21</c:v>
                </c:pt>
                <c:pt idx="240">
                  <c:v>2.33</c:v>
                </c:pt>
                <c:pt idx="241">
                  <c:v>2.4300000000000002</c:v>
                </c:pt>
                <c:pt idx="242">
                  <c:v>2.14</c:v>
                </c:pt>
                <c:pt idx="243">
                  <c:v>1.97</c:v>
                </c:pt>
                <c:pt idx="244">
                  <c:v>2.02</c:v>
                </c:pt>
                <c:pt idx="245">
                  <c:v>1.93</c:v>
                </c:pt>
                <c:pt idx="246">
                  <c:v>1.8</c:v>
                </c:pt>
                <c:pt idx="247">
                  <c:v>1.84</c:v>
                </c:pt>
                <c:pt idx="248">
                  <c:v>1.62</c:v>
                </c:pt>
                <c:pt idx="249">
                  <c:v>1.6</c:v>
                </c:pt>
                <c:pt idx="250">
                  <c:v>1.9100000000000001</c:v>
                </c:pt>
                <c:pt idx="251">
                  <c:v>1.93</c:v>
                </c:pt>
                <c:pt idx="252">
                  <c:v>1.87</c:v>
                </c:pt>
                <c:pt idx="253">
                  <c:v>2.0300000000000002</c:v>
                </c:pt>
                <c:pt idx="254">
                  <c:v>2.0499999999999998</c:v>
                </c:pt>
                <c:pt idx="255">
                  <c:v>2.1800000000000002</c:v>
                </c:pt>
                <c:pt idx="256">
                  <c:v>2.08</c:v>
                </c:pt>
                <c:pt idx="257">
                  <c:v>1.69</c:v>
                </c:pt>
                <c:pt idx="258">
                  <c:v>1.77</c:v>
                </c:pt>
                <c:pt idx="259">
                  <c:v>1.45</c:v>
                </c:pt>
                <c:pt idx="260">
                  <c:v>1.74</c:v>
                </c:pt>
                <c:pt idx="261">
                  <c:v>1.74</c:v>
                </c:pt>
                <c:pt idx="262">
                  <c:v>1.56</c:v>
                </c:pt>
                <c:pt idx="263">
                  <c:v>1.72</c:v>
                </c:pt>
                <c:pt idx="264">
                  <c:v>1.79</c:v>
                </c:pt>
                <c:pt idx="265">
                  <c:v>1.8800000000000001</c:v>
                </c:pt>
                <c:pt idx="266">
                  <c:v>1.9000000000000001</c:v>
                </c:pt>
                <c:pt idx="267">
                  <c:v>1.9000000000000001</c:v>
                </c:pt>
                <c:pt idx="268">
                  <c:v>1.9100000000000001</c:v>
                </c:pt>
                <c:pt idx="269">
                  <c:v>2.2000000000000002</c:v>
                </c:pt>
                <c:pt idx="270">
                  <c:v>2.2200000000000002</c:v>
                </c:pt>
                <c:pt idx="271">
                  <c:v>2.31</c:v>
                </c:pt>
                <c:pt idx="272">
                  <c:v>2.1</c:v>
                </c:pt>
                <c:pt idx="273">
                  <c:v>2.11</c:v>
                </c:pt>
                <c:pt idx="274">
                  <c:v>2.0300000000000002</c:v>
                </c:pt>
                <c:pt idx="275">
                  <c:v>1.92</c:v>
                </c:pt>
                <c:pt idx="276">
                  <c:v>2.02</c:v>
                </c:pt>
                <c:pt idx="277">
                  <c:v>1.98</c:v>
                </c:pt>
                <c:pt idx="278">
                  <c:v>1.97</c:v>
                </c:pt>
                <c:pt idx="279">
                  <c:v>2.02</c:v>
                </c:pt>
                <c:pt idx="280">
                  <c:v>2.08</c:v>
                </c:pt>
                <c:pt idx="281">
                  <c:v>2.2200000000000002</c:v>
                </c:pt>
                <c:pt idx="282">
                  <c:v>2.2400000000000002</c:v>
                </c:pt>
                <c:pt idx="283">
                  <c:v>2.15</c:v>
                </c:pt>
                <c:pt idx="284">
                  <c:v>2.13</c:v>
                </c:pt>
                <c:pt idx="285">
                  <c:v>2.14</c:v>
                </c:pt>
                <c:pt idx="286">
                  <c:v>2.08</c:v>
                </c:pt>
                <c:pt idx="287">
                  <c:v>2.35</c:v>
                </c:pt>
                <c:pt idx="288">
                  <c:v>2.37</c:v>
                </c:pt>
                <c:pt idx="289">
                  <c:v>2.25</c:v>
                </c:pt>
                <c:pt idx="290">
                  <c:v>2.5100000000000002</c:v>
                </c:pt>
                <c:pt idx="291">
                  <c:v>2.34</c:v>
                </c:pt>
                <c:pt idx="292">
                  <c:v>2.46</c:v>
                </c:pt>
                <c:pt idx="293">
                  <c:v>2.5</c:v>
                </c:pt>
                <c:pt idx="294">
                  <c:v>2.34</c:v>
                </c:pt>
                <c:pt idx="295">
                  <c:v>2.25</c:v>
                </c:pt>
                <c:pt idx="296">
                  <c:v>2.0499999999999998</c:v>
                </c:pt>
                <c:pt idx="297">
                  <c:v>2.08</c:v>
                </c:pt>
                <c:pt idx="298">
                  <c:v>2.2800000000000002</c:v>
                </c:pt>
                <c:pt idx="299">
                  <c:v>2.16</c:v>
                </c:pt>
                <c:pt idx="300">
                  <c:v>2.15</c:v>
                </c:pt>
                <c:pt idx="301">
                  <c:v>1.8800000000000001</c:v>
                </c:pt>
                <c:pt idx="302">
                  <c:v>2.0699999999999998</c:v>
                </c:pt>
                <c:pt idx="303">
                  <c:v>2.25</c:v>
                </c:pt>
                <c:pt idx="304">
                  <c:v>2.17</c:v>
                </c:pt>
                <c:pt idx="305">
                  <c:v>2.3000000000000003</c:v>
                </c:pt>
                <c:pt idx="306">
                  <c:v>2.27</c:v>
                </c:pt>
                <c:pt idx="307">
                  <c:v>2.41</c:v>
                </c:pt>
                <c:pt idx="308">
                  <c:v>2.37</c:v>
                </c:pt>
                <c:pt idx="309">
                  <c:v>2.39</c:v>
                </c:pt>
                <c:pt idx="310">
                  <c:v>2.31</c:v>
                </c:pt>
                <c:pt idx="311">
                  <c:v>2.25</c:v>
                </c:pt>
                <c:pt idx="312">
                  <c:v>2.2800000000000002</c:v>
                </c:pt>
                <c:pt idx="313">
                  <c:v>2.31</c:v>
                </c:pt>
                <c:pt idx="314">
                  <c:v>2.58</c:v>
                </c:pt>
                <c:pt idx="315">
                  <c:v>2.5500000000000003</c:v>
                </c:pt>
                <c:pt idx="316">
                  <c:v>2.57</c:v>
                </c:pt>
                <c:pt idx="317">
                  <c:v>2.38</c:v>
                </c:pt>
                <c:pt idx="318">
                  <c:v>2.36</c:v>
                </c:pt>
                <c:pt idx="319">
                  <c:v>2.37</c:v>
                </c:pt>
                <c:pt idx="320">
                  <c:v>3.44</c:v>
                </c:pt>
                <c:pt idx="321">
                  <c:v>3.59</c:v>
                </c:pt>
                <c:pt idx="322">
                  <c:v>3.65</c:v>
                </c:pt>
                <c:pt idx="323">
                  <c:v>3.98</c:v>
                </c:pt>
                <c:pt idx="324">
                  <c:v>4.09</c:v>
                </c:pt>
                <c:pt idx="325">
                  <c:v>4.4400000000000004</c:v>
                </c:pt>
                <c:pt idx="326">
                  <c:v>4.78</c:v>
                </c:pt>
                <c:pt idx="327">
                  <c:v>4.58</c:v>
                </c:pt>
                <c:pt idx="328">
                  <c:v>4.7300000000000004</c:v>
                </c:pt>
                <c:pt idx="329">
                  <c:v>4.5599999999999996</c:v>
                </c:pt>
                <c:pt idx="330">
                  <c:v>4.5999999999999996</c:v>
                </c:pt>
                <c:pt idx="331">
                  <c:v>4.5199999999999996</c:v>
                </c:pt>
                <c:pt idx="332">
                  <c:v>5.0999999999999996</c:v>
                </c:pt>
                <c:pt idx="333">
                  <c:v>5.2</c:v>
                </c:pt>
                <c:pt idx="334">
                  <c:v>4.8899999999999997</c:v>
                </c:pt>
                <c:pt idx="335">
                  <c:v>5.1100000000000003</c:v>
                </c:pt>
                <c:pt idx="336">
                  <c:v>4.63</c:v>
                </c:pt>
                <c:pt idx="337">
                  <c:v>5.05</c:v>
                </c:pt>
                <c:pt idx="338">
                  <c:v>5.53</c:v>
                </c:pt>
                <c:pt idx="339">
                  <c:v>5.77</c:v>
                </c:pt>
                <c:pt idx="340">
                  <c:v>5.98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DC-40AF-A7BA-4728E21CA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9838488"/>
        <c:axId val="629838880"/>
      </c:lineChart>
      <c:dateAx>
        <c:axId val="629838488"/>
        <c:scaling>
          <c:orientation val="minMax"/>
        </c:scaling>
        <c:delete val="0"/>
        <c:axPos val="b"/>
        <c:majorGridlines/>
        <c:numFmt formatCode="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29838880"/>
        <c:crosses val="autoZero"/>
        <c:auto val="1"/>
        <c:lblOffset val="100"/>
        <c:baseTimeUnit val="months"/>
        <c:majorUnit val="24"/>
        <c:majorTimeUnit val="months"/>
      </c:dateAx>
      <c:valAx>
        <c:axId val="629838880"/>
        <c:scaling>
          <c:orientation val="minMax"/>
          <c:max val="22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ES" sz="1000" b="1"/>
                  <a:t>E/Ebv</a:t>
                </a:r>
              </a:p>
            </c:rich>
          </c:tx>
          <c:layout>
            <c:manualLayout>
              <c:xMode val="edge"/>
              <c:yMode val="edge"/>
              <c:x val="1.8755220814789455E-3"/>
              <c:y val="0.48319631373923078"/>
            </c:manualLayout>
          </c:layout>
          <c:overlay val="0"/>
          <c:spPr>
            <a:ln w="3175"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29838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517722241241582"/>
          <c:y val="2.3223928692081806E-2"/>
          <c:w val="0.31917891133173565"/>
          <c:h val="0.3243596448740673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4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4" Type="http://schemas.openxmlformats.org/officeDocument/2006/relationships/chart" Target="../charts/chart4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4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1</xdr:row>
      <xdr:rowOff>114301</xdr:rowOff>
    </xdr:from>
    <xdr:to>
      <xdr:col>13</xdr:col>
      <xdr:colOff>390525</xdr:colOff>
      <xdr:row>12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8</xdr:row>
      <xdr:rowOff>142875</xdr:rowOff>
    </xdr:from>
    <xdr:to>
      <xdr:col>8</xdr:col>
      <xdr:colOff>514350</xdr:colOff>
      <xdr:row>19</xdr:row>
      <xdr:rowOff>57150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371475</xdr:colOff>
      <xdr:row>23</xdr:row>
      <xdr:rowOff>19050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463867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/>
        </a:p>
      </xdr:txBody>
    </xdr:sp>
    <xdr:clientData/>
  </xdr:one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0.82155</cdr:x>
      <cdr:y>0.03699</cdr:y>
    </cdr:from>
    <cdr:to>
      <cdr:x>0.93194</cdr:x>
      <cdr:y>0.13691</cdr:y>
    </cdr:to>
    <cdr:sp macro="" textlink="">
      <cdr:nvSpPr>
        <cdr:cNvPr id="204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9124" y="62715"/>
          <a:ext cx="595103" cy="1694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chemeClr val="tx1"/>
          </a:solidFill>
          <a:miter lim="800000"/>
          <a:headEnd/>
          <a:tailEnd/>
        </a:ln>
        <a:ex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Arial Narrow" pitchFamily="34" charset="0"/>
            </a:rPr>
            <a:t>PER U.S.</a:t>
          </a:r>
          <a:endParaRPr lang="es-ES" b="1">
            <a:latin typeface="Arial Narrow" pitchFamily="34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1</xdr:rowOff>
    </xdr:from>
    <xdr:to>
      <xdr:col>12</xdr:col>
      <xdr:colOff>285750</xdr:colOff>
      <xdr:row>15</xdr:row>
      <xdr:rowOff>19051</xdr:rowOff>
    </xdr:to>
    <xdr:graphicFrame macro="">
      <xdr:nvGraphicFramePr>
        <xdr:cNvPr id="448560" name="Chart 5">
          <a:extLst>
            <a:ext uri="{FF2B5EF4-FFF2-40B4-BE49-F238E27FC236}">
              <a16:creationId xmlns:a16="http://schemas.microsoft.com/office/drawing/2014/main" id="{00000000-0008-0000-0700-000030D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6</xdr:row>
      <xdr:rowOff>0</xdr:rowOff>
    </xdr:from>
    <xdr:to>
      <xdr:col>13</xdr:col>
      <xdr:colOff>266700</xdr:colOff>
      <xdr:row>15</xdr:row>
      <xdr:rowOff>95250</xdr:rowOff>
    </xdr:to>
    <xdr:graphicFrame macro="">
      <xdr:nvGraphicFramePr>
        <xdr:cNvPr id="567338" name="Chart 4">
          <a:extLst>
            <a:ext uri="{FF2B5EF4-FFF2-40B4-BE49-F238E27FC236}">
              <a16:creationId xmlns:a16="http://schemas.microsoft.com/office/drawing/2014/main" id="{00000000-0008-0000-0800-00002AA80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</xdr:row>
          <xdr:rowOff>0</xdr:rowOff>
        </xdr:from>
        <xdr:to>
          <xdr:col>14</xdr:col>
          <xdr:colOff>619125</xdr:colOff>
          <xdr:row>2</xdr:row>
          <xdr:rowOff>0</xdr:rowOff>
        </xdr:to>
        <xdr:sp macro="" textlink="">
          <xdr:nvSpPr>
            <xdr:cNvPr id="567298" name="XLDataChannel1" hidden="1">
              <a:extLst>
                <a:ext uri="{63B3BB69-23CF-44E3-9099-C40C66FF867C}">
                  <a14:compatExt spid="_x0000_s567298"/>
                </a:ext>
                <a:ext uri="{FF2B5EF4-FFF2-40B4-BE49-F238E27FC236}">
                  <a16:creationId xmlns:a16="http://schemas.microsoft.com/office/drawing/2014/main" id="{00000000-0008-0000-0800-000002A8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4</xdr:row>
      <xdr:rowOff>9525</xdr:rowOff>
    </xdr:from>
    <xdr:to>
      <xdr:col>14</xdr:col>
      <xdr:colOff>171450</xdr:colOff>
      <xdr:row>13</xdr:row>
      <xdr:rowOff>104776</xdr:rowOff>
    </xdr:to>
    <xdr:graphicFrame macro="">
      <xdr:nvGraphicFramePr>
        <xdr:cNvPr id="418864" name="Chart 1">
          <a:extLst>
            <a:ext uri="{FF2B5EF4-FFF2-40B4-BE49-F238E27FC236}">
              <a16:creationId xmlns:a16="http://schemas.microsoft.com/office/drawing/2014/main" id="{00000000-0008-0000-0900-0000306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</xdr:row>
          <xdr:rowOff>0</xdr:rowOff>
        </xdr:from>
        <xdr:to>
          <xdr:col>15</xdr:col>
          <xdr:colOff>619125</xdr:colOff>
          <xdr:row>2</xdr:row>
          <xdr:rowOff>0</xdr:rowOff>
        </xdr:to>
        <xdr:sp macro="" textlink="">
          <xdr:nvSpPr>
            <xdr:cNvPr id="418818" name="XLDataChannel1" hidden="1">
              <a:extLst>
                <a:ext uri="{63B3BB69-23CF-44E3-9099-C40C66FF867C}">
                  <a14:compatExt spid="_x0000_s418818"/>
                </a:ext>
                <a:ext uri="{FF2B5EF4-FFF2-40B4-BE49-F238E27FC236}">
                  <a16:creationId xmlns:a16="http://schemas.microsoft.com/office/drawing/2014/main" id="{00000000-0008-0000-0900-0000026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0</xdr:row>
          <xdr:rowOff>0</xdr:rowOff>
        </xdr:from>
        <xdr:to>
          <xdr:col>11</xdr:col>
          <xdr:colOff>619125</xdr:colOff>
          <xdr:row>1</xdr:row>
          <xdr:rowOff>0</xdr:rowOff>
        </xdr:to>
        <xdr:sp macro="" textlink="">
          <xdr:nvSpPr>
            <xdr:cNvPr id="659458" name="XLDataChannel1" hidden="1">
              <a:extLst>
                <a:ext uri="{63B3BB69-23CF-44E3-9099-C40C66FF867C}">
                  <a14:compatExt spid="_x0000_s659458"/>
                </a:ext>
                <a:ext uri="{FF2B5EF4-FFF2-40B4-BE49-F238E27FC236}">
                  <a16:creationId xmlns:a16="http://schemas.microsoft.com/office/drawing/2014/main" id="{00000000-0008-0000-0A00-00000210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0</xdr:col>
      <xdr:colOff>390525</xdr:colOff>
      <xdr:row>3</xdr:row>
      <xdr:rowOff>95250</xdr:rowOff>
    </xdr:from>
    <xdr:to>
      <xdr:col>10</xdr:col>
      <xdr:colOff>209550</xdr:colOff>
      <xdr:row>13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3</xdr:row>
      <xdr:rowOff>47624</xdr:rowOff>
    </xdr:from>
    <xdr:to>
      <xdr:col>13</xdr:col>
      <xdr:colOff>285750</xdr:colOff>
      <xdr:row>14</xdr:row>
      <xdr:rowOff>66674</xdr:rowOff>
    </xdr:to>
    <xdr:graphicFrame macro="">
      <xdr:nvGraphicFramePr>
        <xdr:cNvPr id="692264" name="Chart 7">
          <a:extLst>
            <a:ext uri="{FF2B5EF4-FFF2-40B4-BE49-F238E27FC236}">
              <a16:creationId xmlns:a16="http://schemas.microsoft.com/office/drawing/2014/main" id="{00000000-0008-0000-0B00-000028900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0</xdr:row>
          <xdr:rowOff>0</xdr:rowOff>
        </xdr:from>
        <xdr:to>
          <xdr:col>14</xdr:col>
          <xdr:colOff>619125</xdr:colOff>
          <xdr:row>1</xdr:row>
          <xdr:rowOff>0</xdr:rowOff>
        </xdr:to>
        <xdr:sp macro="" textlink="">
          <xdr:nvSpPr>
            <xdr:cNvPr id="692227" name="XLDataChannel1" hidden="1">
              <a:extLst>
                <a:ext uri="{63B3BB69-23CF-44E3-9099-C40C66FF867C}">
                  <a14:compatExt spid="_x0000_s692227"/>
                </a:ext>
                <a:ext uri="{FF2B5EF4-FFF2-40B4-BE49-F238E27FC236}">
                  <a16:creationId xmlns:a16="http://schemas.microsoft.com/office/drawing/2014/main" id="{00000000-0008-0000-0B00-00000390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0</xdr:row>
          <xdr:rowOff>0</xdr:rowOff>
        </xdr:from>
        <xdr:to>
          <xdr:col>17</xdr:col>
          <xdr:colOff>619125</xdr:colOff>
          <xdr:row>1</xdr:row>
          <xdr:rowOff>0</xdr:rowOff>
        </xdr:to>
        <xdr:sp macro="" textlink="">
          <xdr:nvSpPr>
            <xdr:cNvPr id="692230" name="XLDataChannel2" hidden="1">
              <a:extLst>
                <a:ext uri="{63B3BB69-23CF-44E3-9099-C40C66FF867C}">
                  <a14:compatExt spid="_x0000_s692230"/>
                </a:ext>
                <a:ext uri="{FF2B5EF4-FFF2-40B4-BE49-F238E27FC236}">
                  <a16:creationId xmlns:a16="http://schemas.microsoft.com/office/drawing/2014/main" id="{00000000-0008-0000-0B00-00000690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2</xdr:row>
      <xdr:rowOff>123826</xdr:rowOff>
    </xdr:from>
    <xdr:to>
      <xdr:col>19</xdr:col>
      <xdr:colOff>295275</xdr:colOff>
      <xdr:row>11</xdr:row>
      <xdr:rowOff>152401</xdr:rowOff>
    </xdr:to>
    <xdr:graphicFrame macro="">
      <xdr:nvGraphicFramePr>
        <xdr:cNvPr id="758821" name="Chart 2">
          <a:extLst>
            <a:ext uri="{FF2B5EF4-FFF2-40B4-BE49-F238E27FC236}">
              <a16:creationId xmlns:a16="http://schemas.microsoft.com/office/drawing/2014/main" id="{00000000-0008-0000-0C00-000025940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0</xdr:row>
          <xdr:rowOff>0</xdr:rowOff>
        </xdr:from>
        <xdr:to>
          <xdr:col>20</xdr:col>
          <xdr:colOff>619125</xdr:colOff>
          <xdr:row>1</xdr:row>
          <xdr:rowOff>0</xdr:rowOff>
        </xdr:to>
        <xdr:sp macro="" textlink="">
          <xdr:nvSpPr>
            <xdr:cNvPr id="758786" name="XLDataChannel1" hidden="1">
              <a:extLst>
                <a:ext uri="{63B3BB69-23CF-44E3-9099-C40C66FF867C}">
                  <a14:compatExt spid="_x0000_s758786"/>
                </a:ext>
                <a:ext uri="{FF2B5EF4-FFF2-40B4-BE49-F238E27FC236}">
                  <a16:creationId xmlns:a16="http://schemas.microsoft.com/office/drawing/2014/main" id="{00000000-0008-0000-0C00-000002940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0</xdr:row>
          <xdr:rowOff>0</xdr:rowOff>
        </xdr:from>
        <xdr:to>
          <xdr:col>12</xdr:col>
          <xdr:colOff>619125</xdr:colOff>
          <xdr:row>1</xdr:row>
          <xdr:rowOff>0</xdr:rowOff>
        </xdr:to>
        <xdr:sp macro="" textlink="">
          <xdr:nvSpPr>
            <xdr:cNvPr id="793602" name="XLDataChannel1" hidden="1">
              <a:extLst>
                <a:ext uri="{63B3BB69-23CF-44E3-9099-C40C66FF867C}">
                  <a14:compatExt spid="_x0000_s793602"/>
                </a:ext>
                <a:ext uri="{FF2B5EF4-FFF2-40B4-BE49-F238E27FC236}">
                  <a16:creationId xmlns:a16="http://schemas.microsoft.com/office/drawing/2014/main" id="{00000000-0008-0000-0D00-0000021C0C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0</xdr:col>
      <xdr:colOff>123825</xdr:colOff>
      <xdr:row>2</xdr:row>
      <xdr:rowOff>66675</xdr:rowOff>
    </xdr:from>
    <xdr:to>
      <xdr:col>9</xdr:col>
      <xdr:colOff>504825</xdr:colOff>
      <xdr:row>10</xdr:row>
      <xdr:rowOff>104776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0</xdr:row>
          <xdr:rowOff>0</xdr:rowOff>
        </xdr:from>
        <xdr:to>
          <xdr:col>12</xdr:col>
          <xdr:colOff>619125</xdr:colOff>
          <xdr:row>1</xdr:row>
          <xdr:rowOff>0</xdr:rowOff>
        </xdr:to>
        <xdr:sp macro="" textlink="">
          <xdr:nvSpPr>
            <xdr:cNvPr id="829442" name="XLDataChannel1" hidden="1">
              <a:extLst>
                <a:ext uri="{63B3BB69-23CF-44E3-9099-C40C66FF867C}">
                  <a14:compatExt spid="_x0000_s829442"/>
                </a:ext>
                <a:ext uri="{FF2B5EF4-FFF2-40B4-BE49-F238E27FC236}">
                  <a16:creationId xmlns:a16="http://schemas.microsoft.com/office/drawing/2014/main" id="{00000000-0008-0000-0E00-000002A80C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0</xdr:col>
      <xdr:colOff>190500</xdr:colOff>
      <xdr:row>1</xdr:row>
      <xdr:rowOff>38100</xdr:rowOff>
    </xdr:from>
    <xdr:to>
      <xdr:col>10</xdr:col>
      <xdr:colOff>19050</xdr:colOff>
      <xdr:row>11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0.06257</cdr:x>
      <cdr:y>0.0399</cdr:y>
    </cdr:from>
    <cdr:to>
      <cdr:x>0.12902</cdr:x>
      <cdr:y>0.15556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77248" y="68408"/>
          <a:ext cx="400649" cy="19829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100" b="1">
              <a:latin typeface="Arial Narrow" pitchFamily="34" charset="0"/>
            </a:rPr>
            <a:t>PER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0</xdr:row>
      <xdr:rowOff>152400</xdr:rowOff>
    </xdr:from>
    <xdr:to>
      <xdr:col>11</xdr:col>
      <xdr:colOff>495300</xdr:colOff>
      <xdr:row>12</xdr:row>
      <xdr:rowOff>28575</xdr:rowOff>
    </xdr:to>
    <xdr:graphicFrame macro="">
      <xdr:nvGraphicFramePr>
        <xdr:cNvPr id="1007698" name="Chart 1">
          <a:extLst>
            <a:ext uri="{FF2B5EF4-FFF2-40B4-BE49-F238E27FC236}">
              <a16:creationId xmlns:a16="http://schemas.microsoft.com/office/drawing/2014/main" id="{00000000-0008-0000-0F00-00005260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457200</xdr:colOff>
      <xdr:row>0</xdr:row>
      <xdr:rowOff>152400</xdr:rowOff>
    </xdr:from>
    <xdr:to>
      <xdr:col>17</xdr:col>
      <xdr:colOff>600075</xdr:colOff>
      <xdr:row>12</xdr:row>
      <xdr:rowOff>38100</xdr:rowOff>
    </xdr:to>
    <xdr:graphicFrame macro="">
      <xdr:nvGraphicFramePr>
        <xdr:cNvPr id="1007699" name="Chart 2">
          <a:extLst>
            <a:ext uri="{FF2B5EF4-FFF2-40B4-BE49-F238E27FC236}">
              <a16:creationId xmlns:a16="http://schemas.microsoft.com/office/drawing/2014/main" id="{00000000-0008-0000-0F00-00005360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114300</xdr:colOff>
      <xdr:row>13</xdr:row>
      <xdr:rowOff>19050</xdr:rowOff>
    </xdr:from>
    <xdr:to>
      <xdr:col>17</xdr:col>
      <xdr:colOff>133350</xdr:colOff>
      <xdr:row>31</xdr:row>
      <xdr:rowOff>123825</xdr:rowOff>
    </xdr:to>
    <xdr:pic>
      <xdr:nvPicPr>
        <xdr:cNvPr id="1007700" name="Picture 3" descr="http://bigcharts.marketwatch.com/kaavio.Webhost/charts/big.chart?nosettings=1&amp;symb=SEE&amp;uf=0&amp;type=2&amp;size=2&amp;sid=102601&amp;style=320&amp;freq=2&amp;entitlementtoken=0c33378313484ba9b46b8e24ded87dd6&amp;time=20&amp;rand=143118037&amp;compidx=aaaaa%3a0&amp;ma=0&amp;maval=9&amp;lf=67108864&amp;lf2=0&amp;lf3=0&amp;height=335&amp;width=579&amp;mocktick=1">
          <a:extLst>
            <a:ext uri="{FF2B5EF4-FFF2-40B4-BE49-F238E27FC236}">
              <a16:creationId xmlns:a16="http://schemas.microsoft.com/office/drawing/2014/main" id="{00000000-0008-0000-0F00-00005460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2238375"/>
          <a:ext cx="5514975" cy="319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0.01417</cdr:y>
    </cdr:from>
    <cdr:to>
      <cdr:x>0.27038</cdr:x>
      <cdr:y>0.11465</cdr:y>
    </cdr:to>
    <cdr:sp macro="" textlink="">
      <cdr:nvSpPr>
        <cdr:cNvPr id="204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27263"/>
          <a:ext cx="782905" cy="19332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1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 Narrow" panose="020B0606020202030204" pitchFamily="34" charset="0"/>
            </a:rPr>
            <a:t>Share price ($)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0.00177</cdr:y>
    </cdr:from>
    <cdr:to>
      <cdr:x>0.23091</cdr:x>
      <cdr:y>0.09852</cdr:y>
    </cdr:to>
    <cdr:sp macro="" textlink="">
      <cdr:nvSpPr>
        <cdr:cNvPr id="307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429"/>
          <a:ext cx="877584" cy="18707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1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 Narrow" panose="020B0606020202030204" pitchFamily="34" charset="0"/>
            </a:rPr>
            <a:t>Share price ($)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1</xdr:row>
      <xdr:rowOff>123825</xdr:rowOff>
    </xdr:from>
    <xdr:to>
      <xdr:col>15</xdr:col>
      <xdr:colOff>552450</xdr:colOff>
      <xdr:row>15</xdr:row>
      <xdr:rowOff>19050</xdr:rowOff>
    </xdr:to>
    <xdr:graphicFrame macro="">
      <xdr:nvGraphicFramePr>
        <xdr:cNvPr id="48442" name="Chart 1">
          <a:extLst>
            <a:ext uri="{FF2B5EF4-FFF2-40B4-BE49-F238E27FC236}">
              <a16:creationId xmlns:a16="http://schemas.microsoft.com/office/drawing/2014/main" id="{00000000-0008-0000-1100-00003AB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523875</xdr:colOff>
      <xdr:row>17</xdr:row>
      <xdr:rowOff>142875</xdr:rowOff>
    </xdr:from>
    <xdr:to>
      <xdr:col>14</xdr:col>
      <xdr:colOff>495300</xdr:colOff>
      <xdr:row>31</xdr:row>
      <xdr:rowOff>95250</xdr:rowOff>
    </xdr:to>
    <xdr:graphicFrame macro="">
      <xdr:nvGraphicFramePr>
        <xdr:cNvPr id="48443" name="Chart 1">
          <a:extLst>
            <a:ext uri="{FF2B5EF4-FFF2-40B4-BE49-F238E27FC236}">
              <a16:creationId xmlns:a16="http://schemas.microsoft.com/office/drawing/2014/main" id="{00000000-0008-0000-1100-00003BB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200025</xdr:colOff>
      <xdr:row>47</xdr:row>
      <xdr:rowOff>142875</xdr:rowOff>
    </xdr:from>
    <xdr:to>
      <xdr:col>15</xdr:col>
      <xdr:colOff>438150</xdr:colOff>
      <xdr:row>61</xdr:row>
      <xdr:rowOff>9525</xdr:rowOff>
    </xdr:to>
    <xdr:graphicFrame macro="">
      <xdr:nvGraphicFramePr>
        <xdr:cNvPr id="48444" name="Chart 3">
          <a:extLst>
            <a:ext uri="{FF2B5EF4-FFF2-40B4-BE49-F238E27FC236}">
              <a16:creationId xmlns:a16="http://schemas.microsoft.com/office/drawing/2014/main" id="{00000000-0008-0000-1100-00003CB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142875</xdr:colOff>
      <xdr:row>66</xdr:row>
      <xdr:rowOff>66675</xdr:rowOff>
    </xdr:from>
    <xdr:to>
      <xdr:col>13</xdr:col>
      <xdr:colOff>628650</xdr:colOff>
      <xdr:row>81</xdr:row>
      <xdr:rowOff>133350</xdr:rowOff>
    </xdr:to>
    <xdr:graphicFrame macro="">
      <xdr:nvGraphicFramePr>
        <xdr:cNvPr id="48445" name="Chart 4">
          <a:extLst>
            <a:ext uri="{FF2B5EF4-FFF2-40B4-BE49-F238E27FC236}">
              <a16:creationId xmlns:a16="http://schemas.microsoft.com/office/drawing/2014/main" id="{00000000-0008-0000-1100-00003DB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180975</xdr:colOff>
      <xdr:row>87</xdr:row>
      <xdr:rowOff>57150</xdr:rowOff>
    </xdr:from>
    <xdr:to>
      <xdr:col>14</xdr:col>
      <xdr:colOff>552450</xdr:colOff>
      <xdr:row>100</xdr:row>
      <xdr:rowOff>152400</xdr:rowOff>
    </xdr:to>
    <xdr:graphicFrame macro="">
      <xdr:nvGraphicFramePr>
        <xdr:cNvPr id="48446" name="Chart 5">
          <a:extLst>
            <a:ext uri="{FF2B5EF4-FFF2-40B4-BE49-F238E27FC236}">
              <a16:creationId xmlns:a16="http://schemas.microsoft.com/office/drawing/2014/main" id="{00000000-0008-0000-1100-00003EB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0.00734</cdr:x>
      <cdr:y>0.00826</cdr:y>
    </cdr:from>
    <cdr:to>
      <cdr:x>0.12694</cdr:x>
      <cdr:y>0.07984</cdr:y>
    </cdr:to>
    <cdr:sp macro="" textlink="">
      <cdr:nvSpPr>
        <cdr:cNvPr id="204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809" y="21739"/>
          <a:ext cx="726777" cy="16091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1714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Tms Rmn"/>
            </a:rPr>
            <a:t>g (growth)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16</xdr:row>
      <xdr:rowOff>95250</xdr:rowOff>
    </xdr:from>
    <xdr:to>
      <xdr:col>7</xdr:col>
      <xdr:colOff>523875</xdr:colOff>
      <xdr:row>29</xdr:row>
      <xdr:rowOff>28575</xdr:rowOff>
    </xdr:to>
    <xdr:graphicFrame macro="">
      <xdr:nvGraphicFramePr>
        <xdr:cNvPr id="82165" name="Chart 1">
          <a:extLst>
            <a:ext uri="{FF2B5EF4-FFF2-40B4-BE49-F238E27FC236}">
              <a16:creationId xmlns:a16="http://schemas.microsoft.com/office/drawing/2014/main" id="{00000000-0008-0000-1200-0000F540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</xdr:colOff>
      <xdr:row>16</xdr:row>
      <xdr:rowOff>95250</xdr:rowOff>
    </xdr:from>
    <xdr:to>
      <xdr:col>14</xdr:col>
      <xdr:colOff>523875</xdr:colOff>
      <xdr:row>29</xdr:row>
      <xdr:rowOff>28575</xdr:rowOff>
    </xdr:to>
    <xdr:graphicFrame macro="">
      <xdr:nvGraphicFramePr>
        <xdr:cNvPr id="82166" name="Chart 3">
          <a:extLst>
            <a:ext uri="{FF2B5EF4-FFF2-40B4-BE49-F238E27FC236}">
              <a16:creationId xmlns:a16="http://schemas.microsoft.com/office/drawing/2014/main" id="{00000000-0008-0000-1200-0000F640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38100</xdr:colOff>
      <xdr:row>17</xdr:row>
      <xdr:rowOff>95250</xdr:rowOff>
    </xdr:from>
    <xdr:to>
      <xdr:col>22</xdr:col>
      <xdr:colOff>523875</xdr:colOff>
      <xdr:row>30</xdr:row>
      <xdr:rowOff>28575</xdr:rowOff>
    </xdr:to>
    <xdr:graphicFrame macro="">
      <xdr:nvGraphicFramePr>
        <xdr:cNvPr id="82167" name="Chart 4">
          <a:extLst>
            <a:ext uri="{FF2B5EF4-FFF2-40B4-BE49-F238E27FC236}">
              <a16:creationId xmlns:a16="http://schemas.microsoft.com/office/drawing/2014/main" id="{00000000-0008-0000-1200-0000F740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38100</xdr:colOff>
      <xdr:row>17</xdr:row>
      <xdr:rowOff>95250</xdr:rowOff>
    </xdr:from>
    <xdr:to>
      <xdr:col>30</xdr:col>
      <xdr:colOff>523875</xdr:colOff>
      <xdr:row>30</xdr:row>
      <xdr:rowOff>28575</xdr:rowOff>
    </xdr:to>
    <xdr:graphicFrame macro="">
      <xdr:nvGraphicFramePr>
        <xdr:cNvPr id="82168" name="Chart 5">
          <a:extLst>
            <a:ext uri="{FF2B5EF4-FFF2-40B4-BE49-F238E27FC236}">
              <a16:creationId xmlns:a16="http://schemas.microsoft.com/office/drawing/2014/main" id="{00000000-0008-0000-1200-0000F840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1</xdr:row>
      <xdr:rowOff>38100</xdr:rowOff>
    </xdr:from>
    <xdr:to>
      <xdr:col>19</xdr:col>
      <xdr:colOff>438150</xdr:colOff>
      <xdr:row>8</xdr:row>
      <xdr:rowOff>104775</xdr:rowOff>
    </xdr:to>
    <xdr:graphicFrame macro="">
      <xdr:nvGraphicFramePr>
        <xdr:cNvPr id="130223" name="Chart 1">
          <a:extLst>
            <a:ext uri="{FF2B5EF4-FFF2-40B4-BE49-F238E27FC236}">
              <a16:creationId xmlns:a16="http://schemas.microsoft.com/office/drawing/2014/main" id="{00000000-0008-0000-1300-0000AFF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11</xdr:row>
      <xdr:rowOff>0</xdr:rowOff>
    </xdr:from>
    <xdr:to>
      <xdr:col>19</xdr:col>
      <xdr:colOff>361950</xdr:colOff>
      <xdr:row>19</xdr:row>
      <xdr:rowOff>66675</xdr:rowOff>
    </xdr:to>
    <xdr:graphicFrame macro="">
      <xdr:nvGraphicFramePr>
        <xdr:cNvPr id="130224" name="Chart 1">
          <a:extLst>
            <a:ext uri="{FF2B5EF4-FFF2-40B4-BE49-F238E27FC236}">
              <a16:creationId xmlns:a16="http://schemas.microsoft.com/office/drawing/2014/main" id="{00000000-0008-0000-1300-0000B0F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22</xdr:row>
      <xdr:rowOff>0</xdr:rowOff>
    </xdr:from>
    <xdr:to>
      <xdr:col>19</xdr:col>
      <xdr:colOff>361950</xdr:colOff>
      <xdr:row>30</xdr:row>
      <xdr:rowOff>66675</xdr:rowOff>
    </xdr:to>
    <xdr:graphicFrame macro="">
      <xdr:nvGraphicFramePr>
        <xdr:cNvPr id="130225" name="Chart 1">
          <a:extLst>
            <a:ext uri="{FF2B5EF4-FFF2-40B4-BE49-F238E27FC236}">
              <a16:creationId xmlns:a16="http://schemas.microsoft.com/office/drawing/2014/main" id="{00000000-0008-0000-1300-0000B1F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314325</xdr:colOff>
      <xdr:row>2</xdr:row>
      <xdr:rowOff>57150</xdr:rowOff>
    </xdr:from>
    <xdr:to>
      <xdr:col>22</xdr:col>
      <xdr:colOff>409575</xdr:colOff>
      <xdr:row>15</xdr:row>
      <xdr:rowOff>38100</xdr:rowOff>
    </xdr:to>
    <xdr:graphicFrame macro="">
      <xdr:nvGraphicFramePr>
        <xdr:cNvPr id="149562" name="Chart 4">
          <a:extLst>
            <a:ext uri="{FF2B5EF4-FFF2-40B4-BE49-F238E27FC236}">
              <a16:creationId xmlns:a16="http://schemas.microsoft.com/office/drawing/2014/main" id="{00000000-0008-0000-1400-00003A48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409575</xdr:colOff>
      <xdr:row>1</xdr:row>
      <xdr:rowOff>142875</xdr:rowOff>
    </xdr:from>
    <xdr:to>
      <xdr:col>30</xdr:col>
      <xdr:colOff>238125</xdr:colOff>
      <xdr:row>13</xdr:row>
      <xdr:rowOff>85725</xdr:rowOff>
    </xdr:to>
    <xdr:graphicFrame macro="">
      <xdr:nvGraphicFramePr>
        <xdr:cNvPr id="170041" name="Chart 5">
          <a:extLst>
            <a:ext uri="{FF2B5EF4-FFF2-40B4-BE49-F238E27FC236}">
              <a16:creationId xmlns:a16="http://schemas.microsoft.com/office/drawing/2014/main" id="{00000000-0008-0000-1500-00003998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0</xdr:row>
      <xdr:rowOff>123825</xdr:rowOff>
    </xdr:from>
    <xdr:to>
      <xdr:col>13</xdr:col>
      <xdr:colOff>333375</xdr:colOff>
      <xdr:row>12</xdr:row>
      <xdr:rowOff>95250</xdr:rowOff>
    </xdr:to>
    <xdr:graphicFrame macro="">
      <xdr:nvGraphicFramePr>
        <xdr:cNvPr id="191544" name="Chart 1">
          <a:extLst>
            <a:ext uri="{FF2B5EF4-FFF2-40B4-BE49-F238E27FC236}">
              <a16:creationId xmlns:a16="http://schemas.microsoft.com/office/drawing/2014/main" id="{00000000-0008-0000-1600-000038EC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2</xdr:row>
      <xdr:rowOff>47625</xdr:rowOff>
    </xdr:from>
    <xdr:to>
      <xdr:col>14</xdr:col>
      <xdr:colOff>342900</xdr:colOff>
      <xdr:row>13</xdr:row>
      <xdr:rowOff>123825</xdr:rowOff>
    </xdr:to>
    <xdr:graphicFrame macro="">
      <xdr:nvGraphicFramePr>
        <xdr:cNvPr id="24648" name="Chart 7">
          <a:extLst>
            <a:ext uri="{FF2B5EF4-FFF2-40B4-BE49-F238E27FC236}">
              <a16:creationId xmlns:a16="http://schemas.microsoft.com/office/drawing/2014/main" id="{00000000-0008-0000-0100-000048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0</xdr:row>
      <xdr:rowOff>66675</xdr:rowOff>
    </xdr:from>
    <xdr:to>
      <xdr:col>11</xdr:col>
      <xdr:colOff>533400</xdr:colOff>
      <xdr:row>12</xdr:row>
      <xdr:rowOff>85725</xdr:rowOff>
    </xdr:to>
    <xdr:graphicFrame macro="">
      <xdr:nvGraphicFramePr>
        <xdr:cNvPr id="235574" name="Chart 2">
          <a:extLst>
            <a:ext uri="{FF2B5EF4-FFF2-40B4-BE49-F238E27FC236}">
              <a16:creationId xmlns:a16="http://schemas.microsoft.com/office/drawing/2014/main" id="{00000000-0008-0000-1700-0000369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1</xdr:row>
      <xdr:rowOff>104775</xdr:rowOff>
    </xdr:from>
    <xdr:to>
      <xdr:col>14</xdr:col>
      <xdr:colOff>352425</xdr:colOff>
      <xdr:row>13</xdr:row>
      <xdr:rowOff>114300</xdr:rowOff>
    </xdr:to>
    <xdr:graphicFrame macro="">
      <xdr:nvGraphicFramePr>
        <xdr:cNvPr id="259125" name="Chart 3">
          <a:extLst>
            <a:ext uri="{FF2B5EF4-FFF2-40B4-BE49-F238E27FC236}">
              <a16:creationId xmlns:a16="http://schemas.microsoft.com/office/drawing/2014/main" id="{00000000-0008-0000-1800-000035F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1</xdr:row>
      <xdr:rowOff>0</xdr:rowOff>
    </xdr:from>
    <xdr:to>
      <xdr:col>13</xdr:col>
      <xdr:colOff>428625</xdr:colOff>
      <xdr:row>11</xdr:row>
      <xdr:rowOff>57150</xdr:rowOff>
    </xdr:to>
    <xdr:graphicFrame macro="">
      <xdr:nvGraphicFramePr>
        <xdr:cNvPr id="283700" name="Chart 4">
          <a:extLst>
            <a:ext uri="{FF2B5EF4-FFF2-40B4-BE49-F238E27FC236}">
              <a16:creationId xmlns:a16="http://schemas.microsoft.com/office/drawing/2014/main" id="{00000000-0008-0000-1900-00003454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2</xdr:row>
      <xdr:rowOff>47625</xdr:rowOff>
    </xdr:from>
    <xdr:to>
      <xdr:col>13</xdr:col>
      <xdr:colOff>514350</xdr:colOff>
      <xdr:row>11</xdr:row>
      <xdr:rowOff>28575</xdr:rowOff>
    </xdr:to>
    <xdr:graphicFrame macro="">
      <xdr:nvGraphicFramePr>
        <xdr:cNvPr id="309299" name="Chart 5">
          <a:extLst>
            <a:ext uri="{FF2B5EF4-FFF2-40B4-BE49-F238E27FC236}">
              <a16:creationId xmlns:a16="http://schemas.microsoft.com/office/drawing/2014/main" id="{00000000-0008-0000-1A00-000033B8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1</xdr:row>
      <xdr:rowOff>123825</xdr:rowOff>
    </xdr:from>
    <xdr:to>
      <xdr:col>13</xdr:col>
      <xdr:colOff>495300</xdr:colOff>
      <xdr:row>11</xdr:row>
      <xdr:rowOff>0</xdr:rowOff>
    </xdr:to>
    <xdr:graphicFrame macro="">
      <xdr:nvGraphicFramePr>
        <xdr:cNvPr id="335922" name="Chart 6">
          <a:extLst>
            <a:ext uri="{FF2B5EF4-FFF2-40B4-BE49-F238E27FC236}">
              <a16:creationId xmlns:a16="http://schemas.microsoft.com/office/drawing/2014/main" id="{00000000-0008-0000-1B00-00003220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</xdr:row>
      <xdr:rowOff>123825</xdr:rowOff>
    </xdr:from>
    <xdr:to>
      <xdr:col>8</xdr:col>
      <xdr:colOff>342900</xdr:colOff>
      <xdr:row>17</xdr:row>
      <xdr:rowOff>0</xdr:rowOff>
    </xdr:to>
    <xdr:graphicFrame macro="">
      <xdr:nvGraphicFramePr>
        <xdr:cNvPr id="113713" name="Chart 2">
          <a:extLst>
            <a:ext uri="{FF2B5EF4-FFF2-40B4-BE49-F238E27FC236}">
              <a16:creationId xmlns:a16="http://schemas.microsoft.com/office/drawing/2014/main" id="{00000000-0008-0000-1C00-000031B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0.04002</cdr:x>
      <cdr:y>0.0124</cdr:y>
    </cdr:from>
    <cdr:to>
      <cdr:x>0.23121</cdr:x>
      <cdr:y>0.12255</cdr:y>
    </cdr:to>
    <cdr:sp macro="" textlink="">
      <cdr:nvSpPr>
        <cdr:cNvPr id="2050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7838" y="24093"/>
          <a:ext cx="945162" cy="21403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1714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 Narrow"/>
            </a:rPr>
            <a:t>Franchise</a:t>
          </a: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 factor</a:t>
          </a:r>
        </a:p>
      </cdr:txBody>
    </cdr:sp>
  </cdr:relSizeAnchor>
  <cdr:relSizeAnchor xmlns:cdr="http://schemas.openxmlformats.org/drawingml/2006/chartDrawing">
    <cdr:from>
      <cdr:x>0.86557</cdr:x>
      <cdr:y>0</cdr:y>
    </cdr:from>
    <cdr:to>
      <cdr:x>0.93146</cdr:x>
      <cdr:y>0.10572</cdr:y>
    </cdr:to>
    <cdr:sp macro="" textlink="">
      <cdr:nvSpPr>
        <cdr:cNvPr id="2051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66424" y="-185"/>
          <a:ext cx="377800" cy="19435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1714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Tms Rmn"/>
            </a:rPr>
            <a:t>PER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527</xdr:row>
      <xdr:rowOff>57150</xdr:rowOff>
    </xdr:from>
    <xdr:to>
      <xdr:col>5</xdr:col>
      <xdr:colOff>47625</xdr:colOff>
      <xdr:row>537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541</xdr:row>
      <xdr:rowOff>0</xdr:rowOff>
    </xdr:from>
    <xdr:to>
      <xdr:col>5</xdr:col>
      <xdr:colOff>95250</xdr:colOff>
      <xdr:row>549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371475</xdr:colOff>
      <xdr:row>551</xdr:row>
      <xdr:rowOff>76200</xdr:rowOff>
    </xdr:from>
    <xdr:to>
      <xdr:col>5</xdr:col>
      <xdr:colOff>85725</xdr:colOff>
      <xdr:row>560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381000</xdr:colOff>
      <xdr:row>561</xdr:row>
      <xdr:rowOff>0</xdr:rowOff>
    </xdr:from>
    <xdr:to>
      <xdr:col>5</xdr:col>
      <xdr:colOff>95250</xdr:colOff>
      <xdr:row>569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0.08856</cdr:x>
      <cdr:y>0.02285</cdr:y>
    </cdr:from>
    <cdr:to>
      <cdr:x>0.28027</cdr:x>
      <cdr:y>0.14778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666" y="44190"/>
          <a:ext cx="1101060" cy="24155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100" b="1">
              <a:latin typeface="Arial Narrow" panose="020B0606020202030204" pitchFamily="34" charset="0"/>
            </a:rPr>
            <a:t>Sealed Air</a:t>
          </a:r>
          <a:r>
            <a:rPr lang="es-ES" sz="1100" b="1" baseline="0">
              <a:latin typeface="Arial Narrow" panose="020B0606020202030204" pitchFamily="34" charset="0"/>
            </a:rPr>
            <a:t> Corp.</a:t>
          </a:r>
          <a:endParaRPr lang="es-ES" sz="1100" b="1">
            <a:latin typeface="Arial Narrow" panose="020B0606020202030204" pitchFamily="34" charset="0"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0.19304</cdr:x>
      <cdr:y>0.02778</cdr:y>
    </cdr:from>
    <cdr:to>
      <cdr:x>0.40522</cdr:x>
      <cdr:y>0.17857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08740" y="44454"/>
          <a:ext cx="1218671" cy="24129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100" b="1">
              <a:latin typeface="Arial Narrow" panose="020B0606020202030204" pitchFamily="34" charset="0"/>
            </a:rPr>
            <a:t>Sealed Air</a:t>
          </a:r>
          <a:r>
            <a:rPr lang="es-ES" sz="1100" b="1" baseline="0">
              <a:latin typeface="Arial Narrow" panose="020B0606020202030204" pitchFamily="34" charset="0"/>
            </a:rPr>
            <a:t> Corp.</a:t>
          </a:r>
          <a:endParaRPr lang="es-ES" sz="1100" b="1">
            <a:latin typeface="Arial Narrow" panose="020B060602020203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0.06446</cdr:x>
      <cdr:y>0.01523</cdr:y>
    </cdr:from>
    <cdr:to>
      <cdr:x>0.12184</cdr:x>
      <cdr:y>0.13715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00339" y="28283"/>
          <a:ext cx="356347" cy="22645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100" b="1"/>
            <a:t>PER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0.19304</cdr:x>
      <cdr:y>0.02778</cdr:y>
    </cdr:from>
    <cdr:to>
      <cdr:x>0.40522</cdr:x>
      <cdr:y>0.17857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08740" y="44454"/>
          <a:ext cx="1218671" cy="24129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100" b="1">
              <a:latin typeface="Arial Narrow" panose="020B0606020202030204" pitchFamily="34" charset="0"/>
            </a:rPr>
            <a:t>Sealed Air</a:t>
          </a:r>
          <a:r>
            <a:rPr lang="es-ES" sz="1100" b="1" baseline="0">
              <a:latin typeface="Arial Narrow" panose="020B0606020202030204" pitchFamily="34" charset="0"/>
            </a:rPr>
            <a:t> Corp.</a:t>
          </a:r>
          <a:endParaRPr lang="es-ES" sz="1100" b="1">
            <a:latin typeface="Arial Narrow" panose="020B0606020202030204" pitchFamily="34" charset="0"/>
          </a:endParaRP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0.19304</cdr:x>
      <cdr:y>0.02778</cdr:y>
    </cdr:from>
    <cdr:to>
      <cdr:x>0.40522</cdr:x>
      <cdr:y>0.19118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08740" y="35986"/>
          <a:ext cx="1218671" cy="21166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100" b="1">
              <a:latin typeface="Arial Narrow" panose="020B0606020202030204" pitchFamily="34" charset="0"/>
            </a:rPr>
            <a:t>Sealed Air</a:t>
          </a:r>
          <a:r>
            <a:rPr lang="es-ES" sz="1100" b="1" baseline="0">
              <a:latin typeface="Arial Narrow" panose="020B0606020202030204" pitchFamily="34" charset="0"/>
            </a:rPr>
            <a:t> Corp.</a:t>
          </a:r>
          <a:endParaRPr lang="es-ES" sz="1100" b="1"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2</xdr:row>
      <xdr:rowOff>19050</xdr:rowOff>
    </xdr:from>
    <xdr:to>
      <xdr:col>13</xdr:col>
      <xdr:colOff>542925</xdr:colOff>
      <xdr:row>12</xdr:row>
      <xdr:rowOff>123825</xdr:rowOff>
    </xdr:to>
    <xdr:graphicFrame macro="">
      <xdr:nvGraphicFramePr>
        <xdr:cNvPr id="20554" name="Chart 6">
          <a:extLst>
            <a:ext uri="{FF2B5EF4-FFF2-40B4-BE49-F238E27FC236}">
              <a16:creationId xmlns:a16="http://schemas.microsoft.com/office/drawing/2014/main" id="{00000000-0008-0000-0200-00004A5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0.02965</cdr:x>
      <cdr:y>0.00552</cdr:y>
    </cdr:from>
    <cdr:to>
      <cdr:x>0.24579</cdr:x>
      <cdr:y>0.1547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7755" y="9517"/>
          <a:ext cx="1222895" cy="25719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rgbClr val="000000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10-year interest rate(%)</a:t>
          </a:r>
          <a:endParaRPr lang="en-US" sz="900">
            <a:effectLst/>
            <a:latin typeface="Arial Narrow" panose="020B0606020202030204" pitchFamily="34" charset="0"/>
          </a:endParaRPr>
        </a:p>
        <a:p xmlns:a="http://schemas.openxmlformats.org/drawingml/2006/main">
          <a:endParaRPr lang="en-US" sz="1100"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590549</xdr:colOff>
      <xdr:row>2</xdr:row>
      <xdr:rowOff>38099</xdr:rowOff>
    </xdr:from>
    <xdr:to>
      <xdr:col>17</xdr:col>
      <xdr:colOff>657224</xdr:colOff>
      <xdr:row>12</xdr:row>
      <xdr:rowOff>104774</xdr:rowOff>
    </xdr:to>
    <xdr:graphicFrame macro="">
      <xdr:nvGraphicFramePr>
        <xdr:cNvPr id="1105" name="Chart 4">
          <a:extLst>
            <a:ext uri="{FF2B5EF4-FFF2-40B4-BE49-F238E27FC236}">
              <a16:creationId xmlns:a16="http://schemas.microsoft.com/office/drawing/2014/main" id="{00000000-0008-0000-0300-00005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4</xdr:row>
      <xdr:rowOff>66676</xdr:rowOff>
    </xdr:from>
    <xdr:to>
      <xdr:col>14</xdr:col>
      <xdr:colOff>657225</xdr:colOff>
      <xdr:row>15</xdr:row>
      <xdr:rowOff>95251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0.76962</cdr:x>
      <cdr:y>0</cdr:y>
    </cdr:from>
    <cdr:to>
      <cdr:x>0.8798</cdr:x>
      <cdr:y>0.15344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91025" y="0"/>
          <a:ext cx="6286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100" b="1">
              <a:latin typeface="Arial Narrow" panose="020B0606020202030204" pitchFamily="34" charset="0"/>
            </a:rPr>
            <a:t>S&amp;P500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.iese.edu/PabloFernandez/docs2/Figure%204.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7"/>
    </sheetNames>
    <sheetDataSet>
      <sheetData sheetId="0">
        <row r="3">
          <cell r="B3" t="str">
            <v>FF</v>
          </cell>
        </row>
        <row r="4">
          <cell r="A4">
            <v>0.04</v>
          </cell>
          <cell r="B4">
            <v>-15</v>
          </cell>
        </row>
        <row r="5">
          <cell r="A5">
            <v>0.05</v>
          </cell>
          <cell r="B5">
            <v>-9.9999999999999982</v>
          </cell>
        </row>
        <row r="6">
          <cell r="A6">
            <v>6.0000000000000005E-2</v>
          </cell>
          <cell r="B6">
            <v>-6.6666666666666661</v>
          </cell>
        </row>
        <row r="7">
          <cell r="A7">
            <v>7.0000000000000007E-2</v>
          </cell>
          <cell r="B7">
            <v>-4.2857142857142847</v>
          </cell>
        </row>
        <row r="8">
          <cell r="A8">
            <v>0.08</v>
          </cell>
          <cell r="B8">
            <v>-2.5000000000000004</v>
          </cell>
        </row>
        <row r="9">
          <cell r="A9">
            <v>0.09</v>
          </cell>
          <cell r="B9">
            <v>-1.1111111111111123</v>
          </cell>
        </row>
        <row r="10">
          <cell r="A10">
            <v>9.9999999999999992E-2</v>
          </cell>
          <cell r="B10">
            <v>-1.3877787807814457E-15</v>
          </cell>
        </row>
        <row r="11">
          <cell r="A11">
            <v>0.10999999999999999</v>
          </cell>
          <cell r="B11">
            <v>0.9090909090909074</v>
          </cell>
        </row>
        <row r="12">
          <cell r="A12">
            <v>0.11999999999999998</v>
          </cell>
          <cell r="B12">
            <v>1.666666666666665</v>
          </cell>
        </row>
        <row r="13">
          <cell r="A13">
            <v>0.12999999999999998</v>
          </cell>
          <cell r="B13">
            <v>2.3076923076923057</v>
          </cell>
        </row>
        <row r="14">
          <cell r="A14">
            <v>0.13999999999999999</v>
          </cell>
          <cell r="B14">
            <v>2.8571428571428559</v>
          </cell>
        </row>
        <row r="15">
          <cell r="A15">
            <v>0.15</v>
          </cell>
          <cell r="B15">
            <v>3.3333333333333326</v>
          </cell>
        </row>
        <row r="16">
          <cell r="A16">
            <v>0.16</v>
          </cell>
          <cell r="B16">
            <v>3.75</v>
          </cell>
        </row>
        <row r="17">
          <cell r="A17">
            <v>0.17</v>
          </cell>
          <cell r="B17">
            <v>4.1176470588235299</v>
          </cell>
        </row>
        <row r="18">
          <cell r="A18">
            <v>0.18000000000000002</v>
          </cell>
          <cell r="B18">
            <v>4.4444444444444446</v>
          </cell>
        </row>
        <row r="19">
          <cell r="A19">
            <v>0.19000000000000003</v>
          </cell>
          <cell r="B19">
            <v>4.7368421052631584</v>
          </cell>
        </row>
        <row r="20">
          <cell r="A20">
            <v>0.20000000000000004</v>
          </cell>
          <cell r="B20">
            <v>5.0000000000000009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Relationship Id="rId6" Type="http://schemas.openxmlformats.org/officeDocument/2006/relationships/comments" Target="../comments5.xml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Relationship Id="rId6" Type="http://schemas.openxmlformats.org/officeDocument/2006/relationships/comments" Target="../comments6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omments" Target="../comments7.xml"/><Relationship Id="rId3" Type="http://schemas.openxmlformats.org/officeDocument/2006/relationships/vmlDrawing" Target="../drawings/vmlDrawing7.vml"/><Relationship Id="rId7" Type="http://schemas.openxmlformats.org/officeDocument/2006/relationships/image" Target="../media/image1.emf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Relationship Id="rId6" Type="http://schemas.openxmlformats.org/officeDocument/2006/relationships/control" Target="../activeX/activeX5.xml"/><Relationship Id="rId5" Type="http://schemas.openxmlformats.org/officeDocument/2006/relationships/image" Target="../media/image4.emf"/><Relationship Id="rId4" Type="http://schemas.openxmlformats.org/officeDocument/2006/relationships/control" Target="../activeX/activeX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Relationship Id="rId6" Type="http://schemas.openxmlformats.org/officeDocument/2006/relationships/comments" Target="../comments8.xml"/><Relationship Id="rId5" Type="http://schemas.openxmlformats.org/officeDocument/2006/relationships/image" Target="../media/image3.emf"/><Relationship Id="rId4" Type="http://schemas.openxmlformats.org/officeDocument/2006/relationships/control" Target="../activeX/activeX6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Relationship Id="rId6" Type="http://schemas.openxmlformats.org/officeDocument/2006/relationships/comments" Target="../comments9.xml"/><Relationship Id="rId5" Type="http://schemas.openxmlformats.org/officeDocument/2006/relationships/image" Target="../media/image3.emf"/><Relationship Id="rId4" Type="http://schemas.openxmlformats.org/officeDocument/2006/relationships/control" Target="../activeX/activeX7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Relationship Id="rId6" Type="http://schemas.openxmlformats.org/officeDocument/2006/relationships/comments" Target="../comments10.xml"/><Relationship Id="rId5" Type="http://schemas.openxmlformats.org/officeDocument/2006/relationships/image" Target="../media/image5.emf"/><Relationship Id="rId4" Type="http://schemas.openxmlformats.org/officeDocument/2006/relationships/control" Target="../activeX/activeX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3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Relationship Id="rId6" Type="http://schemas.openxmlformats.org/officeDocument/2006/relationships/comments" Target="../comments4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59999389629810485"/>
  </sheetPr>
  <dimension ref="A1:C357"/>
  <sheetViews>
    <sheetView workbookViewId="0">
      <selection activeCell="J20" sqref="J20"/>
    </sheetView>
  </sheetViews>
  <sheetFormatPr baseColWidth="10" defaultColWidth="9.140625" defaultRowHeight="12.75"/>
  <cols>
    <col min="1" max="2" width="11.5703125" style="7" customWidth="1"/>
    <col min="3" max="3" width="9.140625" style="7"/>
    <col min="6" max="7" width="10.140625" bestFit="1" customWidth="1"/>
  </cols>
  <sheetData>
    <row r="1" spans="1:3">
      <c r="A1" s="7" t="s">
        <v>1</v>
      </c>
      <c r="B1" s="7" t="s">
        <v>31</v>
      </c>
      <c r="C1" s="7" t="s">
        <v>30</v>
      </c>
    </row>
    <row r="2" spans="1:3">
      <c r="A2" s="7" t="s">
        <v>2</v>
      </c>
      <c r="B2" s="7" t="s">
        <v>29</v>
      </c>
      <c r="C2" s="7" t="s">
        <v>28</v>
      </c>
    </row>
    <row r="3" spans="1:3">
      <c r="A3" s="8"/>
      <c r="B3" s="100" t="s">
        <v>27</v>
      </c>
      <c r="C3" s="100"/>
    </row>
    <row r="4" spans="1:3">
      <c r="A4" s="8"/>
      <c r="B4" s="7" t="s">
        <v>26</v>
      </c>
      <c r="C4" s="7" t="s">
        <v>25</v>
      </c>
    </row>
    <row r="5" spans="1:3">
      <c r="A5" s="8">
        <v>32873</v>
      </c>
      <c r="B5" s="7">
        <v>12.600000000000001</v>
      </c>
      <c r="C5" s="7">
        <v>11.4</v>
      </c>
    </row>
    <row r="6" spans="1:3">
      <c r="A6" s="8">
        <v>32904</v>
      </c>
      <c r="B6" s="7">
        <v>12.100000000000001</v>
      </c>
      <c r="C6" s="7">
        <v>11.100000000000001</v>
      </c>
    </row>
    <row r="7" spans="1:3">
      <c r="A7" s="8">
        <v>32932</v>
      </c>
      <c r="B7" s="7">
        <v>11.9</v>
      </c>
      <c r="C7" s="7">
        <v>10.8</v>
      </c>
    </row>
    <row r="8" spans="1:3">
      <c r="A8" s="8">
        <v>32962</v>
      </c>
      <c r="B8" s="7">
        <v>11.100000000000001</v>
      </c>
      <c r="C8" s="7">
        <v>10.100000000000001</v>
      </c>
    </row>
    <row r="9" spans="1:3">
      <c r="A9" s="8">
        <v>32993</v>
      </c>
      <c r="B9" s="7">
        <v>11</v>
      </c>
      <c r="C9" s="7">
        <v>8.9</v>
      </c>
    </row>
    <row r="10" spans="1:3">
      <c r="A10" s="8">
        <v>33024</v>
      </c>
      <c r="B10" s="7">
        <v>11</v>
      </c>
      <c r="C10" s="7">
        <v>10.4</v>
      </c>
    </row>
    <row r="11" spans="1:3">
      <c r="A11" s="8">
        <v>33053</v>
      </c>
      <c r="B11" s="7">
        <v>11.700000000000001</v>
      </c>
      <c r="C11" s="7">
        <v>11</v>
      </c>
    </row>
    <row r="12" spans="1:3">
      <c r="A12" s="8">
        <v>33085</v>
      </c>
      <c r="B12" s="7">
        <v>12.200000000000001</v>
      </c>
      <c r="C12" s="7">
        <v>10.4</v>
      </c>
    </row>
    <row r="13" spans="1:3">
      <c r="A13" s="8">
        <v>33116</v>
      </c>
      <c r="B13" s="7">
        <v>11.100000000000001</v>
      </c>
      <c r="C13" s="7">
        <v>10.200000000000001</v>
      </c>
    </row>
    <row r="14" spans="1:3">
      <c r="A14" s="8">
        <v>33144</v>
      </c>
      <c r="B14" s="7">
        <v>10.4</v>
      </c>
      <c r="C14" s="7">
        <v>9.5</v>
      </c>
    </row>
    <row r="15" spans="1:3">
      <c r="A15" s="8">
        <v>33177</v>
      </c>
      <c r="B15" s="7">
        <v>10.700000000000001</v>
      </c>
      <c r="C15" s="7">
        <v>9.5</v>
      </c>
    </row>
    <row r="16" spans="1:3">
      <c r="A16" s="8">
        <v>33207</v>
      </c>
      <c r="B16" s="7">
        <v>11.100000000000001</v>
      </c>
      <c r="C16" s="7">
        <v>10.5</v>
      </c>
    </row>
    <row r="17" spans="1:3">
      <c r="A17" s="8">
        <v>33238</v>
      </c>
      <c r="B17" s="7">
        <v>11.3</v>
      </c>
      <c r="C17" s="7">
        <v>10.3</v>
      </c>
    </row>
    <row r="18" spans="1:3">
      <c r="A18" s="8">
        <v>33269</v>
      </c>
      <c r="B18" s="7">
        <v>11.9</v>
      </c>
      <c r="C18" s="7">
        <v>10.600000000000001</v>
      </c>
    </row>
    <row r="19" spans="1:3">
      <c r="A19" s="8">
        <v>33297</v>
      </c>
      <c r="B19" s="7">
        <v>12.5</v>
      </c>
      <c r="C19" s="7">
        <v>11.3</v>
      </c>
    </row>
    <row r="20" spans="1:3">
      <c r="A20" s="8">
        <v>33326</v>
      </c>
      <c r="B20" s="7">
        <v>12.3</v>
      </c>
      <c r="C20" s="7">
        <v>12.200000000000001</v>
      </c>
    </row>
    <row r="21" spans="1:3">
      <c r="A21" s="8">
        <v>33358</v>
      </c>
      <c r="B21" s="7">
        <v>12.100000000000001</v>
      </c>
      <c r="C21" s="7">
        <v>12.9</v>
      </c>
    </row>
    <row r="22" spans="1:3">
      <c r="A22" s="8">
        <v>33389</v>
      </c>
      <c r="B22" s="7">
        <v>12.4</v>
      </c>
      <c r="C22" s="7">
        <v>12</v>
      </c>
    </row>
    <row r="23" spans="1:3">
      <c r="A23" s="8">
        <v>33417</v>
      </c>
      <c r="B23" s="7">
        <v>12</v>
      </c>
      <c r="C23" s="7">
        <v>10.8</v>
      </c>
    </row>
    <row r="24" spans="1:3">
      <c r="A24" s="8">
        <v>33450</v>
      </c>
      <c r="B24" s="7">
        <v>11.5</v>
      </c>
      <c r="C24" s="7">
        <v>12</v>
      </c>
    </row>
    <row r="25" spans="1:3">
      <c r="A25" s="8">
        <v>33480</v>
      </c>
      <c r="B25" s="7">
        <v>12</v>
      </c>
      <c r="C25" s="7">
        <v>11.9</v>
      </c>
    </row>
    <row r="26" spans="1:3">
      <c r="A26" s="8">
        <v>33511</v>
      </c>
      <c r="B26" s="7">
        <v>13.9</v>
      </c>
      <c r="C26" s="7">
        <v>12</v>
      </c>
    </row>
    <row r="27" spans="1:3">
      <c r="A27" s="8">
        <v>33542</v>
      </c>
      <c r="B27" s="7">
        <v>15.4</v>
      </c>
      <c r="C27" s="7">
        <v>11.5</v>
      </c>
    </row>
    <row r="28" spans="1:3">
      <c r="A28" s="8">
        <v>33571</v>
      </c>
      <c r="B28" s="7">
        <v>14.700000000000001</v>
      </c>
      <c r="C28" s="7">
        <v>11</v>
      </c>
    </row>
    <row r="29" spans="1:3">
      <c r="A29" s="8">
        <v>33603</v>
      </c>
      <c r="B29" s="7">
        <v>15</v>
      </c>
      <c r="C29" s="7">
        <v>10.3</v>
      </c>
    </row>
    <row r="30" spans="1:3">
      <c r="A30" s="8">
        <v>33634</v>
      </c>
      <c r="B30" s="7">
        <v>14</v>
      </c>
      <c r="C30" s="7">
        <v>10.4</v>
      </c>
    </row>
    <row r="31" spans="1:3">
      <c r="A31" s="8">
        <v>33662</v>
      </c>
      <c r="B31" s="7">
        <v>14.700000000000001</v>
      </c>
      <c r="C31" s="7">
        <v>10.5</v>
      </c>
    </row>
    <row r="32" spans="1:3">
      <c r="A32" s="8">
        <v>33694</v>
      </c>
      <c r="B32" s="7">
        <v>10.100000000000001</v>
      </c>
      <c r="C32" s="7">
        <v>9.9</v>
      </c>
    </row>
    <row r="33" spans="1:3">
      <c r="A33" s="8">
        <v>33724</v>
      </c>
      <c r="B33" s="7">
        <v>9.3000000000000007</v>
      </c>
      <c r="C33" s="7">
        <v>10.8</v>
      </c>
    </row>
    <row r="34" spans="1:3">
      <c r="A34" s="8">
        <v>33753</v>
      </c>
      <c r="B34" s="7">
        <v>10.4</v>
      </c>
      <c r="C34" s="7">
        <v>11.200000000000001</v>
      </c>
    </row>
    <row r="35" spans="1:3">
      <c r="A35" s="8">
        <v>33785</v>
      </c>
      <c r="B35" s="7">
        <v>9.2000000000000011</v>
      </c>
      <c r="C35" s="7">
        <v>10.100000000000001</v>
      </c>
    </row>
    <row r="36" spans="1:3">
      <c r="A36" s="8">
        <v>33816</v>
      </c>
      <c r="B36" s="7">
        <v>9.1</v>
      </c>
      <c r="C36" s="7">
        <v>10.200000000000001</v>
      </c>
    </row>
    <row r="37" spans="1:3">
      <c r="A37" s="8">
        <v>33847</v>
      </c>
      <c r="B37" s="7">
        <v>8.8000000000000007</v>
      </c>
      <c r="C37" s="7">
        <v>10.4</v>
      </c>
    </row>
    <row r="38" spans="1:3">
      <c r="A38" s="8">
        <v>33877</v>
      </c>
      <c r="B38" s="7">
        <v>8.9</v>
      </c>
      <c r="C38" s="7">
        <v>10.600000000000001</v>
      </c>
    </row>
    <row r="39" spans="1:3">
      <c r="A39" s="8">
        <v>33907</v>
      </c>
      <c r="B39" s="7">
        <v>8.6</v>
      </c>
      <c r="C39" s="7">
        <v>11.200000000000001</v>
      </c>
    </row>
    <row r="40" spans="1:3">
      <c r="A40" s="8">
        <v>33938</v>
      </c>
      <c r="B40" s="7">
        <v>10</v>
      </c>
      <c r="C40" s="7">
        <v>12.100000000000001</v>
      </c>
    </row>
    <row r="41" spans="1:3">
      <c r="A41" s="8">
        <v>33969</v>
      </c>
      <c r="B41" s="7">
        <v>10.100000000000001</v>
      </c>
      <c r="C41" s="7">
        <v>11.9</v>
      </c>
    </row>
    <row r="42" spans="1:3">
      <c r="A42" s="8">
        <v>33998</v>
      </c>
      <c r="B42" s="7">
        <v>11.3</v>
      </c>
      <c r="C42" s="7">
        <v>12</v>
      </c>
    </row>
    <row r="43" spans="1:3">
      <c r="A43" s="8">
        <v>34026</v>
      </c>
      <c r="B43" s="7">
        <v>11.200000000000001</v>
      </c>
      <c r="C43" s="7">
        <v>12.4</v>
      </c>
    </row>
    <row r="44" spans="1:3">
      <c r="A44" s="8">
        <v>34059</v>
      </c>
      <c r="B44" s="7">
        <v>15.200000000000001</v>
      </c>
      <c r="C44" s="7">
        <v>13.100000000000001</v>
      </c>
    </row>
    <row r="45" spans="1:3">
      <c r="A45" s="8">
        <v>34089</v>
      </c>
      <c r="B45" s="7">
        <v>14.9</v>
      </c>
      <c r="C45" s="7">
        <v>12</v>
      </c>
    </row>
    <row r="46" spans="1:3">
      <c r="A46" s="8">
        <v>34120</v>
      </c>
      <c r="B46" s="7">
        <v>16</v>
      </c>
      <c r="C46" s="7">
        <v>12.5</v>
      </c>
    </row>
    <row r="47" spans="1:3">
      <c r="A47" s="8">
        <v>34150</v>
      </c>
      <c r="B47" s="7">
        <v>16</v>
      </c>
      <c r="C47" s="7">
        <v>12.700000000000001</v>
      </c>
    </row>
    <row r="48" spans="1:3">
      <c r="A48" s="8">
        <v>34180</v>
      </c>
      <c r="B48" s="7">
        <v>16.400000000000002</v>
      </c>
      <c r="C48" s="7">
        <v>12</v>
      </c>
    </row>
    <row r="49" spans="1:3">
      <c r="A49" s="8">
        <v>34212</v>
      </c>
      <c r="B49" s="7">
        <v>18.8</v>
      </c>
      <c r="C49" s="7">
        <v>12.4</v>
      </c>
    </row>
    <row r="50" spans="1:3">
      <c r="A50" s="8">
        <v>34242</v>
      </c>
      <c r="B50" s="7">
        <v>18</v>
      </c>
      <c r="C50" s="7">
        <v>12.5</v>
      </c>
    </row>
    <row r="51" spans="1:3">
      <c r="A51" s="8">
        <v>34271</v>
      </c>
      <c r="B51" s="7">
        <v>20.200000000000003</v>
      </c>
      <c r="C51" s="7">
        <v>13.4</v>
      </c>
    </row>
    <row r="52" spans="1:3">
      <c r="A52" s="8">
        <v>34303</v>
      </c>
      <c r="B52" s="7">
        <v>19.3</v>
      </c>
      <c r="C52" s="7">
        <v>12.4</v>
      </c>
    </row>
    <row r="53" spans="1:3">
      <c r="A53" s="8">
        <v>34334</v>
      </c>
      <c r="B53" s="7">
        <v>21.400000000000002</v>
      </c>
      <c r="C53" s="7">
        <v>12.4</v>
      </c>
    </row>
    <row r="54" spans="1:3">
      <c r="A54" s="8">
        <v>34365</v>
      </c>
      <c r="B54" s="7">
        <v>22</v>
      </c>
      <c r="C54" s="7">
        <v>12.5</v>
      </c>
    </row>
    <row r="55" spans="1:3">
      <c r="A55" s="8">
        <v>34393</v>
      </c>
      <c r="B55" s="7">
        <v>21.8</v>
      </c>
      <c r="C55" s="7">
        <v>11.3</v>
      </c>
    </row>
    <row r="56" spans="1:3">
      <c r="A56" s="8">
        <v>34424</v>
      </c>
      <c r="B56" s="7">
        <v>18.3</v>
      </c>
      <c r="C56" s="7">
        <v>10.200000000000001</v>
      </c>
    </row>
    <row r="57" spans="1:3">
      <c r="A57" s="8">
        <v>34453</v>
      </c>
      <c r="B57" s="7">
        <v>20.200000000000003</v>
      </c>
      <c r="C57" s="7">
        <v>9.5</v>
      </c>
    </row>
    <row r="58" spans="1:3">
      <c r="A58" s="8">
        <v>34485</v>
      </c>
      <c r="B58" s="7">
        <v>20.3</v>
      </c>
      <c r="C58" s="7">
        <v>10</v>
      </c>
    </row>
    <row r="59" spans="1:3">
      <c r="A59" s="8">
        <v>34515</v>
      </c>
      <c r="B59" s="7">
        <v>19.5</v>
      </c>
      <c r="C59" s="7">
        <v>10.100000000000001</v>
      </c>
    </row>
    <row r="60" spans="1:3">
      <c r="A60" s="8">
        <v>34544</v>
      </c>
      <c r="B60" s="7">
        <v>20.5</v>
      </c>
      <c r="C60" s="7">
        <v>9.9</v>
      </c>
    </row>
    <row r="61" spans="1:3">
      <c r="A61" s="8">
        <v>34577</v>
      </c>
      <c r="B61" s="7">
        <v>20</v>
      </c>
      <c r="C61" s="7">
        <v>10.5</v>
      </c>
    </row>
    <row r="62" spans="1:3">
      <c r="A62" s="8">
        <v>34607</v>
      </c>
      <c r="B62" s="7">
        <v>19.100000000000001</v>
      </c>
      <c r="C62" s="7">
        <v>9.8000000000000007</v>
      </c>
    </row>
    <row r="63" spans="1:3">
      <c r="A63" s="8">
        <v>34638</v>
      </c>
      <c r="B63" s="7">
        <v>18.7</v>
      </c>
      <c r="C63" s="7">
        <v>10.600000000000001</v>
      </c>
    </row>
    <row r="64" spans="1:3">
      <c r="A64" s="8">
        <v>34668</v>
      </c>
      <c r="B64" s="7">
        <v>18.5</v>
      </c>
      <c r="C64" s="7">
        <v>10.8</v>
      </c>
    </row>
    <row r="65" spans="1:3">
      <c r="A65" s="8">
        <v>34698</v>
      </c>
      <c r="B65" s="7">
        <v>17.100000000000001</v>
      </c>
      <c r="C65" s="7">
        <v>10.700000000000001</v>
      </c>
    </row>
    <row r="66" spans="1:3">
      <c r="A66" s="8">
        <v>34730</v>
      </c>
      <c r="B66" s="7">
        <v>18</v>
      </c>
      <c r="C66" s="7">
        <v>11.3</v>
      </c>
    </row>
    <row r="67" spans="1:3">
      <c r="A67" s="8">
        <v>34758</v>
      </c>
      <c r="B67" s="7">
        <v>17.600000000000001</v>
      </c>
      <c r="C67" s="7">
        <v>10.600000000000001</v>
      </c>
    </row>
    <row r="68" spans="1:3">
      <c r="A68" s="8">
        <v>34789</v>
      </c>
      <c r="B68" s="7">
        <v>13.4</v>
      </c>
      <c r="C68" s="7">
        <v>11</v>
      </c>
    </row>
    <row r="69" spans="1:3">
      <c r="A69" s="8">
        <v>34817</v>
      </c>
      <c r="B69" s="7">
        <v>12.600000000000001</v>
      </c>
      <c r="C69" s="7">
        <v>10.9</v>
      </c>
    </row>
    <row r="70" spans="1:3">
      <c r="A70" s="8">
        <v>34850</v>
      </c>
      <c r="B70" s="7">
        <v>13.4</v>
      </c>
      <c r="C70" s="7">
        <v>11.100000000000001</v>
      </c>
    </row>
    <row r="71" spans="1:3">
      <c r="A71" s="8">
        <v>34880</v>
      </c>
      <c r="B71" s="7">
        <v>13</v>
      </c>
      <c r="C71" s="7">
        <v>11</v>
      </c>
    </row>
    <row r="72" spans="1:3">
      <c r="A72" s="8">
        <v>34911</v>
      </c>
      <c r="B72" s="7">
        <v>13.600000000000001</v>
      </c>
      <c r="C72" s="7">
        <v>10.9</v>
      </c>
    </row>
    <row r="73" spans="1:3">
      <c r="A73" s="8">
        <v>34942</v>
      </c>
      <c r="B73" s="7">
        <v>14.200000000000001</v>
      </c>
      <c r="C73" s="7">
        <v>11</v>
      </c>
    </row>
    <row r="74" spans="1:3">
      <c r="A74" s="8">
        <v>34971</v>
      </c>
      <c r="B74" s="7">
        <v>14.200000000000001</v>
      </c>
      <c r="C74" s="7">
        <v>10.8</v>
      </c>
    </row>
    <row r="75" spans="1:3">
      <c r="A75" s="8">
        <v>35003</v>
      </c>
      <c r="B75" s="7">
        <v>12.8</v>
      </c>
      <c r="C75" s="7">
        <v>10.3</v>
      </c>
    </row>
    <row r="76" spans="1:3">
      <c r="A76" s="8">
        <v>35033</v>
      </c>
      <c r="B76" s="7">
        <v>14.200000000000001</v>
      </c>
      <c r="C76" s="7">
        <v>10.600000000000001</v>
      </c>
    </row>
    <row r="77" spans="1:3">
      <c r="A77" s="8">
        <v>35062</v>
      </c>
      <c r="B77" s="7">
        <v>14</v>
      </c>
      <c r="C77" s="7">
        <v>9.9</v>
      </c>
    </row>
    <row r="78" spans="1:3">
      <c r="A78" s="8">
        <v>35095</v>
      </c>
      <c r="B78" s="7">
        <v>15.3</v>
      </c>
      <c r="C78" s="7">
        <v>10</v>
      </c>
    </row>
    <row r="79" spans="1:3">
      <c r="A79" s="8">
        <v>35124</v>
      </c>
      <c r="B79" s="7">
        <v>14.4</v>
      </c>
      <c r="C79" s="7">
        <v>10</v>
      </c>
    </row>
    <row r="80" spans="1:3">
      <c r="A80" s="8">
        <v>35153</v>
      </c>
      <c r="B80" s="7">
        <v>13.9</v>
      </c>
      <c r="C80" s="7">
        <v>9.9</v>
      </c>
    </row>
    <row r="81" spans="1:3">
      <c r="A81" s="8">
        <v>35185</v>
      </c>
      <c r="B81" s="7">
        <v>16</v>
      </c>
      <c r="C81" s="7">
        <v>9.8000000000000007</v>
      </c>
    </row>
    <row r="82" spans="1:3">
      <c r="A82" s="8">
        <v>35216</v>
      </c>
      <c r="B82" s="7">
        <v>16.3</v>
      </c>
      <c r="C82" s="7">
        <v>9.8000000000000007</v>
      </c>
    </row>
    <row r="83" spans="1:3">
      <c r="A83" s="8">
        <v>35244</v>
      </c>
      <c r="B83" s="7">
        <v>16.600000000000001</v>
      </c>
      <c r="C83" s="7">
        <v>9.6000000000000014</v>
      </c>
    </row>
    <row r="84" spans="1:3">
      <c r="A84" s="8">
        <v>35277</v>
      </c>
      <c r="B84" s="7">
        <v>15.4</v>
      </c>
      <c r="C84" s="7">
        <v>10.4</v>
      </c>
    </row>
    <row r="85" spans="1:3">
      <c r="A85" s="8">
        <v>35307</v>
      </c>
      <c r="B85" s="7">
        <v>16.400000000000002</v>
      </c>
      <c r="C85" s="7">
        <v>10.700000000000001</v>
      </c>
    </row>
    <row r="86" spans="1:3">
      <c r="A86" s="8">
        <v>35338</v>
      </c>
      <c r="B86" s="7">
        <v>16.8</v>
      </c>
      <c r="C86" s="7">
        <v>10.200000000000001</v>
      </c>
    </row>
    <row r="87" spans="1:3">
      <c r="A87" s="8">
        <v>35369</v>
      </c>
      <c r="B87" s="7">
        <v>18.100000000000001</v>
      </c>
      <c r="C87" s="7">
        <v>10.100000000000001</v>
      </c>
    </row>
    <row r="88" spans="1:3">
      <c r="A88" s="8">
        <v>35398</v>
      </c>
      <c r="B88" s="7">
        <v>20</v>
      </c>
      <c r="C88" s="7">
        <v>10.4</v>
      </c>
    </row>
    <row r="89" spans="1:3">
      <c r="A89" s="8">
        <v>35430</v>
      </c>
      <c r="B89" s="7">
        <v>21.3</v>
      </c>
      <c r="C89" s="7">
        <v>10.8</v>
      </c>
    </row>
    <row r="90" spans="1:3">
      <c r="A90" s="8">
        <v>35461</v>
      </c>
      <c r="B90" s="7">
        <v>22.900000000000002</v>
      </c>
      <c r="C90" s="7">
        <v>11.8</v>
      </c>
    </row>
    <row r="91" spans="1:3">
      <c r="A91" s="8">
        <v>35489</v>
      </c>
      <c r="B91" s="7">
        <v>23.3</v>
      </c>
      <c r="C91" s="7">
        <v>11.700000000000001</v>
      </c>
    </row>
    <row r="92" spans="1:3">
      <c r="A92" s="8">
        <v>35520</v>
      </c>
      <c r="B92" s="7">
        <v>20</v>
      </c>
      <c r="C92" s="7">
        <v>12.3</v>
      </c>
    </row>
    <row r="93" spans="1:3">
      <c r="A93" s="8">
        <v>35550</v>
      </c>
      <c r="B93" s="7">
        <v>22</v>
      </c>
      <c r="C93" s="7">
        <v>12.5</v>
      </c>
    </row>
    <row r="94" spans="1:3">
      <c r="A94" s="8">
        <v>35580</v>
      </c>
      <c r="B94" s="7">
        <v>24.400000000000002</v>
      </c>
      <c r="C94" s="7">
        <v>11.9</v>
      </c>
    </row>
    <row r="95" spans="1:3">
      <c r="A95" s="8">
        <v>35611</v>
      </c>
      <c r="B95" s="7">
        <v>25</v>
      </c>
      <c r="C95" s="7">
        <v>12.200000000000001</v>
      </c>
    </row>
    <row r="96" spans="1:3">
      <c r="A96" s="8">
        <v>35642</v>
      </c>
      <c r="B96" s="7">
        <v>24.400000000000002</v>
      </c>
      <c r="C96" s="7">
        <v>11.700000000000001</v>
      </c>
    </row>
    <row r="97" spans="1:3">
      <c r="A97" s="8">
        <v>35671</v>
      </c>
      <c r="B97" s="7">
        <v>23.200000000000003</v>
      </c>
      <c r="C97" s="7">
        <v>10.9</v>
      </c>
    </row>
    <row r="98" spans="1:3">
      <c r="A98" s="8">
        <v>35703</v>
      </c>
      <c r="B98" s="7">
        <v>27.5</v>
      </c>
      <c r="C98" s="7">
        <v>11.200000000000001</v>
      </c>
    </row>
    <row r="99" spans="1:3">
      <c r="A99" s="8">
        <v>35734</v>
      </c>
      <c r="B99" s="7">
        <v>23.3</v>
      </c>
      <c r="C99" s="7">
        <v>13.5</v>
      </c>
    </row>
    <row r="100" spans="1:3">
      <c r="A100" s="8">
        <v>35762</v>
      </c>
      <c r="B100" s="7">
        <v>25.200000000000003</v>
      </c>
      <c r="C100" s="7">
        <v>13.600000000000001</v>
      </c>
    </row>
    <row r="101" spans="1:3">
      <c r="A101" s="8">
        <v>35795</v>
      </c>
      <c r="B101" s="7">
        <v>25.5</v>
      </c>
      <c r="C101" s="7">
        <v>14.200000000000001</v>
      </c>
    </row>
    <row r="102" spans="1:3">
      <c r="A102" s="8">
        <v>35825</v>
      </c>
      <c r="B102" s="7">
        <v>29.700000000000003</v>
      </c>
      <c r="C102" s="7">
        <v>17.400000000000002</v>
      </c>
    </row>
    <row r="103" spans="1:3">
      <c r="A103" s="8">
        <v>35853</v>
      </c>
      <c r="B103" s="7">
        <v>31</v>
      </c>
      <c r="C103" s="7">
        <v>15</v>
      </c>
    </row>
    <row r="104" spans="1:3">
      <c r="A104" s="8">
        <v>35885</v>
      </c>
      <c r="B104" s="7">
        <v>34.200000000000003</v>
      </c>
      <c r="C104" s="7">
        <v>15.9</v>
      </c>
    </row>
    <row r="105" spans="1:3">
      <c r="A105" s="8">
        <v>35915</v>
      </c>
      <c r="B105" s="7">
        <v>32.300000000000004</v>
      </c>
      <c r="C105" s="7">
        <v>15.9</v>
      </c>
    </row>
    <row r="106" spans="1:3">
      <c r="A106" s="8">
        <v>35944</v>
      </c>
      <c r="B106" s="7">
        <v>34.4</v>
      </c>
      <c r="C106" s="7">
        <v>18.100000000000001</v>
      </c>
    </row>
    <row r="107" spans="1:3">
      <c r="A107" s="8">
        <v>35976</v>
      </c>
      <c r="B107" s="7">
        <v>36</v>
      </c>
      <c r="C107" s="7">
        <v>22.900000000000002</v>
      </c>
    </row>
    <row r="108" spans="1:3">
      <c r="A108" s="8">
        <v>36007</v>
      </c>
      <c r="B108" s="7">
        <v>37.4</v>
      </c>
      <c r="C108" s="7">
        <v>27.1</v>
      </c>
    </row>
    <row r="109" spans="1:3">
      <c r="A109" s="8">
        <v>36038</v>
      </c>
      <c r="B109" s="7">
        <v>29.1</v>
      </c>
      <c r="C109" s="7">
        <v>24.8</v>
      </c>
    </row>
    <row r="110" spans="1:3">
      <c r="A110" s="8">
        <v>36068</v>
      </c>
      <c r="B110" s="7">
        <v>26.3</v>
      </c>
      <c r="C110" s="7">
        <v>24.5</v>
      </c>
    </row>
    <row r="111" spans="1:3">
      <c r="A111" s="8">
        <v>36098</v>
      </c>
      <c r="B111" s="7">
        <v>32.300000000000004</v>
      </c>
      <c r="C111" s="7">
        <v>23.900000000000002</v>
      </c>
    </row>
    <row r="112" spans="1:3">
      <c r="A112" s="8">
        <v>36129</v>
      </c>
      <c r="B112" s="7">
        <v>34.4</v>
      </c>
      <c r="C112" s="7">
        <v>24.5</v>
      </c>
    </row>
    <row r="113" spans="1:3">
      <c r="A113" s="8">
        <v>36160</v>
      </c>
      <c r="B113" s="7">
        <v>32.700000000000003</v>
      </c>
      <c r="C113" s="7">
        <v>26.700000000000003</v>
      </c>
    </row>
    <row r="114" spans="1:3">
      <c r="A114" s="8">
        <v>36189</v>
      </c>
      <c r="B114" s="7">
        <v>34.700000000000003</v>
      </c>
      <c r="C114" s="7">
        <v>27.400000000000002</v>
      </c>
    </row>
    <row r="115" spans="1:3">
      <c r="A115" s="8">
        <v>36217</v>
      </c>
      <c r="B115" s="7">
        <v>35.9</v>
      </c>
      <c r="C115" s="7">
        <v>35.800000000000004</v>
      </c>
    </row>
    <row r="116" spans="1:3">
      <c r="A116" s="8">
        <v>36250</v>
      </c>
      <c r="B116" s="7">
        <v>30.8</v>
      </c>
      <c r="C116" s="7">
        <v>33.5</v>
      </c>
    </row>
    <row r="117" spans="1:3">
      <c r="A117" s="8">
        <v>36280</v>
      </c>
      <c r="B117" s="7">
        <v>35.5</v>
      </c>
      <c r="C117" s="7">
        <v>34.6</v>
      </c>
    </row>
    <row r="118" spans="1:3">
      <c r="A118" s="8">
        <v>36311</v>
      </c>
      <c r="B118" s="7">
        <v>36.800000000000004</v>
      </c>
      <c r="C118" s="7">
        <v>27.700000000000003</v>
      </c>
    </row>
    <row r="119" spans="1:3">
      <c r="A119" s="8">
        <v>36341</v>
      </c>
      <c r="B119" s="7">
        <v>37.300000000000004</v>
      </c>
      <c r="C119" s="7">
        <v>28.3</v>
      </c>
    </row>
    <row r="120" spans="1:3">
      <c r="A120" s="8">
        <v>36371</v>
      </c>
      <c r="B120" s="7">
        <v>36</v>
      </c>
      <c r="C120" s="7">
        <v>28.1</v>
      </c>
    </row>
    <row r="121" spans="1:3">
      <c r="A121" s="8">
        <v>36403</v>
      </c>
      <c r="B121" s="7">
        <v>36.200000000000003</v>
      </c>
      <c r="C121" s="7">
        <v>24.900000000000002</v>
      </c>
    </row>
    <row r="122" spans="1:3">
      <c r="A122" s="8">
        <v>36433</v>
      </c>
      <c r="B122" s="7">
        <v>36.1</v>
      </c>
      <c r="C122" s="7">
        <v>24.1</v>
      </c>
    </row>
    <row r="123" spans="1:3">
      <c r="A123" s="8">
        <v>36462</v>
      </c>
      <c r="B123" s="7">
        <v>37.5</v>
      </c>
      <c r="C123" s="7">
        <v>28.900000000000002</v>
      </c>
    </row>
    <row r="124" spans="1:3">
      <c r="A124" s="8">
        <v>36494</v>
      </c>
      <c r="B124" s="7">
        <v>50.6</v>
      </c>
      <c r="C124" s="7">
        <v>34.300000000000004</v>
      </c>
    </row>
    <row r="125" spans="1:3">
      <c r="A125" s="8">
        <v>36525</v>
      </c>
      <c r="B125" s="7">
        <v>60.7</v>
      </c>
      <c r="C125" s="7">
        <v>41.300000000000004</v>
      </c>
    </row>
    <row r="126" spans="1:3">
      <c r="A126" s="8">
        <v>36556</v>
      </c>
      <c r="B126" s="7">
        <v>63.400000000000006</v>
      </c>
      <c r="C126" s="7">
        <v>32.200000000000003</v>
      </c>
    </row>
    <row r="127" spans="1:3">
      <c r="A127" s="8">
        <v>36585</v>
      </c>
      <c r="B127" s="7">
        <v>54.300000000000004</v>
      </c>
      <c r="C127" s="7">
        <v>31.6</v>
      </c>
    </row>
    <row r="128" spans="1:3">
      <c r="A128" s="8">
        <v>36616</v>
      </c>
      <c r="B128" s="7">
        <v>48</v>
      </c>
      <c r="C128" s="7">
        <v>33.6</v>
      </c>
    </row>
    <row r="129" spans="1:3">
      <c r="A129" s="8">
        <v>36644</v>
      </c>
      <c r="B129" s="7">
        <v>44.5</v>
      </c>
      <c r="C129" s="7">
        <v>32.9</v>
      </c>
    </row>
    <row r="130" spans="1:3">
      <c r="A130" s="8">
        <v>36677</v>
      </c>
      <c r="B130" s="7">
        <v>40</v>
      </c>
      <c r="C130" s="7">
        <v>30.6</v>
      </c>
    </row>
    <row r="131" spans="1:3">
      <c r="A131" s="8">
        <v>36707</v>
      </c>
      <c r="B131" s="7">
        <v>40.900000000000006</v>
      </c>
      <c r="C131" s="7">
        <v>28.200000000000003</v>
      </c>
    </row>
    <row r="132" spans="1:3">
      <c r="A132" s="8">
        <v>36738</v>
      </c>
      <c r="B132" s="7">
        <v>41.300000000000004</v>
      </c>
      <c r="C132" s="7">
        <v>29.1</v>
      </c>
    </row>
    <row r="133" spans="1:3">
      <c r="A133" s="8">
        <v>36769</v>
      </c>
      <c r="B133" s="7">
        <v>39.300000000000004</v>
      </c>
      <c r="C133" s="7">
        <v>28.900000000000002</v>
      </c>
    </row>
    <row r="134" spans="1:3">
      <c r="A134" s="8">
        <v>36798</v>
      </c>
      <c r="B134" s="7">
        <v>40.800000000000004</v>
      </c>
      <c r="C134" s="7">
        <v>23.400000000000002</v>
      </c>
    </row>
    <row r="135" spans="1:3">
      <c r="A135" s="8">
        <v>36830</v>
      </c>
      <c r="B135" s="7">
        <v>40.900000000000006</v>
      </c>
      <c r="C135" s="7">
        <v>26.6</v>
      </c>
    </row>
    <row r="136" spans="1:3">
      <c r="A136" s="8">
        <v>36860</v>
      </c>
      <c r="B136" s="7">
        <v>32.800000000000004</v>
      </c>
      <c r="C136" s="7">
        <v>22.400000000000002</v>
      </c>
    </row>
    <row r="137" spans="1:3">
      <c r="A137" s="8">
        <v>36889</v>
      </c>
      <c r="B137" s="7">
        <v>32</v>
      </c>
      <c r="C137" s="7">
        <v>21</v>
      </c>
    </row>
    <row r="138" spans="1:3">
      <c r="A138" s="8">
        <v>36922</v>
      </c>
      <c r="B138" s="7">
        <v>38.200000000000003</v>
      </c>
      <c r="C138" s="7">
        <v>26.200000000000003</v>
      </c>
    </row>
    <row r="139" spans="1:3">
      <c r="A139" s="8">
        <v>36950</v>
      </c>
      <c r="B139" s="7">
        <v>34.4</v>
      </c>
      <c r="C139" s="7">
        <v>23.1</v>
      </c>
    </row>
    <row r="140" spans="1:3">
      <c r="A140" s="8">
        <v>36980</v>
      </c>
      <c r="B140" s="7">
        <v>34.4</v>
      </c>
      <c r="C140" s="7">
        <v>20.6</v>
      </c>
    </row>
    <row r="141" spans="1:3">
      <c r="A141" s="8">
        <v>37011</v>
      </c>
      <c r="B141" s="7">
        <v>36.1</v>
      </c>
      <c r="C141" s="7">
        <v>22.6</v>
      </c>
    </row>
    <row r="142" spans="1:3">
      <c r="A142" s="8">
        <v>37042</v>
      </c>
      <c r="B142" s="7">
        <v>32.9</v>
      </c>
      <c r="C142" s="7">
        <v>23.6</v>
      </c>
    </row>
    <row r="143" spans="1:3">
      <c r="A143" s="8">
        <v>37071</v>
      </c>
      <c r="B143" s="7">
        <v>27.6</v>
      </c>
      <c r="C143" s="7">
        <v>57.400000000000006</v>
      </c>
    </row>
    <row r="144" spans="1:3">
      <c r="A144" s="8">
        <v>37103</v>
      </c>
      <c r="B144" s="7">
        <v>26.3</v>
      </c>
      <c r="C144">
        <v>204.20000000000002</v>
      </c>
    </row>
    <row r="145" spans="1:3">
      <c r="A145" s="8">
        <v>37134</v>
      </c>
      <c r="B145" s="7">
        <v>24.200000000000003</v>
      </c>
      <c r="C145">
        <v>176.60000000000002</v>
      </c>
    </row>
    <row r="146" spans="1:3">
      <c r="A146" s="8">
        <v>37162</v>
      </c>
      <c r="B146" s="7">
        <v>23</v>
      </c>
      <c r="C146">
        <v>142.30000000000001</v>
      </c>
    </row>
    <row r="147" spans="1:3">
      <c r="A147" s="8">
        <v>37195</v>
      </c>
      <c r="B147" s="7">
        <v>25.200000000000003</v>
      </c>
      <c r="C147">
        <v>145.6</v>
      </c>
    </row>
    <row r="148" spans="1:3">
      <c r="A148" s="8">
        <v>37225</v>
      </c>
      <c r="B148" s="7">
        <v>28.6</v>
      </c>
    </row>
    <row r="149" spans="1:3">
      <c r="A149" s="8">
        <v>37256</v>
      </c>
      <c r="B149" s="7">
        <v>28.400000000000002</v>
      </c>
    </row>
    <row r="150" spans="1:3">
      <c r="A150" s="8">
        <v>37287</v>
      </c>
      <c r="B150" s="7">
        <v>26.3</v>
      </c>
    </row>
    <row r="151" spans="1:3">
      <c r="A151" s="8">
        <v>37315</v>
      </c>
      <c r="B151" s="7">
        <v>26</v>
      </c>
      <c r="C151" s="7">
        <v>78</v>
      </c>
    </row>
    <row r="152" spans="1:3">
      <c r="A152" s="8">
        <v>37344</v>
      </c>
      <c r="B152" s="7">
        <v>29.1</v>
      </c>
      <c r="C152" s="7">
        <v>85.4</v>
      </c>
    </row>
    <row r="153" spans="1:3">
      <c r="A153" s="8">
        <v>37376</v>
      </c>
      <c r="B153" s="7">
        <v>26.900000000000002</v>
      </c>
      <c r="C153" s="7">
        <v>78.7</v>
      </c>
    </row>
    <row r="154" spans="1:3">
      <c r="A154" s="8">
        <v>37407</v>
      </c>
      <c r="B154" s="7">
        <v>29.1</v>
      </c>
      <c r="C154" s="7">
        <v>31.8</v>
      </c>
    </row>
    <row r="155" spans="1:3">
      <c r="A155" s="8">
        <v>37435</v>
      </c>
      <c r="B155" s="7">
        <v>21.8</v>
      </c>
      <c r="C155" s="7">
        <v>28.6</v>
      </c>
    </row>
    <row r="156" spans="1:3">
      <c r="A156" s="8">
        <v>37468</v>
      </c>
      <c r="C156" s="7">
        <v>9.3000000000000007</v>
      </c>
    </row>
    <row r="157" spans="1:3">
      <c r="A157" s="8">
        <v>37498</v>
      </c>
      <c r="C157" s="7">
        <v>9.2000000000000011</v>
      </c>
    </row>
    <row r="158" spans="1:3">
      <c r="A158" s="8">
        <v>37529</v>
      </c>
      <c r="C158" s="7">
        <v>7.6000000000000005</v>
      </c>
    </row>
    <row r="159" spans="1:3">
      <c r="A159" s="8">
        <v>37560</v>
      </c>
      <c r="C159" s="7">
        <v>8.4</v>
      </c>
    </row>
    <row r="160" spans="1:3">
      <c r="A160" s="8">
        <v>37589</v>
      </c>
      <c r="C160" s="7">
        <v>9.1</v>
      </c>
    </row>
    <row r="161" spans="1:3">
      <c r="A161" s="8">
        <v>37621</v>
      </c>
      <c r="C161" s="7">
        <v>8.5</v>
      </c>
    </row>
    <row r="162" spans="1:3">
      <c r="A162" s="8">
        <v>37652</v>
      </c>
      <c r="C162" s="7">
        <v>7.5</v>
      </c>
    </row>
    <row r="163" spans="1:3">
      <c r="A163" s="8">
        <v>37680</v>
      </c>
      <c r="C163" s="7">
        <v>13.600000000000001</v>
      </c>
    </row>
    <row r="164" spans="1:3">
      <c r="A164" s="8">
        <v>37711</v>
      </c>
      <c r="C164" s="7">
        <v>13.100000000000001</v>
      </c>
    </row>
    <row r="165" spans="1:3">
      <c r="A165" s="8">
        <v>37741</v>
      </c>
      <c r="C165" s="7">
        <v>14.9</v>
      </c>
    </row>
    <row r="166" spans="1:3">
      <c r="A166" s="8">
        <v>37771</v>
      </c>
      <c r="C166" s="7">
        <v>13.600000000000001</v>
      </c>
    </row>
    <row r="167" spans="1:3">
      <c r="A167" s="8">
        <v>37802</v>
      </c>
      <c r="C167" s="7">
        <v>14.3</v>
      </c>
    </row>
    <row r="168" spans="1:3">
      <c r="A168" s="8">
        <v>37833</v>
      </c>
      <c r="B168" s="7">
        <v>31.6</v>
      </c>
      <c r="C168" s="7">
        <v>12.4</v>
      </c>
    </row>
    <row r="169" spans="1:3">
      <c r="A169" s="8">
        <v>37862</v>
      </c>
      <c r="B169" s="7">
        <v>32.6</v>
      </c>
      <c r="C169" s="7">
        <v>11.600000000000001</v>
      </c>
    </row>
    <row r="170" spans="1:3">
      <c r="A170" s="8">
        <v>37894</v>
      </c>
      <c r="B170" s="7">
        <v>30.8</v>
      </c>
      <c r="C170" s="7">
        <v>11.4</v>
      </c>
    </row>
    <row r="171" spans="1:3">
      <c r="A171" s="8">
        <v>37925</v>
      </c>
      <c r="B171" s="7">
        <v>32.800000000000004</v>
      </c>
      <c r="C171" s="7">
        <v>11.700000000000001</v>
      </c>
    </row>
    <row r="172" spans="1:3">
      <c r="A172" s="8">
        <v>37953</v>
      </c>
      <c r="B172" s="7">
        <v>33.700000000000003</v>
      </c>
      <c r="C172" s="7">
        <v>10.5</v>
      </c>
    </row>
    <row r="173" spans="1:3">
      <c r="A173" s="8">
        <v>37986</v>
      </c>
      <c r="B173" s="7">
        <v>36.300000000000004</v>
      </c>
      <c r="C173" s="7">
        <v>11.4</v>
      </c>
    </row>
    <row r="174" spans="1:3">
      <c r="A174" s="8">
        <v>38016</v>
      </c>
      <c r="B174" s="7">
        <v>39.1</v>
      </c>
      <c r="C174" s="7">
        <v>10.700000000000001</v>
      </c>
    </row>
    <row r="175" spans="1:3">
      <c r="A175" s="8">
        <v>38044</v>
      </c>
      <c r="B175" s="7">
        <v>29.700000000000003</v>
      </c>
      <c r="C175" s="7">
        <v>10.5</v>
      </c>
    </row>
    <row r="176" spans="1:3">
      <c r="A176" s="8">
        <v>38077</v>
      </c>
      <c r="B176" s="7">
        <v>28</v>
      </c>
      <c r="C176" s="7">
        <v>10.5</v>
      </c>
    </row>
    <row r="177" spans="1:3">
      <c r="A177" s="8">
        <v>38107</v>
      </c>
      <c r="B177" s="7">
        <v>28.200000000000003</v>
      </c>
      <c r="C177" s="7">
        <v>10.600000000000001</v>
      </c>
    </row>
    <row r="178" spans="1:3">
      <c r="A178" s="8">
        <v>38138</v>
      </c>
      <c r="B178" s="7">
        <v>26.3</v>
      </c>
      <c r="C178" s="7">
        <v>10.8</v>
      </c>
    </row>
    <row r="179" spans="1:3">
      <c r="A179" s="8">
        <v>38168</v>
      </c>
      <c r="B179" s="7">
        <v>26.8</v>
      </c>
      <c r="C179" s="7">
        <v>11.700000000000001</v>
      </c>
    </row>
    <row r="180" spans="1:3">
      <c r="A180" s="8">
        <v>38198</v>
      </c>
      <c r="B180" s="7">
        <v>30.8</v>
      </c>
      <c r="C180" s="7">
        <v>11.4</v>
      </c>
    </row>
    <row r="181" spans="1:3">
      <c r="A181" s="8">
        <v>38230</v>
      </c>
      <c r="B181" s="7">
        <v>29.700000000000003</v>
      </c>
      <c r="C181" s="7">
        <v>11.100000000000001</v>
      </c>
    </row>
    <row r="182" spans="1:3">
      <c r="A182" s="8">
        <v>38260</v>
      </c>
      <c r="B182" s="7">
        <v>30.700000000000003</v>
      </c>
      <c r="C182" s="7">
        <v>10.9</v>
      </c>
    </row>
    <row r="183" spans="1:3">
      <c r="A183" s="8">
        <v>38289</v>
      </c>
      <c r="B183" s="7">
        <v>32.9</v>
      </c>
      <c r="C183" s="7">
        <v>11.3</v>
      </c>
    </row>
    <row r="184" spans="1:3">
      <c r="A184" s="8">
        <v>38321</v>
      </c>
      <c r="B184" s="7">
        <v>28.3</v>
      </c>
      <c r="C184" s="7">
        <v>11.8</v>
      </c>
    </row>
    <row r="185" spans="1:3">
      <c r="A185" s="8">
        <v>38352</v>
      </c>
      <c r="B185" s="7">
        <v>29.700000000000003</v>
      </c>
      <c r="C185" s="7">
        <v>12.3</v>
      </c>
    </row>
    <row r="186" spans="1:3">
      <c r="A186" s="8">
        <v>38383</v>
      </c>
      <c r="B186" s="7">
        <v>29.900000000000002</v>
      </c>
      <c r="C186" s="7">
        <v>12.600000000000001</v>
      </c>
    </row>
    <row r="187" spans="1:3">
      <c r="A187" s="8">
        <v>38411</v>
      </c>
      <c r="B187" s="7">
        <v>23.900000000000002</v>
      </c>
      <c r="C187" s="7">
        <v>12.200000000000001</v>
      </c>
    </row>
    <row r="188" spans="1:3">
      <c r="A188" s="8">
        <v>38442</v>
      </c>
      <c r="B188" s="7">
        <v>23.1</v>
      </c>
      <c r="C188" s="7">
        <v>12</v>
      </c>
    </row>
    <row r="189" spans="1:3">
      <c r="A189" s="8">
        <v>38471</v>
      </c>
      <c r="B189" s="7">
        <v>22.6</v>
      </c>
      <c r="C189" s="7">
        <v>11.700000000000001</v>
      </c>
    </row>
    <row r="190" spans="1:3">
      <c r="A190" s="8">
        <v>38503</v>
      </c>
      <c r="B190" s="7">
        <v>19.5</v>
      </c>
      <c r="C190" s="7">
        <v>11.8</v>
      </c>
    </row>
    <row r="191" spans="1:3">
      <c r="A191" s="8">
        <v>38533</v>
      </c>
      <c r="B191" s="7">
        <v>20.200000000000003</v>
      </c>
      <c r="C191" s="7">
        <v>12.700000000000001</v>
      </c>
    </row>
    <row r="192" spans="1:3">
      <c r="A192" s="8">
        <v>38562</v>
      </c>
      <c r="B192" s="7">
        <v>19.600000000000001</v>
      </c>
      <c r="C192" s="7">
        <v>12</v>
      </c>
    </row>
    <row r="193" spans="1:3">
      <c r="A193" s="8">
        <v>38595</v>
      </c>
      <c r="B193" s="7">
        <v>18.900000000000002</v>
      </c>
      <c r="C193" s="7">
        <v>11.3</v>
      </c>
    </row>
    <row r="194" spans="1:3">
      <c r="A194" s="8">
        <v>38625</v>
      </c>
      <c r="B194" s="7">
        <v>19.200000000000003</v>
      </c>
      <c r="C194" s="7">
        <v>11.700000000000001</v>
      </c>
    </row>
    <row r="195" spans="1:3">
      <c r="A195" s="8">
        <v>38656</v>
      </c>
      <c r="B195" s="7">
        <v>18.8</v>
      </c>
      <c r="C195" s="7">
        <v>11.200000000000001</v>
      </c>
    </row>
    <row r="196" spans="1:3">
      <c r="A196" s="8">
        <v>38686</v>
      </c>
      <c r="B196" s="7">
        <v>15.4</v>
      </c>
      <c r="C196" s="7">
        <v>11.100000000000001</v>
      </c>
    </row>
    <row r="197" spans="1:3">
      <c r="A197" s="8">
        <v>38716</v>
      </c>
      <c r="B197" s="7">
        <v>15.600000000000001</v>
      </c>
      <c r="C197" s="7">
        <v>11.600000000000001</v>
      </c>
    </row>
    <row r="198" spans="1:3">
      <c r="A198" s="8">
        <v>38748</v>
      </c>
      <c r="B198" s="7">
        <v>15.4</v>
      </c>
      <c r="C198" s="7">
        <v>10.700000000000001</v>
      </c>
    </row>
    <row r="199" spans="1:3">
      <c r="A199" s="8">
        <v>38776</v>
      </c>
      <c r="B199" s="7">
        <v>15.8</v>
      </c>
      <c r="C199" s="7">
        <v>10.700000000000001</v>
      </c>
    </row>
    <row r="200" spans="1:3">
      <c r="A200" s="8">
        <v>38807</v>
      </c>
      <c r="B200" s="7">
        <v>14.200000000000001</v>
      </c>
      <c r="C200" s="7">
        <v>11.5</v>
      </c>
    </row>
    <row r="201" spans="1:3">
      <c r="A201" s="8">
        <v>38835</v>
      </c>
      <c r="B201" s="7">
        <v>13.9</v>
      </c>
      <c r="C201" s="7">
        <v>11.4</v>
      </c>
    </row>
    <row r="202" spans="1:3">
      <c r="A202" s="8">
        <v>38868</v>
      </c>
      <c r="B202" s="7">
        <v>13</v>
      </c>
      <c r="C202" s="7">
        <v>11.4</v>
      </c>
    </row>
    <row r="203" spans="1:3">
      <c r="A203" s="8">
        <v>38898</v>
      </c>
      <c r="B203" s="7">
        <v>13.3</v>
      </c>
      <c r="C203" s="7">
        <v>11.600000000000001</v>
      </c>
    </row>
    <row r="204" spans="1:3">
      <c r="A204" s="8">
        <v>38929</v>
      </c>
      <c r="B204" s="7">
        <v>12.4</v>
      </c>
      <c r="C204" s="7">
        <v>10.9</v>
      </c>
    </row>
    <row r="205" spans="1:3">
      <c r="A205" s="8">
        <v>38960</v>
      </c>
      <c r="B205" s="7">
        <v>12.5</v>
      </c>
      <c r="C205" s="7">
        <v>11.3</v>
      </c>
    </row>
    <row r="206" spans="1:3">
      <c r="A206" s="8">
        <v>38989</v>
      </c>
      <c r="B206" s="7">
        <v>12.8</v>
      </c>
      <c r="C206" s="7">
        <v>12.3</v>
      </c>
    </row>
    <row r="207" spans="1:3">
      <c r="A207" s="8">
        <v>39021</v>
      </c>
      <c r="B207" s="7">
        <v>14.100000000000001</v>
      </c>
      <c r="C207" s="7">
        <v>12.8</v>
      </c>
    </row>
    <row r="208" spans="1:3">
      <c r="A208" s="8">
        <v>39051</v>
      </c>
      <c r="B208" s="7">
        <v>15.3</v>
      </c>
      <c r="C208" s="7">
        <v>12.600000000000001</v>
      </c>
    </row>
    <row r="209" spans="1:3">
      <c r="A209" s="8">
        <v>39080</v>
      </c>
      <c r="B209" s="7">
        <v>16.100000000000001</v>
      </c>
      <c r="C209" s="7">
        <v>13.3</v>
      </c>
    </row>
    <row r="210" spans="1:3">
      <c r="A210" s="8">
        <v>39113</v>
      </c>
      <c r="B210" s="7">
        <v>16.8</v>
      </c>
      <c r="C210" s="7">
        <v>13.5</v>
      </c>
    </row>
    <row r="211" spans="1:3">
      <c r="A211" s="8">
        <v>39141</v>
      </c>
      <c r="B211" s="7">
        <v>16.3</v>
      </c>
      <c r="C211" s="7">
        <v>12.700000000000001</v>
      </c>
    </row>
    <row r="212" spans="1:3">
      <c r="A212" s="8">
        <v>39171</v>
      </c>
      <c r="B212" s="7">
        <v>17</v>
      </c>
      <c r="C212" s="7">
        <v>13</v>
      </c>
    </row>
    <row r="213" spans="1:3">
      <c r="A213" s="8">
        <v>39202</v>
      </c>
      <c r="B213" s="7">
        <v>17</v>
      </c>
      <c r="C213" s="7">
        <v>13.600000000000001</v>
      </c>
    </row>
    <row r="214" spans="1:3">
      <c r="A214" s="8">
        <v>39233</v>
      </c>
      <c r="B214" s="7">
        <v>17.5</v>
      </c>
      <c r="C214" s="7">
        <v>13.8</v>
      </c>
    </row>
    <row r="215" spans="1:3">
      <c r="A215" s="8">
        <v>39262</v>
      </c>
      <c r="B215" s="7">
        <v>17.100000000000001</v>
      </c>
      <c r="C215" s="7">
        <v>13.9</v>
      </c>
    </row>
    <row r="216" spans="1:3">
      <c r="A216" s="8">
        <v>39294</v>
      </c>
      <c r="B216" s="7">
        <v>14.100000000000001</v>
      </c>
      <c r="C216" s="7">
        <v>13.100000000000001</v>
      </c>
    </row>
    <row r="217" spans="1:3">
      <c r="A217" s="8">
        <v>39325</v>
      </c>
      <c r="B217" s="7">
        <v>14.8</v>
      </c>
      <c r="C217" s="7">
        <v>13.100000000000001</v>
      </c>
    </row>
    <row r="218" spans="1:3">
      <c r="A218" s="8">
        <v>39353</v>
      </c>
      <c r="B218" s="7">
        <v>16</v>
      </c>
      <c r="C218" s="7">
        <v>12.700000000000001</v>
      </c>
    </row>
    <row r="219" spans="1:3">
      <c r="A219" s="8">
        <v>39386</v>
      </c>
      <c r="B219" s="7">
        <v>18.5</v>
      </c>
      <c r="C219" s="7">
        <v>13.5</v>
      </c>
    </row>
    <row r="220" spans="1:3">
      <c r="A220" s="8">
        <v>39416</v>
      </c>
      <c r="B220" s="7">
        <v>12.3</v>
      </c>
      <c r="C220" s="7">
        <v>11.8</v>
      </c>
    </row>
    <row r="221" spans="1:3">
      <c r="A221" s="8">
        <v>39447</v>
      </c>
      <c r="B221" s="7">
        <v>11.9</v>
      </c>
      <c r="C221" s="7">
        <v>11.3</v>
      </c>
    </row>
    <row r="222" spans="1:3">
      <c r="A222" s="8">
        <v>39478</v>
      </c>
      <c r="B222" s="7">
        <v>10.5</v>
      </c>
      <c r="C222" s="7">
        <v>10.700000000000001</v>
      </c>
    </row>
    <row r="223" spans="1:3">
      <c r="A223" s="8">
        <v>39507</v>
      </c>
      <c r="B223" s="7">
        <v>10.3</v>
      </c>
      <c r="C223" s="7">
        <v>9.3000000000000007</v>
      </c>
    </row>
    <row r="224" spans="1:3">
      <c r="A224" s="8">
        <v>39538</v>
      </c>
      <c r="B224" s="7">
        <v>9.7000000000000011</v>
      </c>
      <c r="C224" s="7">
        <v>8.9</v>
      </c>
    </row>
    <row r="225" spans="1:3">
      <c r="A225" s="8">
        <v>39568</v>
      </c>
      <c r="B225" s="7">
        <v>9.9</v>
      </c>
      <c r="C225" s="7">
        <v>9.2000000000000011</v>
      </c>
    </row>
    <row r="226" spans="1:3">
      <c r="A226" s="8">
        <v>39598</v>
      </c>
      <c r="B226" s="7">
        <v>9.5</v>
      </c>
      <c r="C226" s="7">
        <v>8.9</v>
      </c>
    </row>
    <row r="227" spans="1:3">
      <c r="A227" s="8">
        <v>39629</v>
      </c>
      <c r="B227" s="7">
        <v>8.7000000000000011</v>
      </c>
      <c r="C227" s="7">
        <v>8</v>
      </c>
    </row>
    <row r="228" spans="1:3">
      <c r="A228" s="8">
        <v>39660</v>
      </c>
      <c r="B228" s="7">
        <v>9.1</v>
      </c>
      <c r="C228" s="7">
        <v>6.9</v>
      </c>
    </row>
    <row r="229" spans="1:3">
      <c r="A229" s="8">
        <v>39689</v>
      </c>
      <c r="B229" s="7">
        <v>9.2000000000000011</v>
      </c>
      <c r="C229" s="7">
        <v>6.9</v>
      </c>
    </row>
    <row r="230" spans="1:3">
      <c r="A230" s="8">
        <v>39721</v>
      </c>
      <c r="B230" s="7">
        <v>9.1</v>
      </c>
      <c r="C230" s="7">
        <v>6.4</v>
      </c>
    </row>
    <row r="231" spans="1:3">
      <c r="A231" s="8">
        <v>39752</v>
      </c>
      <c r="B231" s="7">
        <v>7.8000000000000007</v>
      </c>
      <c r="C231" s="7">
        <v>4.6000000000000005</v>
      </c>
    </row>
    <row r="232" spans="1:3">
      <c r="A232" s="8">
        <v>39780</v>
      </c>
      <c r="B232" s="7">
        <v>11.200000000000001</v>
      </c>
      <c r="C232" s="7">
        <v>5.4</v>
      </c>
    </row>
    <row r="233" spans="1:3">
      <c r="A233" s="8">
        <v>39813</v>
      </c>
      <c r="B233" s="7">
        <v>11.100000000000001</v>
      </c>
      <c r="C233" s="7">
        <v>5.4</v>
      </c>
    </row>
    <row r="234" spans="1:3">
      <c r="A234" s="8">
        <v>39843</v>
      </c>
      <c r="B234" s="7">
        <v>9.8000000000000007</v>
      </c>
      <c r="C234" s="7">
        <v>4.2</v>
      </c>
    </row>
    <row r="235" spans="1:3">
      <c r="A235" s="8">
        <v>39871</v>
      </c>
      <c r="B235" s="7">
        <v>9</v>
      </c>
      <c r="C235" s="7">
        <v>5</v>
      </c>
    </row>
    <row r="236" spans="1:3">
      <c r="A236" s="8">
        <v>39903</v>
      </c>
      <c r="B236" s="7">
        <v>9.2000000000000011</v>
      </c>
      <c r="C236" s="7">
        <v>4.3</v>
      </c>
    </row>
    <row r="237" spans="1:3">
      <c r="A237" s="8">
        <v>39933</v>
      </c>
      <c r="B237" s="7">
        <v>8.8000000000000007</v>
      </c>
      <c r="C237" s="7">
        <v>5.2</v>
      </c>
    </row>
    <row r="238" spans="1:3">
      <c r="A238" s="8">
        <v>39962</v>
      </c>
      <c r="B238" s="7">
        <v>9.1</v>
      </c>
      <c r="C238" s="7">
        <v>4.3</v>
      </c>
    </row>
    <row r="239" spans="1:3">
      <c r="A239" s="8">
        <v>39994</v>
      </c>
      <c r="B239" s="7">
        <v>9.6000000000000014</v>
      </c>
      <c r="C239" s="7">
        <v>5</v>
      </c>
    </row>
    <row r="240" spans="1:3">
      <c r="A240" s="8">
        <v>40025</v>
      </c>
      <c r="B240" s="7">
        <v>10.600000000000001</v>
      </c>
      <c r="C240" s="7">
        <v>6.5</v>
      </c>
    </row>
    <row r="241" spans="1:3">
      <c r="A241" s="8">
        <v>40056</v>
      </c>
      <c r="B241" s="7">
        <v>10.600000000000001</v>
      </c>
      <c r="C241" s="7">
        <v>7.1000000000000005</v>
      </c>
    </row>
    <row r="242" spans="1:3">
      <c r="A242" s="8">
        <v>40086</v>
      </c>
      <c r="B242" s="7">
        <v>11.4</v>
      </c>
      <c r="C242" s="7">
        <v>6.7</v>
      </c>
    </row>
    <row r="243" spans="1:3">
      <c r="A243" s="8">
        <v>40116</v>
      </c>
      <c r="B243" s="7">
        <v>11.5</v>
      </c>
      <c r="C243" s="7">
        <v>6.8000000000000007</v>
      </c>
    </row>
    <row r="244" spans="1:3">
      <c r="A244" s="8">
        <v>40147</v>
      </c>
      <c r="B244" s="7">
        <v>11.5</v>
      </c>
      <c r="C244" s="7">
        <v>7.3000000000000007</v>
      </c>
    </row>
    <row r="245" spans="1:3">
      <c r="A245" s="8">
        <v>40178</v>
      </c>
      <c r="B245" s="7">
        <v>11.8</v>
      </c>
      <c r="C245" s="7">
        <v>7.1000000000000005</v>
      </c>
    </row>
    <row r="246" spans="1:3">
      <c r="A246" s="8">
        <v>40207</v>
      </c>
      <c r="B246" s="7">
        <v>10.5</v>
      </c>
      <c r="C246" s="7">
        <v>7.2</v>
      </c>
    </row>
    <row r="247" spans="1:3">
      <c r="A247" s="8">
        <v>40235</v>
      </c>
      <c r="B247" s="7">
        <v>10.100000000000001</v>
      </c>
      <c r="C247" s="7">
        <v>5.6000000000000005</v>
      </c>
    </row>
    <row r="248" spans="1:3">
      <c r="A248" s="8">
        <v>40268</v>
      </c>
      <c r="B248" s="7">
        <v>10.3</v>
      </c>
      <c r="C248" s="7">
        <v>6</v>
      </c>
    </row>
    <row r="249" spans="1:3">
      <c r="A249" s="8">
        <v>40298</v>
      </c>
      <c r="B249" s="7">
        <v>10</v>
      </c>
      <c r="C249" s="7">
        <v>6.2</v>
      </c>
    </row>
    <row r="250" spans="1:3">
      <c r="A250" s="8">
        <v>40329</v>
      </c>
      <c r="B250" s="7">
        <v>9.2000000000000011</v>
      </c>
      <c r="C250" s="7">
        <v>6.8000000000000007</v>
      </c>
    </row>
    <row r="251" spans="1:3">
      <c r="A251" s="8">
        <v>40359</v>
      </c>
      <c r="B251" s="7">
        <v>9</v>
      </c>
      <c r="C251" s="7">
        <v>7</v>
      </c>
    </row>
    <row r="252" spans="1:3">
      <c r="A252" s="8">
        <v>40389</v>
      </c>
      <c r="B252" s="7">
        <v>10</v>
      </c>
      <c r="C252" s="7">
        <v>7.4</v>
      </c>
    </row>
    <row r="253" spans="1:3">
      <c r="A253" s="8">
        <v>40421</v>
      </c>
      <c r="B253" s="7">
        <v>10</v>
      </c>
      <c r="C253" s="7">
        <v>6.9</v>
      </c>
    </row>
    <row r="254" spans="1:3">
      <c r="A254" s="8">
        <v>40451</v>
      </c>
      <c r="B254" s="7">
        <v>10.4</v>
      </c>
      <c r="C254" s="7">
        <v>7.3000000000000007</v>
      </c>
    </row>
    <row r="255" spans="1:3">
      <c r="A255" s="8">
        <v>40480</v>
      </c>
      <c r="B255" s="7">
        <v>11.100000000000001</v>
      </c>
      <c r="C255" s="7">
        <v>8</v>
      </c>
    </row>
    <row r="256" spans="1:3">
      <c r="A256" s="8">
        <v>40512</v>
      </c>
      <c r="B256" s="7">
        <v>6.7</v>
      </c>
      <c r="C256" s="7">
        <v>8.5</v>
      </c>
    </row>
    <row r="257" spans="1:3">
      <c r="A257" s="8">
        <v>40543</v>
      </c>
      <c r="B257" s="7">
        <v>7</v>
      </c>
      <c r="C257" s="7">
        <v>9.1</v>
      </c>
    </row>
    <row r="258" spans="1:3">
      <c r="A258" s="8">
        <v>40574</v>
      </c>
      <c r="B258" s="7">
        <v>7.5</v>
      </c>
      <c r="C258" s="7">
        <v>8.8000000000000007</v>
      </c>
    </row>
    <row r="259" spans="1:3">
      <c r="A259" s="8">
        <v>40602</v>
      </c>
      <c r="B259" s="7">
        <v>8.2000000000000011</v>
      </c>
      <c r="C259" s="7">
        <v>8.6</v>
      </c>
    </row>
    <row r="260" spans="1:3">
      <c r="A260" s="8">
        <v>40633</v>
      </c>
      <c r="B260" s="7">
        <v>7.9</v>
      </c>
      <c r="C260" s="7">
        <v>8.7000000000000011</v>
      </c>
    </row>
    <row r="261" spans="1:3">
      <c r="A261" s="8">
        <v>40662</v>
      </c>
      <c r="B261" s="7">
        <v>8.1</v>
      </c>
      <c r="C261" s="7">
        <v>9.2000000000000011</v>
      </c>
    </row>
    <row r="262" spans="1:3">
      <c r="A262" s="8">
        <v>40694</v>
      </c>
      <c r="B262" s="7">
        <v>7.5</v>
      </c>
      <c r="C262" s="7">
        <v>9.6000000000000014</v>
      </c>
    </row>
    <row r="263" spans="1:3">
      <c r="A263" s="8">
        <v>40724</v>
      </c>
      <c r="B263" s="7">
        <v>7.5</v>
      </c>
      <c r="C263" s="7">
        <v>9.6000000000000014</v>
      </c>
    </row>
    <row r="264" spans="1:3">
      <c r="A264" s="8">
        <v>40753</v>
      </c>
      <c r="B264" s="7">
        <v>7.3000000000000007</v>
      </c>
      <c r="C264" s="7">
        <v>9.2000000000000011</v>
      </c>
    </row>
    <row r="265" spans="1:3">
      <c r="A265" s="8">
        <v>40786</v>
      </c>
      <c r="B265" s="7">
        <v>6.8000000000000007</v>
      </c>
      <c r="C265" s="7">
        <v>7.9</v>
      </c>
    </row>
    <row r="266" spans="1:3">
      <c r="A266" s="8">
        <v>40816</v>
      </c>
      <c r="B266" s="7">
        <v>6.8000000000000007</v>
      </c>
      <c r="C266" s="7">
        <v>8</v>
      </c>
    </row>
    <row r="267" spans="1:3">
      <c r="A267" s="8">
        <v>40847</v>
      </c>
      <c r="B267" s="7">
        <v>7.3000000000000007</v>
      </c>
      <c r="C267" s="7">
        <v>8.6</v>
      </c>
    </row>
    <row r="268" spans="1:3">
      <c r="A268" s="8">
        <v>40877</v>
      </c>
      <c r="B268" s="7">
        <v>15.5</v>
      </c>
      <c r="C268" s="7">
        <v>8.5</v>
      </c>
    </row>
    <row r="269" spans="1:3">
      <c r="A269" s="8">
        <v>40907</v>
      </c>
      <c r="B269" s="7">
        <v>14.9</v>
      </c>
      <c r="C269" s="7">
        <v>8.6</v>
      </c>
    </row>
    <row r="270" spans="1:3">
      <c r="A270" s="8">
        <v>40939</v>
      </c>
      <c r="B270" s="7">
        <v>14.8</v>
      </c>
      <c r="C270" s="7">
        <v>9.1</v>
      </c>
    </row>
    <row r="271" spans="1:3">
      <c r="A271" s="8">
        <v>40968</v>
      </c>
      <c r="B271" s="7">
        <v>10.700000000000001</v>
      </c>
      <c r="C271" s="7">
        <v>9.3000000000000007</v>
      </c>
    </row>
    <row r="272" spans="1:3">
      <c r="A272" s="8">
        <v>40998</v>
      </c>
      <c r="B272" s="7">
        <v>10.200000000000001</v>
      </c>
      <c r="C272" s="7">
        <v>9.8000000000000007</v>
      </c>
    </row>
    <row r="273" spans="1:3">
      <c r="A273" s="8">
        <v>41029</v>
      </c>
      <c r="B273" s="7">
        <v>9.2000000000000011</v>
      </c>
      <c r="C273" s="7">
        <v>9.2000000000000011</v>
      </c>
    </row>
    <row r="274" spans="1:3">
      <c r="A274" s="8">
        <v>41060</v>
      </c>
      <c r="B274" s="7">
        <v>9.2000000000000011</v>
      </c>
      <c r="C274" s="7">
        <v>8.7000000000000011</v>
      </c>
    </row>
    <row r="275" spans="1:3">
      <c r="A275" s="8">
        <v>41089</v>
      </c>
      <c r="B275" s="7">
        <v>10.600000000000001</v>
      </c>
      <c r="C275" s="7">
        <v>8.9</v>
      </c>
    </row>
    <row r="276" spans="1:3">
      <c r="A276" s="8">
        <v>41121</v>
      </c>
      <c r="B276" s="7">
        <v>9.7000000000000011</v>
      </c>
      <c r="C276" s="7">
        <v>9</v>
      </c>
    </row>
    <row r="277" spans="1:3">
      <c r="A277" s="8">
        <v>41152</v>
      </c>
      <c r="B277" s="7">
        <v>10.5</v>
      </c>
      <c r="C277" s="7">
        <v>9</v>
      </c>
    </row>
    <row r="278" spans="1:3">
      <c r="A278" s="8">
        <v>41180</v>
      </c>
      <c r="B278" s="7">
        <v>10.9</v>
      </c>
      <c r="C278" s="7">
        <v>9.5</v>
      </c>
    </row>
    <row r="279" spans="1:3">
      <c r="A279" s="8">
        <v>41213</v>
      </c>
      <c r="B279" s="7">
        <v>10.700000000000001</v>
      </c>
      <c r="C279" s="7">
        <v>8.8000000000000007</v>
      </c>
    </row>
    <row r="280" spans="1:3">
      <c r="A280" s="8">
        <v>41243</v>
      </c>
      <c r="B280" s="7">
        <v>7.5</v>
      </c>
      <c r="C280" s="7">
        <v>9.5</v>
      </c>
    </row>
    <row r="281" spans="1:3">
      <c r="A281" s="8">
        <v>41274</v>
      </c>
      <c r="B281" s="7">
        <v>7.5</v>
      </c>
      <c r="C281" s="7">
        <v>9.4</v>
      </c>
    </row>
    <row r="282" spans="1:3">
      <c r="A282" s="8">
        <v>41305</v>
      </c>
      <c r="B282" s="7">
        <v>7.9</v>
      </c>
      <c r="C282" s="7">
        <v>10.100000000000001</v>
      </c>
    </row>
    <row r="283" spans="1:3">
      <c r="A283" s="8">
        <v>41333</v>
      </c>
      <c r="B283" s="7">
        <v>11.5</v>
      </c>
      <c r="C283" s="7">
        <v>10.600000000000001</v>
      </c>
    </row>
    <row r="284" spans="1:3">
      <c r="A284" s="8">
        <v>41364</v>
      </c>
      <c r="B284" s="7">
        <v>12.100000000000001</v>
      </c>
      <c r="C284" s="7">
        <v>11</v>
      </c>
    </row>
    <row r="285" spans="1:3">
      <c r="A285" s="8">
        <v>41394</v>
      </c>
      <c r="B285" s="7">
        <v>12.8</v>
      </c>
      <c r="C285" s="7">
        <v>11</v>
      </c>
    </row>
    <row r="286" spans="1:3">
      <c r="A286" s="8">
        <v>41425</v>
      </c>
      <c r="B286" s="7">
        <v>11.600000000000001</v>
      </c>
      <c r="C286" s="7">
        <v>11.4</v>
      </c>
    </row>
    <row r="287" spans="1:3">
      <c r="A287" s="8">
        <v>41455</v>
      </c>
      <c r="B287" s="7">
        <v>10.8</v>
      </c>
      <c r="C287" s="7">
        <v>11.600000000000001</v>
      </c>
    </row>
    <row r="288" spans="1:3">
      <c r="A288" s="8">
        <v>41486</v>
      </c>
      <c r="B288" s="7">
        <v>12.3</v>
      </c>
      <c r="C288" s="7">
        <v>12.700000000000001</v>
      </c>
    </row>
    <row r="289" spans="1:3">
      <c r="A289" s="8">
        <v>41517</v>
      </c>
      <c r="B289" s="7">
        <v>11.8</v>
      </c>
      <c r="C289" s="7">
        <v>12.100000000000001</v>
      </c>
    </row>
    <row r="290" spans="1:3">
      <c r="A290" s="8">
        <v>41547</v>
      </c>
      <c r="B290" s="7">
        <v>13.200000000000001</v>
      </c>
      <c r="C290" s="7">
        <v>12.700000000000001</v>
      </c>
    </row>
    <row r="291" spans="1:3">
      <c r="A291" s="8">
        <v>41578</v>
      </c>
      <c r="B291" s="7">
        <v>14.9</v>
      </c>
      <c r="C291" s="7">
        <v>14</v>
      </c>
    </row>
    <row r="292" spans="1:3">
      <c r="A292" s="8">
        <v>41608</v>
      </c>
      <c r="B292" s="7">
        <v>15</v>
      </c>
      <c r="C292" s="7">
        <v>13.8</v>
      </c>
    </row>
    <row r="293" spans="1:3">
      <c r="A293" s="8">
        <v>41639</v>
      </c>
      <c r="B293" s="7">
        <v>14.700000000000001</v>
      </c>
      <c r="C293" s="7">
        <v>14.100000000000001</v>
      </c>
    </row>
    <row r="294" spans="1:3">
      <c r="A294" s="8">
        <v>41670</v>
      </c>
      <c r="B294" s="7">
        <v>14.200000000000001</v>
      </c>
      <c r="C294" s="7">
        <v>13.9</v>
      </c>
    </row>
    <row r="295" spans="1:3">
      <c r="A295" s="8">
        <v>41698</v>
      </c>
      <c r="B295" s="7">
        <v>10.9</v>
      </c>
      <c r="C295" s="7">
        <v>14.8</v>
      </c>
    </row>
    <row r="296" spans="1:3">
      <c r="A296" s="8">
        <v>41729</v>
      </c>
      <c r="B296" s="7">
        <v>11.3</v>
      </c>
      <c r="C296" s="7">
        <v>13.8</v>
      </c>
    </row>
    <row r="297" spans="1:3">
      <c r="A297" s="8">
        <v>41759</v>
      </c>
      <c r="B297" s="7">
        <v>11.9</v>
      </c>
      <c r="C297" s="7">
        <v>13.4</v>
      </c>
    </row>
    <row r="298" spans="1:3">
      <c r="A298" s="8">
        <v>41790</v>
      </c>
      <c r="B298" s="7">
        <v>12.8</v>
      </c>
      <c r="C298" s="7">
        <v>14.100000000000001</v>
      </c>
    </row>
    <row r="299" spans="1:3">
      <c r="A299" s="8">
        <v>41820</v>
      </c>
      <c r="B299" s="7">
        <v>13</v>
      </c>
      <c r="C299" s="7">
        <v>13.600000000000001</v>
      </c>
    </row>
    <row r="300" spans="1:3">
      <c r="A300" s="8">
        <v>41851</v>
      </c>
      <c r="B300" s="7">
        <v>12.600000000000001</v>
      </c>
      <c r="C300" s="7">
        <v>13.5</v>
      </c>
    </row>
    <row r="301" spans="1:3">
      <c r="A301" s="8">
        <v>41882</v>
      </c>
      <c r="B301" s="7">
        <v>12.5</v>
      </c>
      <c r="C301" s="7">
        <v>13.4</v>
      </c>
    </row>
    <row r="302" spans="1:3">
      <c r="A302" s="8">
        <v>41912</v>
      </c>
      <c r="B302" s="7">
        <v>12.700000000000001</v>
      </c>
      <c r="C302" s="7">
        <v>13.200000000000001</v>
      </c>
    </row>
    <row r="303" spans="1:3">
      <c r="A303" s="8">
        <v>41943</v>
      </c>
      <c r="B303" s="7">
        <v>12.4</v>
      </c>
      <c r="C303" s="7">
        <v>12.4</v>
      </c>
    </row>
    <row r="304" spans="1:3">
      <c r="A304" s="8">
        <v>41973</v>
      </c>
      <c r="B304" s="7">
        <v>13.200000000000001</v>
      </c>
      <c r="C304" s="7">
        <v>13.8</v>
      </c>
    </row>
    <row r="305" spans="1:3">
      <c r="A305" s="8">
        <v>42003</v>
      </c>
      <c r="B305" s="7">
        <v>12.200000000000001</v>
      </c>
      <c r="C305" s="7">
        <v>13.5</v>
      </c>
    </row>
    <row r="306" spans="1:3">
      <c r="A306" s="8">
        <v>42034</v>
      </c>
      <c r="B306" s="7">
        <v>13.700000000000001</v>
      </c>
      <c r="C306" s="7">
        <v>13.700000000000001</v>
      </c>
    </row>
    <row r="307" spans="1:3">
      <c r="A307" s="8">
        <v>42063</v>
      </c>
      <c r="B307" s="7">
        <v>22.5</v>
      </c>
      <c r="C307" s="7">
        <v>14.9</v>
      </c>
    </row>
    <row r="308" spans="1:3">
      <c r="A308" s="8">
        <v>42093</v>
      </c>
      <c r="B308" s="7">
        <v>21.8</v>
      </c>
      <c r="C308" s="7">
        <v>14.700000000000001</v>
      </c>
    </row>
    <row r="309" spans="1:3">
      <c r="A309" s="8">
        <v>42124</v>
      </c>
      <c r="B309" s="7">
        <v>22.3</v>
      </c>
      <c r="C309" s="7">
        <v>14.9</v>
      </c>
    </row>
    <row r="310" spans="1:3">
      <c r="A310" s="8">
        <v>42154</v>
      </c>
      <c r="B310" s="7">
        <v>15.3</v>
      </c>
      <c r="C310" s="7">
        <v>14.200000000000001</v>
      </c>
    </row>
    <row r="311" spans="1:3">
      <c r="A311" s="8">
        <v>42185</v>
      </c>
      <c r="B311" s="7">
        <v>15.200000000000001</v>
      </c>
      <c r="C311" s="7">
        <v>14.3</v>
      </c>
    </row>
    <row r="312" spans="1:3">
      <c r="A312" s="8">
        <v>42215</v>
      </c>
      <c r="B312" s="7">
        <v>14.5</v>
      </c>
      <c r="C312" s="7">
        <v>14.8</v>
      </c>
    </row>
    <row r="313" spans="1:3">
      <c r="A313" s="8">
        <v>42246</v>
      </c>
      <c r="B313" s="7">
        <v>13.4</v>
      </c>
      <c r="C313" s="7">
        <v>13.8</v>
      </c>
    </row>
    <row r="314" spans="1:3">
      <c r="A314" s="8">
        <v>42277</v>
      </c>
      <c r="B314" s="7">
        <v>11.4</v>
      </c>
      <c r="C314" s="7">
        <v>13.200000000000001</v>
      </c>
    </row>
    <row r="315" spans="1:3">
      <c r="A315" s="8">
        <v>42307</v>
      </c>
      <c r="B315" s="7">
        <v>12.600000000000001</v>
      </c>
      <c r="C315" s="7">
        <v>14.8</v>
      </c>
    </row>
    <row r="316" spans="1:3">
      <c r="A316" s="4">
        <v>42338</v>
      </c>
      <c r="B316">
        <v>12.700000000000001</v>
      </c>
      <c r="C316">
        <v>15.8</v>
      </c>
    </row>
    <row r="317" spans="1:3">
      <c r="A317" s="4">
        <v>42368</v>
      </c>
      <c r="B317">
        <v>11.4</v>
      </c>
      <c r="C317">
        <v>14.9</v>
      </c>
    </row>
    <row r="318" spans="1:3">
      <c r="A318" s="4">
        <v>42399</v>
      </c>
      <c r="B318">
        <v>10.5</v>
      </c>
      <c r="C318">
        <v>15.4</v>
      </c>
    </row>
    <row r="319" spans="1:3">
      <c r="A319" s="4">
        <v>42429</v>
      </c>
      <c r="B319">
        <v>16.600000000000001</v>
      </c>
      <c r="C319">
        <v>15</v>
      </c>
    </row>
    <row r="320" spans="1:3">
      <c r="A320" s="4">
        <v>42459</v>
      </c>
      <c r="B320">
        <v>18.100000000000001</v>
      </c>
      <c r="C320">
        <v>13.700000000000001</v>
      </c>
    </row>
    <row r="321" spans="1:3">
      <c r="A321" s="4">
        <v>42490</v>
      </c>
      <c r="B321">
        <v>28.5</v>
      </c>
      <c r="C321">
        <v>13.600000000000001</v>
      </c>
    </row>
    <row r="322" spans="1:3">
      <c r="A322" s="4">
        <v>42520</v>
      </c>
      <c r="B322">
        <v>28.5</v>
      </c>
      <c r="C322">
        <v>13.600000000000001</v>
      </c>
    </row>
    <row r="323" spans="1:3">
      <c r="A323" s="4">
        <v>42551</v>
      </c>
      <c r="B323">
        <v>25.3</v>
      </c>
      <c r="C323">
        <v>12.3</v>
      </c>
    </row>
    <row r="324" spans="1:3">
      <c r="A324" s="4">
        <v>42581</v>
      </c>
      <c r="B324">
        <v>110.7</v>
      </c>
      <c r="C324">
        <v>12.5</v>
      </c>
    </row>
    <row r="325" spans="1:3">
      <c r="A325" s="4">
        <v>42612</v>
      </c>
      <c r="B325">
        <v>113.2</v>
      </c>
      <c r="C325">
        <v>11.8</v>
      </c>
    </row>
    <row r="326" spans="1:3">
      <c r="A326" s="4">
        <v>42643</v>
      </c>
      <c r="B326">
        <v>113.80000000000001</v>
      </c>
      <c r="C326">
        <v>11.8</v>
      </c>
    </row>
    <row r="327" spans="1:3">
      <c r="A327" s="4">
        <v>42673</v>
      </c>
      <c r="B327">
        <v>108.9</v>
      </c>
      <c r="C327">
        <v>11.700000000000001</v>
      </c>
    </row>
    <row r="328" spans="1:3">
      <c r="A328" s="4">
        <v>42704</v>
      </c>
      <c r="B328">
        <v>96.300000000000011</v>
      </c>
      <c r="C328">
        <v>11</v>
      </c>
    </row>
    <row r="329" spans="1:3">
      <c r="A329" s="4">
        <v>42734</v>
      </c>
      <c r="B329">
        <v>108.2</v>
      </c>
      <c r="C329">
        <v>11.3</v>
      </c>
    </row>
    <row r="330" spans="1:3">
      <c r="A330" s="4">
        <v>42765</v>
      </c>
      <c r="B330">
        <v>109.80000000000001</v>
      </c>
      <c r="C330">
        <v>9.4</v>
      </c>
    </row>
    <row r="331" spans="1:3">
      <c r="A331" s="4">
        <v>42794</v>
      </c>
      <c r="B331">
        <v>23.1</v>
      </c>
      <c r="C331">
        <v>10.100000000000001</v>
      </c>
    </row>
    <row r="332" spans="1:3">
      <c r="A332" s="4">
        <v>42824</v>
      </c>
      <c r="B332">
        <v>25</v>
      </c>
      <c r="C332">
        <v>9.8000000000000007</v>
      </c>
    </row>
    <row r="333" spans="1:3">
      <c r="A333" s="4">
        <v>42855</v>
      </c>
      <c r="B333">
        <v>24.3</v>
      </c>
      <c r="C333">
        <v>9.4</v>
      </c>
    </row>
    <row r="334" spans="1:3">
      <c r="A334" s="4">
        <v>42885</v>
      </c>
      <c r="B334">
        <v>25.1</v>
      </c>
      <c r="C334">
        <v>9.5</v>
      </c>
    </row>
    <row r="335" spans="1:3">
      <c r="A335" s="4">
        <v>42916</v>
      </c>
      <c r="B335">
        <v>22.8</v>
      </c>
      <c r="C335">
        <v>9.1</v>
      </c>
    </row>
    <row r="336" spans="1:3">
      <c r="A336" s="4">
        <v>42946</v>
      </c>
      <c r="B336">
        <v>20.8</v>
      </c>
      <c r="C336">
        <v>9.6000000000000014</v>
      </c>
    </row>
    <row r="337" spans="1:3">
      <c r="A337" s="4">
        <v>42977</v>
      </c>
      <c r="B337">
        <v>19.5</v>
      </c>
      <c r="C337">
        <v>9</v>
      </c>
    </row>
    <row r="338" spans="1:3">
      <c r="A338" s="4">
        <v>43007</v>
      </c>
      <c r="B338" s="7">
        <v>19.899999999999999</v>
      </c>
      <c r="C338" s="7">
        <v>9.9</v>
      </c>
    </row>
    <row r="339" spans="1:3">
      <c r="A339" s="4">
        <v>43039</v>
      </c>
      <c r="B339" s="7">
        <v>21.7</v>
      </c>
      <c r="C339" s="7">
        <v>9.1</v>
      </c>
    </row>
    <row r="340" spans="1:3">
      <c r="A340" s="8">
        <v>43069</v>
      </c>
      <c r="B340" s="7">
        <v>20.7</v>
      </c>
      <c r="C340" s="7">
        <v>9.4</v>
      </c>
    </row>
    <row r="341" spans="1:3">
      <c r="A341" s="8">
        <v>43098</v>
      </c>
      <c r="B341" s="7">
        <v>19.600000000000001</v>
      </c>
      <c r="C341" s="7">
        <v>9.8000000000000007</v>
      </c>
    </row>
    <row r="342" spans="1:3">
      <c r="A342" s="8">
        <v>43131</v>
      </c>
      <c r="B342" s="7">
        <v>19.899999999999999</v>
      </c>
      <c r="C342" s="7">
        <v>9.1999999999999993</v>
      </c>
    </row>
    <row r="343" spans="1:3">
      <c r="A343" s="8">
        <v>43159</v>
      </c>
      <c r="B343" s="7">
        <v>14.3</v>
      </c>
      <c r="C343" s="7">
        <v>14.5</v>
      </c>
    </row>
    <row r="344" spans="1:3">
      <c r="A344" s="8">
        <v>43189</v>
      </c>
      <c r="B344" s="7">
        <v>14.4</v>
      </c>
      <c r="C344" s="7">
        <v>13.8</v>
      </c>
    </row>
    <row r="345" spans="1:3">
      <c r="A345" s="8">
        <v>43220</v>
      </c>
      <c r="B345" s="7">
        <v>14.7</v>
      </c>
      <c r="C345" s="7">
        <v>15.1</v>
      </c>
    </row>
    <row r="346" spans="1:3">
      <c r="A346" s="8">
        <v>43251</v>
      </c>
      <c r="B346" s="7">
        <v>13.2</v>
      </c>
      <c r="C346" s="7">
        <v>7.3</v>
      </c>
    </row>
    <row r="347" spans="1:3">
      <c r="A347" s="8">
        <v>43280</v>
      </c>
      <c r="B347" s="7">
        <v>12.7</v>
      </c>
      <c r="C347" s="7">
        <v>7.8</v>
      </c>
    </row>
    <row r="348" spans="1:3">
      <c r="A348" s="8">
        <v>43312</v>
      </c>
      <c r="B348" s="7">
        <v>13.8</v>
      </c>
      <c r="C348" s="7">
        <v>8.4</v>
      </c>
    </row>
    <row r="349" spans="1:3">
      <c r="A349" s="8">
        <v>43343</v>
      </c>
      <c r="B349" s="7">
        <v>12.5</v>
      </c>
      <c r="C349" s="7">
        <v>7.8</v>
      </c>
    </row>
    <row r="350" spans="1:3">
      <c r="A350" s="8">
        <v>43371</v>
      </c>
      <c r="B350" s="7">
        <v>12.2</v>
      </c>
      <c r="C350" s="7">
        <v>8.1</v>
      </c>
    </row>
    <row r="351" spans="1:3">
      <c r="A351" s="8">
        <v>43404</v>
      </c>
      <c r="B351" s="7">
        <v>12.4</v>
      </c>
      <c r="C351" s="7">
        <v>8.6</v>
      </c>
    </row>
    <row r="352" spans="1:3">
      <c r="A352" s="8">
        <v>43434</v>
      </c>
      <c r="B352" s="7">
        <v>13.5</v>
      </c>
      <c r="C352" s="7">
        <v>9.1999999999999993</v>
      </c>
    </row>
    <row r="353" spans="1:3">
      <c r="A353" s="8">
        <v>43465</v>
      </c>
      <c r="B353" s="7">
        <v>12.5</v>
      </c>
      <c r="C353" s="7">
        <v>8.4</v>
      </c>
    </row>
    <row r="354" spans="1:3">
      <c r="A354" s="8">
        <v>43496</v>
      </c>
      <c r="B354" s="7">
        <v>12.8</v>
      </c>
      <c r="C354" s="7">
        <v>8.1999999999999993</v>
      </c>
    </row>
    <row r="355" spans="1:3">
      <c r="A355" s="8">
        <v>43524</v>
      </c>
      <c r="B355" s="7">
        <v>13.3</v>
      </c>
      <c r="C355" s="7">
        <v>7.6</v>
      </c>
    </row>
    <row r="356" spans="1:3">
      <c r="A356" s="8">
        <v>43553</v>
      </c>
      <c r="B356" s="7">
        <v>13.1</v>
      </c>
      <c r="C356" s="7">
        <v>7.9</v>
      </c>
    </row>
    <row r="357" spans="1:3">
      <c r="A357" s="8">
        <v>43585</v>
      </c>
      <c r="B357" s="7">
        <v>13</v>
      </c>
      <c r="C357" s="7">
        <v>8.1</v>
      </c>
    </row>
  </sheetData>
  <mergeCells count="1">
    <mergeCell ref="B3:C3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theme="6" tint="0.39997558519241921"/>
  </sheetPr>
  <dimension ref="A2:S347"/>
  <sheetViews>
    <sheetView workbookViewId="0">
      <pane ySplit="9945" topLeftCell="A307"/>
      <selection activeCell="G22" sqref="G22"/>
      <selection pane="bottomLeft" activeCell="A307" sqref="A307"/>
    </sheetView>
  </sheetViews>
  <sheetFormatPr baseColWidth="10" defaultColWidth="9.140625" defaultRowHeight="12.75"/>
  <cols>
    <col min="1" max="1" width="10.140625" style="7" bestFit="1" customWidth="1"/>
    <col min="2" max="5" width="9.140625" style="7"/>
    <col min="16" max="17" width="10.140625" bestFit="1" customWidth="1"/>
  </cols>
  <sheetData>
    <row r="2" spans="1:19">
      <c r="P2" t="s">
        <v>102</v>
      </c>
      <c r="Q2" s="4">
        <v>33238</v>
      </c>
    </row>
    <row r="3" spans="1:19">
      <c r="P3" t="s">
        <v>101</v>
      </c>
      <c r="Q3" s="4">
        <v>42947</v>
      </c>
    </row>
    <row r="4" spans="1:19">
      <c r="A4" s="8" t="s">
        <v>1</v>
      </c>
      <c r="B4" s="7" t="s">
        <v>89</v>
      </c>
      <c r="C4" s="7" t="s">
        <v>88</v>
      </c>
      <c r="D4" s="7" t="s">
        <v>87</v>
      </c>
      <c r="P4" t="s">
        <v>100</v>
      </c>
      <c r="Q4" t="s">
        <v>99</v>
      </c>
    </row>
    <row r="5" spans="1:19">
      <c r="A5" s="8" t="s">
        <v>2</v>
      </c>
      <c r="B5" s="7" t="s">
        <v>86</v>
      </c>
      <c r="C5" s="7" t="s">
        <v>85</v>
      </c>
      <c r="D5" s="7" t="s">
        <v>84</v>
      </c>
      <c r="P5" t="s">
        <v>1</v>
      </c>
      <c r="Q5" t="s">
        <v>89</v>
      </c>
      <c r="R5" t="s">
        <v>88</v>
      </c>
      <c r="S5" t="s">
        <v>87</v>
      </c>
    </row>
    <row r="6" spans="1:19">
      <c r="A6" s="8"/>
      <c r="B6" s="7" t="s">
        <v>83</v>
      </c>
      <c r="C6" s="7" t="s">
        <v>82</v>
      </c>
      <c r="D6" s="7" t="s">
        <v>81</v>
      </c>
      <c r="P6" t="s">
        <v>2</v>
      </c>
      <c r="Q6" t="s">
        <v>86</v>
      </c>
      <c r="R6" t="s">
        <v>85</v>
      </c>
      <c r="S6" t="s">
        <v>84</v>
      </c>
    </row>
    <row r="7" spans="1:19">
      <c r="A7" s="8">
        <v>33238</v>
      </c>
      <c r="B7" s="7">
        <v>2.31</v>
      </c>
      <c r="C7" s="7">
        <v>6.47</v>
      </c>
      <c r="D7" s="7">
        <v>5.15</v>
      </c>
      <c r="P7" s="4">
        <v>33238</v>
      </c>
      <c r="Q7">
        <v>2.31</v>
      </c>
      <c r="R7">
        <v>6.47</v>
      </c>
      <c r="S7">
        <v>5.15</v>
      </c>
    </row>
    <row r="8" spans="1:19">
      <c r="A8" s="8">
        <v>33269</v>
      </c>
      <c r="B8" s="7">
        <v>2.5500000000000003</v>
      </c>
      <c r="C8" s="7">
        <v>8.44</v>
      </c>
      <c r="D8" s="7">
        <v>6.54</v>
      </c>
      <c r="P8" s="4">
        <v>33269</v>
      </c>
      <c r="Q8">
        <v>2.5500000000000003</v>
      </c>
      <c r="R8">
        <v>8.44</v>
      </c>
      <c r="S8">
        <v>6.54</v>
      </c>
    </row>
    <row r="9" spans="1:19">
      <c r="A9" s="8">
        <v>33297</v>
      </c>
      <c r="B9" s="7">
        <v>2.71</v>
      </c>
      <c r="C9" s="7">
        <v>8.92</v>
      </c>
      <c r="D9" s="7">
        <v>6.26</v>
      </c>
      <c r="P9" s="4">
        <v>33297</v>
      </c>
      <c r="Q9">
        <v>2.71</v>
      </c>
      <c r="R9">
        <v>8.92</v>
      </c>
      <c r="S9">
        <v>6.26</v>
      </c>
    </row>
    <row r="10" spans="1:19">
      <c r="A10" s="8">
        <v>33326</v>
      </c>
      <c r="B10" s="7">
        <v>2.77</v>
      </c>
      <c r="C10" s="7">
        <v>9.120000000000001</v>
      </c>
      <c r="D10" s="7">
        <v>5.45</v>
      </c>
      <c r="P10" s="4">
        <v>33326</v>
      </c>
      <c r="Q10">
        <v>2.77</v>
      </c>
      <c r="R10">
        <v>9.120000000000001</v>
      </c>
      <c r="S10">
        <v>5.45</v>
      </c>
    </row>
    <row r="11" spans="1:19">
      <c r="A11" s="8">
        <v>33358</v>
      </c>
      <c r="B11" s="7">
        <v>2.82</v>
      </c>
      <c r="C11" s="7">
        <v>8.51</v>
      </c>
      <c r="D11" s="7">
        <v>6.65</v>
      </c>
      <c r="P11" s="4">
        <v>33358</v>
      </c>
      <c r="Q11">
        <v>2.82</v>
      </c>
      <c r="R11">
        <v>8.51</v>
      </c>
      <c r="S11">
        <v>6.65</v>
      </c>
    </row>
    <row r="12" spans="1:19">
      <c r="A12" s="8">
        <v>33389</v>
      </c>
      <c r="B12" s="7">
        <v>3.08</v>
      </c>
      <c r="C12" s="7">
        <v>9.44</v>
      </c>
      <c r="D12" s="7">
        <v>7.21</v>
      </c>
      <c r="P12" s="4">
        <v>33389</v>
      </c>
      <c r="Q12">
        <v>3.08</v>
      </c>
      <c r="R12">
        <v>9.44</v>
      </c>
      <c r="S12">
        <v>7.21</v>
      </c>
    </row>
    <row r="13" spans="1:19">
      <c r="A13" s="8">
        <v>33417</v>
      </c>
      <c r="B13" s="7">
        <v>2.95</v>
      </c>
      <c r="C13" s="7">
        <v>8.7900000000000009</v>
      </c>
      <c r="D13" s="7">
        <v>6.82</v>
      </c>
      <c r="P13" s="4">
        <v>33417</v>
      </c>
      <c r="Q13">
        <v>2.95</v>
      </c>
      <c r="R13">
        <v>8.7900000000000009</v>
      </c>
      <c r="S13">
        <v>6.82</v>
      </c>
    </row>
    <row r="14" spans="1:19">
      <c r="A14" s="8">
        <v>33450</v>
      </c>
      <c r="B14" s="7">
        <v>2.92</v>
      </c>
      <c r="C14" s="7">
        <v>6.08</v>
      </c>
      <c r="D14" s="7">
        <v>4.8</v>
      </c>
      <c r="P14" s="4">
        <v>33450</v>
      </c>
      <c r="Q14">
        <v>2.92</v>
      </c>
      <c r="R14">
        <v>6.08</v>
      </c>
      <c r="S14">
        <v>4.8</v>
      </c>
    </row>
    <row r="15" spans="1:19">
      <c r="A15" s="8">
        <v>33480</v>
      </c>
      <c r="B15" s="7">
        <v>2.98</v>
      </c>
      <c r="C15" s="7">
        <v>7.05</v>
      </c>
      <c r="D15" s="7">
        <v>5.55</v>
      </c>
      <c r="P15" s="4">
        <v>33480</v>
      </c>
      <c r="Q15">
        <v>2.98</v>
      </c>
      <c r="R15">
        <v>7.05</v>
      </c>
      <c r="S15">
        <v>5.55</v>
      </c>
    </row>
    <row r="16" spans="1:19">
      <c r="A16" s="8">
        <v>33511</v>
      </c>
      <c r="B16" s="7">
        <v>2.7600000000000002</v>
      </c>
      <c r="C16" s="7">
        <v>7.36</v>
      </c>
      <c r="D16" s="7">
        <v>5.0200000000000005</v>
      </c>
      <c r="P16" s="4">
        <v>33511</v>
      </c>
      <c r="Q16">
        <v>2.7600000000000002</v>
      </c>
      <c r="R16">
        <v>7.36</v>
      </c>
      <c r="S16">
        <v>5.0200000000000005</v>
      </c>
    </row>
    <row r="17" spans="1:19">
      <c r="A17" s="8">
        <v>33542</v>
      </c>
      <c r="B17" s="7">
        <v>2.75</v>
      </c>
      <c r="C17" s="7">
        <v>7.7700000000000005</v>
      </c>
      <c r="D17" s="7">
        <v>5.97</v>
      </c>
      <c r="P17" s="4">
        <v>33542</v>
      </c>
      <c r="Q17">
        <v>2.75</v>
      </c>
      <c r="R17">
        <v>7.7700000000000005</v>
      </c>
      <c r="S17">
        <v>5.97</v>
      </c>
    </row>
    <row r="18" spans="1:19">
      <c r="A18" s="8">
        <v>33571</v>
      </c>
      <c r="B18" s="7">
        <v>2.58</v>
      </c>
      <c r="C18" s="7">
        <v>8.0500000000000007</v>
      </c>
      <c r="D18" s="7">
        <v>6.0600000000000005</v>
      </c>
      <c r="P18" s="4">
        <v>33571</v>
      </c>
      <c r="Q18">
        <v>2.58</v>
      </c>
      <c r="R18">
        <v>8.0500000000000007</v>
      </c>
      <c r="S18">
        <v>6.0600000000000005</v>
      </c>
    </row>
    <row r="19" spans="1:19">
      <c r="A19" s="8">
        <v>33603</v>
      </c>
      <c r="B19" s="7">
        <v>3.0500000000000003</v>
      </c>
      <c r="C19" s="7">
        <v>9.2000000000000011</v>
      </c>
      <c r="D19" s="7">
        <v>8.11</v>
      </c>
      <c r="P19" s="4">
        <v>33603</v>
      </c>
      <c r="Q19">
        <v>3.0500000000000003</v>
      </c>
      <c r="R19">
        <v>9.2000000000000011</v>
      </c>
      <c r="S19">
        <v>8.11</v>
      </c>
    </row>
    <row r="20" spans="1:19">
      <c r="A20" s="8">
        <v>33634</v>
      </c>
      <c r="B20" s="7">
        <v>2.74</v>
      </c>
      <c r="C20" s="7">
        <v>9.9500000000000011</v>
      </c>
      <c r="D20" s="7">
        <v>9.19</v>
      </c>
      <c r="P20" s="4">
        <v>33634</v>
      </c>
      <c r="Q20">
        <v>2.74</v>
      </c>
      <c r="R20">
        <v>9.9500000000000011</v>
      </c>
      <c r="S20">
        <v>9.19</v>
      </c>
    </row>
    <row r="21" spans="1:19">
      <c r="A21" s="8">
        <v>33662</v>
      </c>
      <c r="B21" s="7">
        <v>2.87</v>
      </c>
      <c r="C21" s="7">
        <v>10.220000000000001</v>
      </c>
      <c r="D21" s="7">
        <v>9.9700000000000006</v>
      </c>
      <c r="P21" s="4">
        <v>33662</v>
      </c>
      <c r="Q21">
        <v>2.87</v>
      </c>
      <c r="R21">
        <v>10.220000000000001</v>
      </c>
      <c r="S21">
        <v>9.9700000000000006</v>
      </c>
    </row>
    <row r="22" spans="1:19">
      <c r="A22" s="8">
        <v>33694</v>
      </c>
      <c r="B22" s="7">
        <v>2.7600000000000002</v>
      </c>
      <c r="C22" s="7">
        <v>9.8000000000000007</v>
      </c>
      <c r="D22" s="7">
        <v>9.67</v>
      </c>
      <c r="P22" s="4">
        <v>33694</v>
      </c>
      <c r="Q22">
        <v>2.7600000000000002</v>
      </c>
      <c r="R22">
        <v>9.8000000000000007</v>
      </c>
      <c r="S22">
        <v>9.67</v>
      </c>
    </row>
    <row r="23" spans="1:19">
      <c r="A23" s="8">
        <v>33724</v>
      </c>
      <c r="B23" s="7">
        <v>2.79</v>
      </c>
      <c r="C23" s="7">
        <v>9.120000000000001</v>
      </c>
      <c r="D23" s="7">
        <v>8.93</v>
      </c>
      <c r="P23" s="4">
        <v>33724</v>
      </c>
      <c r="Q23">
        <v>2.79</v>
      </c>
      <c r="R23">
        <v>9.120000000000001</v>
      </c>
      <c r="S23">
        <v>8.93</v>
      </c>
    </row>
    <row r="24" spans="1:19">
      <c r="A24" s="8">
        <v>33753</v>
      </c>
      <c r="B24" s="7">
        <v>2.7800000000000002</v>
      </c>
      <c r="C24" s="7">
        <v>10.01</v>
      </c>
      <c r="D24" s="7">
        <v>11.200000000000001</v>
      </c>
      <c r="P24" s="4">
        <v>33753</v>
      </c>
      <c r="Q24">
        <v>2.7800000000000002</v>
      </c>
      <c r="R24">
        <v>10.01</v>
      </c>
      <c r="S24">
        <v>11.200000000000001</v>
      </c>
    </row>
    <row r="25" spans="1:19">
      <c r="A25" s="8">
        <v>33785</v>
      </c>
      <c r="B25" s="7">
        <v>2.84</v>
      </c>
      <c r="C25" s="7">
        <v>8.69</v>
      </c>
      <c r="D25" s="7">
        <v>11.5</v>
      </c>
      <c r="P25" s="4">
        <v>33785</v>
      </c>
      <c r="Q25">
        <v>2.84</v>
      </c>
      <c r="R25">
        <v>8.69</v>
      </c>
      <c r="S25">
        <v>11.5</v>
      </c>
    </row>
    <row r="26" spans="1:19">
      <c r="A26" s="8">
        <v>33816</v>
      </c>
      <c r="B26" s="7">
        <v>2.79</v>
      </c>
      <c r="C26" s="7">
        <v>6.33</v>
      </c>
      <c r="D26" s="7">
        <v>6.95</v>
      </c>
      <c r="P26" s="4">
        <v>33816</v>
      </c>
      <c r="Q26">
        <v>2.79</v>
      </c>
      <c r="R26">
        <v>6.33</v>
      </c>
      <c r="S26">
        <v>6.95</v>
      </c>
    </row>
    <row r="27" spans="1:19">
      <c r="A27" s="8">
        <v>33847</v>
      </c>
      <c r="B27" s="7">
        <v>2.7</v>
      </c>
      <c r="C27" s="7">
        <v>6.48</v>
      </c>
      <c r="D27" s="7">
        <v>6.1000000000000005</v>
      </c>
      <c r="P27" s="4">
        <v>33847</v>
      </c>
      <c r="Q27">
        <v>2.7</v>
      </c>
      <c r="R27">
        <v>6.48</v>
      </c>
      <c r="S27">
        <v>6.1000000000000005</v>
      </c>
    </row>
    <row r="28" spans="1:19">
      <c r="A28" s="8">
        <v>33877</v>
      </c>
      <c r="B28" s="7">
        <v>2.85</v>
      </c>
      <c r="C28" s="7">
        <v>7</v>
      </c>
      <c r="D28" s="7">
        <v>6.88</v>
      </c>
      <c r="P28" s="4">
        <v>33877</v>
      </c>
      <c r="Q28">
        <v>2.85</v>
      </c>
      <c r="R28">
        <v>7</v>
      </c>
      <c r="S28">
        <v>6.88</v>
      </c>
    </row>
    <row r="29" spans="1:19">
      <c r="A29" s="8">
        <v>33907</v>
      </c>
      <c r="B29" s="7">
        <v>2.8000000000000003</v>
      </c>
      <c r="C29" s="7">
        <v>7.72</v>
      </c>
      <c r="D29" s="7">
        <v>7.8100000000000005</v>
      </c>
      <c r="P29" s="4">
        <v>33907</v>
      </c>
      <c r="Q29">
        <v>2.8000000000000003</v>
      </c>
      <c r="R29">
        <v>7.72</v>
      </c>
      <c r="S29">
        <v>7.8100000000000005</v>
      </c>
    </row>
    <row r="30" spans="1:19">
      <c r="A30" s="8">
        <v>33938</v>
      </c>
      <c r="B30" s="7">
        <v>3.04</v>
      </c>
      <c r="C30" s="7">
        <v>8.1</v>
      </c>
      <c r="D30" s="7">
        <v>9.73</v>
      </c>
      <c r="P30" s="4">
        <v>33938</v>
      </c>
      <c r="Q30">
        <v>3.04</v>
      </c>
      <c r="R30">
        <v>8.1</v>
      </c>
      <c r="S30">
        <v>9.73</v>
      </c>
    </row>
    <row r="31" spans="1:19">
      <c r="A31" s="8">
        <v>33969</v>
      </c>
      <c r="B31" s="7">
        <v>3.12</v>
      </c>
      <c r="C31" s="7">
        <v>7.43</v>
      </c>
      <c r="D31" s="7">
        <v>10.24</v>
      </c>
      <c r="P31" s="4">
        <v>33969</v>
      </c>
      <c r="Q31">
        <v>3.12</v>
      </c>
      <c r="R31">
        <v>7.43</v>
      </c>
      <c r="S31">
        <v>10.24</v>
      </c>
    </row>
    <row r="32" spans="1:19">
      <c r="A32" s="8">
        <v>33998</v>
      </c>
      <c r="B32" s="7">
        <v>2.85</v>
      </c>
      <c r="C32" s="7">
        <v>7.5200000000000005</v>
      </c>
      <c r="D32" s="7">
        <v>11.52</v>
      </c>
      <c r="P32" s="4">
        <v>33998</v>
      </c>
      <c r="Q32">
        <v>2.85</v>
      </c>
      <c r="R32">
        <v>7.5200000000000005</v>
      </c>
      <c r="S32">
        <v>11.52</v>
      </c>
    </row>
    <row r="33" spans="1:19">
      <c r="A33" s="8">
        <v>34026</v>
      </c>
      <c r="B33" s="7">
        <v>2.7800000000000002</v>
      </c>
      <c r="C33" s="7">
        <v>7.25</v>
      </c>
      <c r="D33" s="7">
        <v>11.42</v>
      </c>
      <c r="P33" s="4">
        <v>34026</v>
      </c>
      <c r="Q33">
        <v>2.7800000000000002</v>
      </c>
      <c r="R33">
        <v>7.25</v>
      </c>
      <c r="S33">
        <v>11.42</v>
      </c>
    </row>
    <row r="34" spans="1:19">
      <c r="A34" s="8">
        <v>34059</v>
      </c>
      <c r="B34" s="7">
        <v>2.95</v>
      </c>
      <c r="C34" s="7">
        <v>8.0500000000000007</v>
      </c>
      <c r="D34" s="7">
        <v>11.65</v>
      </c>
      <c r="P34" s="4">
        <v>34059</v>
      </c>
      <c r="Q34">
        <v>2.95</v>
      </c>
      <c r="R34">
        <v>8.0500000000000007</v>
      </c>
      <c r="S34">
        <v>11.65</v>
      </c>
    </row>
    <row r="35" spans="1:19">
      <c r="A35" s="8">
        <v>34089</v>
      </c>
      <c r="B35" s="7">
        <v>3</v>
      </c>
      <c r="C35" s="7">
        <v>7.44</v>
      </c>
      <c r="D35" s="7">
        <v>10.74</v>
      </c>
      <c r="P35" s="4">
        <v>34089</v>
      </c>
      <c r="Q35">
        <v>3</v>
      </c>
      <c r="R35">
        <v>7.44</v>
      </c>
      <c r="S35">
        <v>10.74</v>
      </c>
    </row>
    <row r="36" spans="1:19">
      <c r="A36" s="8">
        <v>34120</v>
      </c>
      <c r="B36" s="7">
        <v>3.0700000000000003</v>
      </c>
      <c r="C36" s="7">
        <v>8.06</v>
      </c>
      <c r="D36" s="7">
        <v>14.06</v>
      </c>
      <c r="P36" s="4">
        <v>34120</v>
      </c>
      <c r="Q36">
        <v>3.0700000000000003</v>
      </c>
      <c r="R36">
        <v>8.06</v>
      </c>
      <c r="S36">
        <v>14.06</v>
      </c>
    </row>
    <row r="37" spans="1:19">
      <c r="A37" s="8">
        <v>34150</v>
      </c>
      <c r="B37" s="7">
        <v>3.17</v>
      </c>
      <c r="C37" s="7">
        <v>7.65</v>
      </c>
      <c r="D37" s="7">
        <v>14.25</v>
      </c>
      <c r="P37" s="4">
        <v>34150</v>
      </c>
      <c r="Q37">
        <v>3.17</v>
      </c>
      <c r="R37">
        <v>7.65</v>
      </c>
      <c r="S37">
        <v>14.25</v>
      </c>
    </row>
    <row r="38" spans="1:19">
      <c r="A38" s="8">
        <v>34180</v>
      </c>
      <c r="B38" s="7">
        <v>3.2600000000000002</v>
      </c>
      <c r="C38" s="7">
        <v>4.83</v>
      </c>
      <c r="D38" s="7">
        <v>7.88</v>
      </c>
      <c r="P38" s="4">
        <v>34180</v>
      </c>
      <c r="Q38">
        <v>3.2600000000000002</v>
      </c>
      <c r="R38">
        <v>4.83</v>
      </c>
      <c r="S38">
        <v>7.88</v>
      </c>
    </row>
    <row r="39" spans="1:19">
      <c r="A39" s="8">
        <v>34212</v>
      </c>
      <c r="B39" s="7">
        <v>3.25</v>
      </c>
      <c r="C39" s="7">
        <v>4.9000000000000004</v>
      </c>
      <c r="D39" s="7">
        <v>7.25</v>
      </c>
      <c r="P39" s="4">
        <v>34212</v>
      </c>
      <c r="Q39">
        <v>3.25</v>
      </c>
      <c r="R39">
        <v>4.9000000000000004</v>
      </c>
      <c r="S39">
        <v>7.25</v>
      </c>
    </row>
    <row r="40" spans="1:19">
      <c r="A40" s="8">
        <v>34242</v>
      </c>
      <c r="B40" s="7">
        <v>3.17</v>
      </c>
      <c r="C40" s="7">
        <v>5.39</v>
      </c>
      <c r="D40" s="7">
        <v>7.6000000000000005</v>
      </c>
      <c r="P40" s="4">
        <v>34242</v>
      </c>
      <c r="Q40">
        <v>3.17</v>
      </c>
      <c r="R40">
        <v>5.39</v>
      </c>
      <c r="S40">
        <v>7.6000000000000005</v>
      </c>
    </row>
    <row r="41" spans="1:19">
      <c r="A41" s="8">
        <v>34271</v>
      </c>
      <c r="B41" s="7">
        <v>3.21</v>
      </c>
      <c r="C41" s="7">
        <v>5.23</v>
      </c>
      <c r="D41" s="7">
        <v>7.79</v>
      </c>
      <c r="P41" s="4">
        <v>34271</v>
      </c>
      <c r="Q41">
        <v>3.21</v>
      </c>
      <c r="R41">
        <v>5.23</v>
      </c>
      <c r="S41">
        <v>7.79</v>
      </c>
    </row>
    <row r="42" spans="1:19">
      <c r="A42" s="8">
        <v>34303</v>
      </c>
      <c r="B42" s="7">
        <v>3.25</v>
      </c>
      <c r="C42" s="7">
        <v>5.22</v>
      </c>
      <c r="D42" s="7">
        <v>8.5500000000000007</v>
      </c>
      <c r="P42" s="4">
        <v>34303</v>
      </c>
      <c r="Q42">
        <v>3.25</v>
      </c>
      <c r="R42">
        <v>5.22</v>
      </c>
      <c r="S42">
        <v>8.5500000000000007</v>
      </c>
    </row>
    <row r="43" spans="1:19">
      <c r="A43" s="8">
        <v>34334</v>
      </c>
      <c r="B43" s="7">
        <v>3.47</v>
      </c>
      <c r="C43" s="7">
        <v>5.26</v>
      </c>
      <c r="D43" s="7">
        <v>9.82</v>
      </c>
      <c r="P43" s="4">
        <v>34334</v>
      </c>
      <c r="Q43">
        <v>3.47</v>
      </c>
      <c r="R43">
        <v>5.26</v>
      </c>
      <c r="S43">
        <v>9.82</v>
      </c>
    </row>
    <row r="44" spans="1:19">
      <c r="A44" s="8">
        <v>34365</v>
      </c>
      <c r="B44" s="7">
        <v>3.48</v>
      </c>
      <c r="C44" s="7">
        <v>5.5600000000000005</v>
      </c>
      <c r="D44" s="7">
        <v>11.01</v>
      </c>
      <c r="P44" s="4">
        <v>34365</v>
      </c>
      <c r="Q44">
        <v>3.48</v>
      </c>
      <c r="R44">
        <v>5.5600000000000005</v>
      </c>
      <c r="S44">
        <v>11.01</v>
      </c>
    </row>
    <row r="45" spans="1:19">
      <c r="A45" s="8">
        <v>34393</v>
      </c>
      <c r="B45" s="7">
        <v>3.41</v>
      </c>
      <c r="C45" s="7">
        <v>5.39</v>
      </c>
      <c r="D45" s="7">
        <v>11.200000000000001</v>
      </c>
      <c r="P45" s="4">
        <v>34393</v>
      </c>
      <c r="Q45">
        <v>3.41</v>
      </c>
      <c r="R45">
        <v>5.39</v>
      </c>
      <c r="S45">
        <v>11.200000000000001</v>
      </c>
    </row>
    <row r="46" spans="1:19">
      <c r="A46" s="8">
        <v>34424</v>
      </c>
      <c r="B46" s="7">
        <v>3.23</v>
      </c>
      <c r="C46" s="7">
        <v>5.53</v>
      </c>
      <c r="D46" s="7">
        <v>10.41</v>
      </c>
      <c r="P46" s="4">
        <v>34424</v>
      </c>
      <c r="Q46">
        <v>3.23</v>
      </c>
      <c r="R46">
        <v>5.53</v>
      </c>
      <c r="S46">
        <v>10.41</v>
      </c>
    </row>
    <row r="47" spans="1:19">
      <c r="A47" s="8">
        <v>34453</v>
      </c>
      <c r="B47" s="7">
        <v>3.08</v>
      </c>
      <c r="C47" s="7">
        <v>6.04</v>
      </c>
      <c r="D47" s="7">
        <v>9.2100000000000009</v>
      </c>
      <c r="P47" s="4">
        <v>34453</v>
      </c>
      <c r="Q47">
        <v>3.08</v>
      </c>
      <c r="R47">
        <v>6.04</v>
      </c>
      <c r="S47">
        <v>9.2100000000000009</v>
      </c>
    </row>
    <row r="48" spans="1:19">
      <c r="A48" s="8">
        <v>34485</v>
      </c>
      <c r="B48" s="7">
        <v>3.22</v>
      </c>
      <c r="C48" s="7">
        <v>7.0200000000000005</v>
      </c>
      <c r="D48" s="7">
        <v>7.5200000000000005</v>
      </c>
      <c r="P48" s="4">
        <v>34485</v>
      </c>
      <c r="Q48">
        <v>3.22</v>
      </c>
      <c r="R48">
        <v>7.0200000000000005</v>
      </c>
      <c r="S48">
        <v>7.5200000000000005</v>
      </c>
    </row>
    <row r="49" spans="1:19">
      <c r="A49" s="8">
        <v>34515</v>
      </c>
      <c r="B49" s="7">
        <v>3.0100000000000002</v>
      </c>
      <c r="C49" s="7">
        <v>6.74</v>
      </c>
      <c r="D49" s="7">
        <v>7.1000000000000005</v>
      </c>
      <c r="P49" s="4">
        <v>34515</v>
      </c>
      <c r="Q49">
        <v>3.0100000000000002</v>
      </c>
      <c r="R49">
        <v>6.74</v>
      </c>
      <c r="S49">
        <v>7.1000000000000005</v>
      </c>
    </row>
    <row r="50" spans="1:19">
      <c r="A50" s="8">
        <v>34544</v>
      </c>
      <c r="B50" s="7">
        <v>3.2600000000000002</v>
      </c>
      <c r="C50" s="7">
        <v>5.68</v>
      </c>
      <c r="D50" s="7">
        <v>6.38</v>
      </c>
      <c r="P50" s="4">
        <v>34544</v>
      </c>
      <c r="Q50">
        <v>3.2600000000000002</v>
      </c>
      <c r="R50">
        <v>5.68</v>
      </c>
      <c r="S50">
        <v>6.38</v>
      </c>
    </row>
    <row r="51" spans="1:19">
      <c r="A51" s="8">
        <v>34577</v>
      </c>
      <c r="B51" s="7">
        <v>3.22</v>
      </c>
      <c r="C51" s="7">
        <v>6.41</v>
      </c>
      <c r="D51" s="7">
        <v>4.9000000000000004</v>
      </c>
      <c r="P51" s="4">
        <v>34577</v>
      </c>
      <c r="Q51">
        <v>3.22</v>
      </c>
      <c r="R51">
        <v>6.41</v>
      </c>
      <c r="S51">
        <v>4.9000000000000004</v>
      </c>
    </row>
    <row r="52" spans="1:19">
      <c r="A52" s="8">
        <v>34607</v>
      </c>
      <c r="B52" s="7">
        <v>3.11</v>
      </c>
      <c r="C52" s="7">
        <v>6.19</v>
      </c>
      <c r="D52" s="7">
        <v>5.41</v>
      </c>
      <c r="P52" s="4">
        <v>34607</v>
      </c>
      <c r="Q52">
        <v>3.11</v>
      </c>
      <c r="R52">
        <v>6.19</v>
      </c>
      <c r="S52">
        <v>5.41</v>
      </c>
    </row>
    <row r="53" spans="1:19">
      <c r="A53" s="8">
        <v>34638</v>
      </c>
      <c r="B53" s="7">
        <v>3.16</v>
      </c>
      <c r="C53" s="7">
        <v>6.95</v>
      </c>
      <c r="D53" s="7">
        <v>5.95</v>
      </c>
      <c r="P53" s="4">
        <v>34638</v>
      </c>
      <c r="Q53">
        <v>3.16</v>
      </c>
      <c r="R53">
        <v>6.95</v>
      </c>
      <c r="S53">
        <v>5.95</v>
      </c>
    </row>
    <row r="54" spans="1:19">
      <c r="A54" s="8">
        <v>34668</v>
      </c>
      <c r="B54" s="7">
        <v>2.97</v>
      </c>
      <c r="C54" s="7">
        <v>6.93</v>
      </c>
      <c r="D54" s="7">
        <v>6.37</v>
      </c>
      <c r="P54" s="4">
        <v>34668</v>
      </c>
      <c r="Q54">
        <v>2.97</v>
      </c>
      <c r="R54">
        <v>6.93</v>
      </c>
      <c r="S54">
        <v>6.37</v>
      </c>
    </row>
    <row r="55" spans="1:19">
      <c r="A55" s="8">
        <v>34698</v>
      </c>
      <c r="B55" s="7">
        <v>3.3000000000000003</v>
      </c>
      <c r="C55" s="7">
        <v>6.74</v>
      </c>
      <c r="D55" s="7">
        <v>6.94</v>
      </c>
      <c r="P55" s="4">
        <v>34698</v>
      </c>
      <c r="Q55">
        <v>3.3000000000000003</v>
      </c>
      <c r="R55">
        <v>6.74</v>
      </c>
      <c r="S55">
        <v>6.94</v>
      </c>
    </row>
    <row r="56" spans="1:19">
      <c r="A56" s="8">
        <v>34730</v>
      </c>
      <c r="B56" s="7">
        <v>2.9</v>
      </c>
      <c r="C56" s="7">
        <v>6.55</v>
      </c>
      <c r="D56" s="7">
        <v>6.59</v>
      </c>
      <c r="P56" s="4">
        <v>34730</v>
      </c>
      <c r="Q56">
        <v>2.9</v>
      </c>
      <c r="R56">
        <v>6.55</v>
      </c>
      <c r="S56">
        <v>6.59</v>
      </c>
    </row>
    <row r="57" spans="1:19">
      <c r="A57" s="8">
        <v>34758</v>
      </c>
      <c r="B57" s="7">
        <v>3.08</v>
      </c>
      <c r="C57" s="7">
        <v>6.95</v>
      </c>
      <c r="D57" s="7">
        <v>6.66</v>
      </c>
      <c r="P57" s="4">
        <v>34758</v>
      </c>
      <c r="Q57">
        <v>3.08</v>
      </c>
      <c r="R57">
        <v>6.95</v>
      </c>
      <c r="S57">
        <v>6.66</v>
      </c>
    </row>
    <row r="58" spans="1:19">
      <c r="A58" s="8">
        <v>34789</v>
      </c>
      <c r="B58" s="7">
        <v>3.04</v>
      </c>
      <c r="C58" s="7">
        <v>7.84</v>
      </c>
      <c r="D58" s="7">
        <v>7.53</v>
      </c>
      <c r="P58" s="4">
        <v>34789</v>
      </c>
      <c r="Q58">
        <v>3.04</v>
      </c>
      <c r="R58">
        <v>7.84</v>
      </c>
      <c r="S58">
        <v>7.53</v>
      </c>
    </row>
    <row r="59" spans="1:19">
      <c r="A59" s="8">
        <v>34817</v>
      </c>
      <c r="B59" s="7">
        <v>3.15</v>
      </c>
      <c r="C59" s="7">
        <v>9.01</v>
      </c>
      <c r="D59" s="7">
        <v>7.87</v>
      </c>
      <c r="P59" s="4">
        <v>34817</v>
      </c>
      <c r="Q59">
        <v>3.15</v>
      </c>
      <c r="R59">
        <v>9.01</v>
      </c>
      <c r="S59">
        <v>7.87</v>
      </c>
    </row>
    <row r="60" spans="1:19">
      <c r="A60" s="8">
        <v>34850</v>
      </c>
      <c r="B60" s="7">
        <v>3.2600000000000002</v>
      </c>
      <c r="C60" s="7">
        <v>9.34</v>
      </c>
      <c r="D60" s="7">
        <v>8.64</v>
      </c>
      <c r="P60" s="4">
        <v>34850</v>
      </c>
      <c r="Q60">
        <v>3.2600000000000002</v>
      </c>
      <c r="R60">
        <v>9.34</v>
      </c>
      <c r="S60">
        <v>8.64</v>
      </c>
    </row>
    <row r="61" spans="1:19">
      <c r="A61" s="8">
        <v>34880</v>
      </c>
      <c r="B61" s="7">
        <v>3.17</v>
      </c>
      <c r="C61" s="7">
        <v>9.9600000000000009</v>
      </c>
      <c r="D61" s="7">
        <v>9.98</v>
      </c>
      <c r="P61" s="4">
        <v>34880</v>
      </c>
      <c r="Q61">
        <v>3.17</v>
      </c>
      <c r="R61">
        <v>9.9600000000000009</v>
      </c>
      <c r="S61">
        <v>9.98</v>
      </c>
    </row>
    <row r="62" spans="1:19">
      <c r="A62" s="8">
        <v>34911</v>
      </c>
      <c r="B62" s="7">
        <v>3.3200000000000003</v>
      </c>
      <c r="C62" s="7">
        <v>7.82</v>
      </c>
      <c r="D62" s="7">
        <v>6.42</v>
      </c>
      <c r="P62" s="4">
        <v>34911</v>
      </c>
      <c r="Q62">
        <v>3.3200000000000003</v>
      </c>
      <c r="R62">
        <v>7.82</v>
      </c>
      <c r="S62">
        <v>6.42</v>
      </c>
    </row>
    <row r="63" spans="1:19">
      <c r="A63" s="8">
        <v>34942</v>
      </c>
      <c r="B63" s="7">
        <v>3.31</v>
      </c>
      <c r="C63" s="7">
        <v>7.99</v>
      </c>
      <c r="D63" s="7">
        <v>7.5600000000000005</v>
      </c>
      <c r="P63" s="4">
        <v>34942</v>
      </c>
      <c r="Q63">
        <v>3.31</v>
      </c>
      <c r="R63">
        <v>7.99</v>
      </c>
      <c r="S63">
        <v>7.5600000000000005</v>
      </c>
    </row>
    <row r="64" spans="1:19">
      <c r="A64" s="8">
        <v>34971</v>
      </c>
      <c r="B64" s="7">
        <v>3.59</v>
      </c>
      <c r="C64" s="7">
        <v>7.82</v>
      </c>
      <c r="D64" s="7">
        <v>7.94</v>
      </c>
      <c r="P64" s="4">
        <v>34971</v>
      </c>
      <c r="Q64">
        <v>3.59</v>
      </c>
      <c r="R64">
        <v>7.82</v>
      </c>
      <c r="S64">
        <v>7.94</v>
      </c>
    </row>
    <row r="65" spans="1:19">
      <c r="A65" s="8">
        <v>35003</v>
      </c>
      <c r="B65" s="7">
        <v>3.56</v>
      </c>
      <c r="C65" s="7">
        <v>8.64</v>
      </c>
      <c r="D65" s="7">
        <v>8.92</v>
      </c>
      <c r="P65" s="4">
        <v>35003</v>
      </c>
      <c r="Q65">
        <v>3.56</v>
      </c>
      <c r="R65">
        <v>8.64</v>
      </c>
      <c r="S65">
        <v>8.92</v>
      </c>
    </row>
    <row r="66" spans="1:19">
      <c r="A66" s="8">
        <v>35033</v>
      </c>
      <c r="B66" s="7">
        <v>3.7800000000000002</v>
      </c>
      <c r="C66" s="7">
        <v>7.53</v>
      </c>
      <c r="D66" s="7">
        <v>9.69</v>
      </c>
      <c r="P66" s="4">
        <v>35033</v>
      </c>
      <c r="Q66">
        <v>3.7800000000000002</v>
      </c>
      <c r="R66">
        <v>7.53</v>
      </c>
      <c r="S66">
        <v>9.69</v>
      </c>
    </row>
    <row r="67" spans="1:19">
      <c r="A67" s="8">
        <v>35062</v>
      </c>
      <c r="B67" s="7">
        <v>4.05</v>
      </c>
      <c r="C67" s="7">
        <v>7.58</v>
      </c>
      <c r="D67" s="7">
        <v>8.59</v>
      </c>
      <c r="P67" s="4">
        <v>35062</v>
      </c>
      <c r="Q67">
        <v>4.05</v>
      </c>
      <c r="R67">
        <v>7.58</v>
      </c>
      <c r="S67">
        <v>8.59</v>
      </c>
    </row>
    <row r="68" spans="1:19">
      <c r="A68" s="8">
        <v>35095</v>
      </c>
      <c r="B68" s="7">
        <v>4.0600000000000005</v>
      </c>
      <c r="C68" s="7">
        <v>7.99</v>
      </c>
      <c r="D68" s="7">
        <v>9.59</v>
      </c>
      <c r="P68" s="4">
        <v>35095</v>
      </c>
      <c r="Q68">
        <v>4.0600000000000005</v>
      </c>
      <c r="R68">
        <v>7.99</v>
      </c>
      <c r="S68">
        <v>9.59</v>
      </c>
    </row>
    <row r="69" spans="1:19">
      <c r="A69" s="8">
        <v>35124</v>
      </c>
      <c r="B69" s="7">
        <v>3.99</v>
      </c>
      <c r="C69" s="7">
        <v>8.5299999999999994</v>
      </c>
      <c r="D69" s="7">
        <v>10.94</v>
      </c>
      <c r="P69" s="4">
        <v>35124</v>
      </c>
      <c r="Q69">
        <v>3.99</v>
      </c>
      <c r="R69">
        <v>8.5299999999999994</v>
      </c>
      <c r="S69">
        <v>10.94</v>
      </c>
    </row>
    <row r="70" spans="1:19">
      <c r="A70" s="8">
        <v>35153</v>
      </c>
      <c r="B70" s="7">
        <v>4.1100000000000003</v>
      </c>
      <c r="C70" s="7">
        <v>8.91</v>
      </c>
      <c r="D70" s="7">
        <v>10.68</v>
      </c>
      <c r="P70" s="4">
        <v>35153</v>
      </c>
      <c r="Q70">
        <v>4.1100000000000003</v>
      </c>
      <c r="R70">
        <v>8.91</v>
      </c>
      <c r="S70">
        <v>10.68</v>
      </c>
    </row>
    <row r="71" spans="1:19">
      <c r="A71" s="8">
        <v>35185</v>
      </c>
      <c r="B71" s="7">
        <v>4.08</v>
      </c>
      <c r="C71" s="7">
        <v>9.7900000000000009</v>
      </c>
      <c r="D71" s="7">
        <v>11.950000000000001</v>
      </c>
      <c r="P71" s="4">
        <v>35185</v>
      </c>
      <c r="Q71">
        <v>4.08</v>
      </c>
      <c r="R71">
        <v>9.7900000000000009</v>
      </c>
      <c r="S71">
        <v>11.950000000000001</v>
      </c>
    </row>
    <row r="72" spans="1:19">
      <c r="A72" s="8">
        <v>35216</v>
      </c>
      <c r="B72" s="7">
        <v>4.37</v>
      </c>
      <c r="C72" s="7">
        <v>10.26</v>
      </c>
      <c r="D72" s="7">
        <v>12.61</v>
      </c>
      <c r="P72" s="4">
        <v>35216</v>
      </c>
      <c r="Q72">
        <v>4.37</v>
      </c>
      <c r="R72">
        <v>10.26</v>
      </c>
      <c r="S72">
        <v>12.61</v>
      </c>
    </row>
    <row r="73" spans="1:19">
      <c r="A73" s="8">
        <v>35244</v>
      </c>
      <c r="B73" s="7">
        <v>4.58</v>
      </c>
      <c r="C73" s="7">
        <v>10.38</v>
      </c>
      <c r="D73" s="7">
        <v>13.040000000000001</v>
      </c>
      <c r="P73" s="4">
        <v>35244</v>
      </c>
      <c r="Q73">
        <v>4.58</v>
      </c>
      <c r="R73">
        <v>10.38</v>
      </c>
      <c r="S73">
        <v>13.040000000000001</v>
      </c>
    </row>
    <row r="74" spans="1:19">
      <c r="A74" s="8">
        <v>35277</v>
      </c>
      <c r="B74" s="7">
        <v>4.3500000000000005</v>
      </c>
      <c r="C74" s="7">
        <v>7.24</v>
      </c>
      <c r="D74" s="7">
        <v>8.09</v>
      </c>
      <c r="P74" s="4">
        <v>35277</v>
      </c>
      <c r="Q74">
        <v>4.3500000000000005</v>
      </c>
      <c r="R74">
        <v>7.24</v>
      </c>
      <c r="S74">
        <v>8.09</v>
      </c>
    </row>
    <row r="75" spans="1:19">
      <c r="A75" s="8">
        <v>35307</v>
      </c>
      <c r="B75" s="7">
        <v>4.3899999999999997</v>
      </c>
      <c r="C75" s="7">
        <v>7.53</v>
      </c>
      <c r="D75" s="7">
        <v>8.25</v>
      </c>
      <c r="P75" s="4">
        <v>35307</v>
      </c>
      <c r="Q75">
        <v>4.3899999999999997</v>
      </c>
      <c r="R75">
        <v>7.53</v>
      </c>
      <c r="S75">
        <v>8.25</v>
      </c>
    </row>
    <row r="76" spans="1:19">
      <c r="A76" s="8">
        <v>35338</v>
      </c>
      <c r="B76" s="7">
        <v>4.8100000000000005</v>
      </c>
      <c r="C76" s="7">
        <v>8.1</v>
      </c>
      <c r="D76" s="7">
        <v>9.7000000000000011</v>
      </c>
      <c r="P76" s="4">
        <v>35338</v>
      </c>
      <c r="Q76">
        <v>4.8100000000000005</v>
      </c>
      <c r="R76">
        <v>8.1</v>
      </c>
      <c r="S76">
        <v>9.7000000000000011</v>
      </c>
    </row>
    <row r="77" spans="1:19">
      <c r="A77" s="8">
        <v>35369</v>
      </c>
      <c r="B77" s="7">
        <v>5.1100000000000003</v>
      </c>
      <c r="C77" s="7">
        <v>8.43</v>
      </c>
      <c r="D77" s="7">
        <v>9.68</v>
      </c>
      <c r="P77" s="4">
        <v>35369</v>
      </c>
      <c r="Q77">
        <v>5.1100000000000003</v>
      </c>
      <c r="R77">
        <v>8.43</v>
      </c>
      <c r="S77">
        <v>9.68</v>
      </c>
    </row>
    <row r="78" spans="1:19">
      <c r="A78" s="8">
        <v>35398</v>
      </c>
      <c r="B78" s="7">
        <v>5.5</v>
      </c>
      <c r="C78" s="7">
        <v>9.64</v>
      </c>
      <c r="D78" s="7">
        <v>10.61</v>
      </c>
      <c r="P78" s="4">
        <v>35398</v>
      </c>
      <c r="Q78">
        <v>5.5</v>
      </c>
      <c r="R78">
        <v>9.64</v>
      </c>
      <c r="S78">
        <v>10.61</v>
      </c>
    </row>
    <row r="79" spans="1:19">
      <c r="A79" s="8">
        <v>35430</v>
      </c>
      <c r="B79" s="7">
        <v>5.22</v>
      </c>
      <c r="C79" s="7">
        <v>10.15</v>
      </c>
      <c r="D79" s="7">
        <v>9.9500000000000011</v>
      </c>
      <c r="P79" s="4">
        <v>35430</v>
      </c>
      <c r="Q79">
        <v>5.22</v>
      </c>
      <c r="R79">
        <v>10.15</v>
      </c>
      <c r="S79">
        <v>9.9500000000000011</v>
      </c>
    </row>
    <row r="80" spans="1:19">
      <c r="A80" s="8">
        <v>35461</v>
      </c>
      <c r="B80" s="7">
        <v>4.91</v>
      </c>
      <c r="C80" s="7">
        <v>12.540000000000001</v>
      </c>
      <c r="D80" s="7">
        <v>10.91</v>
      </c>
      <c r="P80" s="4">
        <v>35461</v>
      </c>
      <c r="Q80">
        <v>4.91</v>
      </c>
      <c r="R80">
        <v>12.540000000000001</v>
      </c>
      <c r="S80">
        <v>10.91</v>
      </c>
    </row>
    <row r="81" spans="1:19">
      <c r="A81" s="8">
        <v>35489</v>
      </c>
      <c r="B81" s="7">
        <v>4.88</v>
      </c>
      <c r="C81" s="7">
        <v>11.98</v>
      </c>
      <c r="D81" s="7">
        <v>8.7000000000000011</v>
      </c>
      <c r="P81" s="4">
        <v>35489</v>
      </c>
      <c r="Q81">
        <v>4.88</v>
      </c>
      <c r="R81">
        <v>11.98</v>
      </c>
      <c r="S81">
        <v>8.7000000000000011</v>
      </c>
    </row>
    <row r="82" spans="1:19">
      <c r="A82" s="8">
        <v>35520</v>
      </c>
      <c r="B82" s="7">
        <v>4.7</v>
      </c>
      <c r="C82" s="7">
        <v>11.27</v>
      </c>
      <c r="D82" s="7">
        <v>7.53</v>
      </c>
      <c r="P82" s="4">
        <v>35520</v>
      </c>
      <c r="Q82">
        <v>4.7</v>
      </c>
      <c r="R82">
        <v>11.27</v>
      </c>
      <c r="S82">
        <v>7.53</v>
      </c>
    </row>
    <row r="83" spans="1:19">
      <c r="A83" s="8">
        <v>35550</v>
      </c>
      <c r="B83" s="7">
        <v>5.26</v>
      </c>
      <c r="C83" s="7">
        <v>14.93</v>
      </c>
      <c r="D83" s="7">
        <v>8.09</v>
      </c>
      <c r="P83" s="4">
        <v>35550</v>
      </c>
      <c r="Q83">
        <v>5.26</v>
      </c>
      <c r="R83">
        <v>14.93</v>
      </c>
      <c r="S83">
        <v>8.09</v>
      </c>
    </row>
    <row r="84" spans="1:19">
      <c r="A84" s="8">
        <v>35580</v>
      </c>
      <c r="B84" s="7">
        <v>5.72</v>
      </c>
      <c r="C84" s="7">
        <v>15.24</v>
      </c>
      <c r="D84" s="7">
        <v>10.59</v>
      </c>
      <c r="P84" s="4">
        <v>35580</v>
      </c>
      <c r="Q84">
        <v>5.72</v>
      </c>
      <c r="R84">
        <v>15.24</v>
      </c>
      <c r="S84">
        <v>10.59</v>
      </c>
    </row>
    <row r="85" spans="1:19">
      <c r="A85" s="8">
        <v>35611</v>
      </c>
      <c r="B85" s="7">
        <v>6.16</v>
      </c>
      <c r="C85" s="7">
        <v>15.530000000000001</v>
      </c>
      <c r="D85" s="7">
        <v>10.5</v>
      </c>
      <c r="P85" s="4">
        <v>35611</v>
      </c>
      <c r="Q85">
        <v>6.16</v>
      </c>
      <c r="R85">
        <v>15.530000000000001</v>
      </c>
      <c r="S85">
        <v>10.5</v>
      </c>
    </row>
    <row r="86" spans="1:19">
      <c r="A86" s="8">
        <v>35642</v>
      </c>
      <c r="B86" s="7">
        <v>6.65</v>
      </c>
      <c r="C86" s="7">
        <v>10.88</v>
      </c>
      <c r="D86" s="7">
        <v>7.78</v>
      </c>
      <c r="P86" s="4">
        <v>35642</v>
      </c>
      <c r="Q86">
        <v>6.65</v>
      </c>
      <c r="R86">
        <v>10.88</v>
      </c>
      <c r="S86">
        <v>7.78</v>
      </c>
    </row>
    <row r="87" spans="1:19">
      <c r="A87" s="8">
        <v>35671</v>
      </c>
      <c r="B87" s="7">
        <v>5.93</v>
      </c>
      <c r="C87" s="7">
        <v>10.17</v>
      </c>
      <c r="D87" s="7">
        <v>7.37</v>
      </c>
      <c r="P87" s="4">
        <v>35671</v>
      </c>
      <c r="Q87">
        <v>5.93</v>
      </c>
      <c r="R87">
        <v>10.17</v>
      </c>
      <c r="S87">
        <v>7.37</v>
      </c>
    </row>
    <row r="88" spans="1:19">
      <c r="A88" s="8">
        <v>35703</v>
      </c>
      <c r="B88" s="7">
        <v>6.45</v>
      </c>
      <c r="C88" s="7">
        <v>10.18</v>
      </c>
      <c r="D88" s="7">
        <v>7.1400000000000006</v>
      </c>
      <c r="P88" s="4">
        <v>35703</v>
      </c>
      <c r="Q88">
        <v>6.45</v>
      </c>
      <c r="R88">
        <v>10.18</v>
      </c>
      <c r="S88">
        <v>7.1400000000000006</v>
      </c>
    </row>
    <row r="89" spans="1:19">
      <c r="A89" s="8">
        <v>35734</v>
      </c>
      <c r="B89" s="7">
        <v>6.13</v>
      </c>
      <c r="C89" s="7">
        <v>10</v>
      </c>
      <c r="D89" s="7">
        <v>8.02</v>
      </c>
      <c r="P89" s="4">
        <v>35734</v>
      </c>
      <c r="Q89">
        <v>6.13</v>
      </c>
      <c r="R89">
        <v>10</v>
      </c>
      <c r="S89">
        <v>8.02</v>
      </c>
    </row>
    <row r="90" spans="1:19">
      <c r="A90" s="8">
        <v>35762</v>
      </c>
      <c r="B90" s="7">
        <v>7</v>
      </c>
      <c r="C90" s="7">
        <v>10.89</v>
      </c>
      <c r="D90" s="7">
        <v>8.43</v>
      </c>
      <c r="P90" s="4">
        <v>35762</v>
      </c>
      <c r="Q90">
        <v>7</v>
      </c>
      <c r="R90">
        <v>10.89</v>
      </c>
      <c r="S90">
        <v>8.43</v>
      </c>
    </row>
    <row r="91" spans="1:19">
      <c r="A91" s="8">
        <v>35795</v>
      </c>
      <c r="B91" s="7">
        <v>6.96</v>
      </c>
      <c r="C91" s="7">
        <v>9.9500000000000011</v>
      </c>
      <c r="D91" s="7">
        <v>8.17</v>
      </c>
      <c r="P91" s="4">
        <v>35795</v>
      </c>
      <c r="Q91">
        <v>6.96</v>
      </c>
      <c r="R91">
        <v>9.9500000000000011</v>
      </c>
      <c r="S91">
        <v>8.17</v>
      </c>
    </row>
    <row r="92" spans="1:19">
      <c r="A92" s="8">
        <v>35825</v>
      </c>
      <c r="B92" s="7">
        <v>6.5200000000000005</v>
      </c>
      <c r="C92" s="7">
        <v>11.48</v>
      </c>
      <c r="D92" s="7">
        <v>9.24</v>
      </c>
      <c r="P92" s="4">
        <v>35825</v>
      </c>
      <c r="Q92">
        <v>6.5200000000000005</v>
      </c>
      <c r="R92">
        <v>11.48</v>
      </c>
      <c r="S92">
        <v>9.24</v>
      </c>
    </row>
    <row r="93" spans="1:19">
      <c r="A93" s="8">
        <v>35853</v>
      </c>
      <c r="B93" s="7">
        <v>6.54</v>
      </c>
      <c r="C93" s="7">
        <v>13.040000000000001</v>
      </c>
      <c r="D93" s="7">
        <v>9.66</v>
      </c>
      <c r="P93" s="4">
        <v>35853</v>
      </c>
      <c r="Q93">
        <v>6.54</v>
      </c>
      <c r="R93">
        <v>13.040000000000001</v>
      </c>
      <c r="S93">
        <v>9.66</v>
      </c>
    </row>
    <row r="94" spans="1:19">
      <c r="A94" s="8">
        <v>35885</v>
      </c>
      <c r="B94" s="7">
        <v>7.25</v>
      </c>
      <c r="C94" s="7">
        <v>13.77</v>
      </c>
      <c r="D94" s="7">
        <v>10.02</v>
      </c>
      <c r="P94" s="4">
        <v>35885</v>
      </c>
      <c r="Q94">
        <v>7.25</v>
      </c>
      <c r="R94">
        <v>13.77</v>
      </c>
      <c r="S94">
        <v>10.02</v>
      </c>
    </row>
    <row r="95" spans="1:19">
      <c r="A95" s="8">
        <v>35915</v>
      </c>
      <c r="B95" s="7">
        <v>7.17</v>
      </c>
      <c r="C95" s="7">
        <v>13.870000000000001</v>
      </c>
      <c r="D95" s="7">
        <v>10.74</v>
      </c>
      <c r="P95" s="4">
        <v>35915</v>
      </c>
      <c r="Q95">
        <v>7.17</v>
      </c>
      <c r="R95">
        <v>13.870000000000001</v>
      </c>
      <c r="S95">
        <v>10.74</v>
      </c>
    </row>
    <row r="96" spans="1:19">
      <c r="A96" s="8">
        <v>35944</v>
      </c>
      <c r="B96" s="7">
        <v>7.01</v>
      </c>
      <c r="C96" s="7">
        <v>13.05</v>
      </c>
      <c r="D96" s="7">
        <v>11.09</v>
      </c>
      <c r="P96" s="4">
        <v>35944</v>
      </c>
      <c r="Q96">
        <v>7.01</v>
      </c>
      <c r="R96">
        <v>13.05</v>
      </c>
      <c r="S96">
        <v>11.09</v>
      </c>
    </row>
    <row r="97" spans="1:19">
      <c r="A97" s="8">
        <v>35976</v>
      </c>
      <c r="B97" s="7">
        <v>7.65</v>
      </c>
      <c r="C97" s="7">
        <v>16.68</v>
      </c>
      <c r="D97" s="7">
        <v>13.5</v>
      </c>
      <c r="P97" s="4">
        <v>35976</v>
      </c>
      <c r="Q97">
        <v>7.65</v>
      </c>
      <c r="R97">
        <v>16.68</v>
      </c>
      <c r="S97">
        <v>13.5</v>
      </c>
    </row>
    <row r="98" spans="1:19">
      <c r="A98" s="8">
        <v>36007</v>
      </c>
      <c r="B98" s="7">
        <v>7.53</v>
      </c>
      <c r="C98" s="7">
        <v>10.23</v>
      </c>
      <c r="D98" s="7">
        <v>8.94</v>
      </c>
      <c r="P98" s="4">
        <v>36007</v>
      </c>
      <c r="Q98">
        <v>7.53</v>
      </c>
      <c r="R98">
        <v>10.23</v>
      </c>
      <c r="S98">
        <v>8.94</v>
      </c>
    </row>
    <row r="99" spans="1:19">
      <c r="A99" s="8">
        <v>36038</v>
      </c>
      <c r="B99" s="7">
        <v>6.73</v>
      </c>
      <c r="C99" s="7">
        <v>8.93</v>
      </c>
      <c r="D99" s="7">
        <v>7.6400000000000006</v>
      </c>
      <c r="P99" s="4">
        <v>36038</v>
      </c>
      <c r="Q99">
        <v>6.73</v>
      </c>
      <c r="R99">
        <v>8.93</v>
      </c>
      <c r="S99">
        <v>7.6400000000000006</v>
      </c>
    </row>
    <row r="100" spans="1:19">
      <c r="A100" s="8">
        <v>36068</v>
      </c>
      <c r="B100" s="7">
        <v>6.69</v>
      </c>
      <c r="C100" s="7">
        <v>10.24</v>
      </c>
      <c r="D100" s="7">
        <v>8.66</v>
      </c>
      <c r="P100" s="4">
        <v>36068</v>
      </c>
      <c r="Q100">
        <v>6.69</v>
      </c>
      <c r="R100">
        <v>10.24</v>
      </c>
      <c r="S100">
        <v>8.66</v>
      </c>
    </row>
    <row r="101" spans="1:19">
      <c r="A101" s="8">
        <v>36098</v>
      </c>
      <c r="B101" s="7">
        <v>7.36</v>
      </c>
      <c r="C101" s="7">
        <v>9.85</v>
      </c>
      <c r="D101" s="7">
        <v>8.82</v>
      </c>
      <c r="P101" s="4">
        <v>36098</v>
      </c>
      <c r="Q101">
        <v>7.36</v>
      </c>
      <c r="R101">
        <v>9.85</v>
      </c>
      <c r="S101">
        <v>8.82</v>
      </c>
    </row>
    <row r="102" spans="1:19">
      <c r="A102" s="8">
        <v>36129</v>
      </c>
      <c r="B102" s="7">
        <v>7.6000000000000005</v>
      </c>
      <c r="C102" s="7">
        <v>11.35</v>
      </c>
      <c r="D102" s="7">
        <v>10.56</v>
      </c>
      <c r="P102" s="4">
        <v>36129</v>
      </c>
      <c r="Q102">
        <v>7.6000000000000005</v>
      </c>
      <c r="R102">
        <v>11.35</v>
      </c>
      <c r="S102">
        <v>10.56</v>
      </c>
    </row>
    <row r="103" spans="1:19">
      <c r="A103" s="8">
        <v>36160</v>
      </c>
      <c r="B103" s="7">
        <v>8.58</v>
      </c>
      <c r="C103" s="7">
        <v>12.9</v>
      </c>
      <c r="D103" s="7">
        <v>13</v>
      </c>
      <c r="P103" s="4">
        <v>36160</v>
      </c>
      <c r="Q103">
        <v>8.58</v>
      </c>
      <c r="R103">
        <v>12.9</v>
      </c>
      <c r="S103">
        <v>13</v>
      </c>
    </row>
    <row r="104" spans="1:19">
      <c r="A104" s="8">
        <v>36189</v>
      </c>
      <c r="B104" s="7">
        <v>8.09</v>
      </c>
      <c r="C104" s="7">
        <v>16.28</v>
      </c>
      <c r="D104" s="7">
        <v>15.620000000000001</v>
      </c>
      <c r="P104" s="4">
        <v>36189</v>
      </c>
      <c r="Q104">
        <v>8.09</v>
      </c>
      <c r="R104">
        <v>16.28</v>
      </c>
      <c r="S104">
        <v>15.620000000000001</v>
      </c>
    </row>
    <row r="105" spans="1:19">
      <c r="A105" s="8">
        <v>36217</v>
      </c>
      <c r="B105" s="7">
        <v>7.74</v>
      </c>
      <c r="C105" s="7">
        <v>13.97</v>
      </c>
      <c r="D105" s="7">
        <v>13.700000000000001</v>
      </c>
      <c r="P105" s="4">
        <v>36217</v>
      </c>
      <c r="Q105">
        <v>7.74</v>
      </c>
      <c r="R105">
        <v>13.97</v>
      </c>
      <c r="S105">
        <v>13.700000000000001</v>
      </c>
    </row>
    <row r="106" spans="1:19">
      <c r="A106" s="8">
        <v>36250</v>
      </c>
      <c r="B106" s="7">
        <v>8.5400000000000009</v>
      </c>
      <c r="C106" s="7">
        <v>16.68</v>
      </c>
      <c r="D106" s="7">
        <v>15.34</v>
      </c>
      <c r="P106" s="4">
        <v>36250</v>
      </c>
      <c r="Q106">
        <v>8.5400000000000009</v>
      </c>
      <c r="R106">
        <v>16.68</v>
      </c>
      <c r="S106">
        <v>15.34</v>
      </c>
    </row>
    <row r="107" spans="1:19">
      <c r="A107" s="8">
        <v>36280</v>
      </c>
      <c r="B107" s="7">
        <v>8.1300000000000008</v>
      </c>
      <c r="C107" s="7">
        <v>15.13</v>
      </c>
      <c r="D107" s="7">
        <v>15.97</v>
      </c>
      <c r="P107" s="4">
        <v>36280</v>
      </c>
      <c r="Q107">
        <v>8.1300000000000008</v>
      </c>
      <c r="R107">
        <v>15.13</v>
      </c>
      <c r="S107">
        <v>15.97</v>
      </c>
    </row>
    <row r="108" spans="1:19">
      <c r="A108" s="8">
        <v>36311</v>
      </c>
      <c r="B108" s="7">
        <v>7.8500000000000005</v>
      </c>
      <c r="C108" s="7">
        <v>15.01</v>
      </c>
      <c r="D108" s="7">
        <v>15.27</v>
      </c>
      <c r="P108" s="4">
        <v>36311</v>
      </c>
      <c r="Q108">
        <v>7.8500000000000005</v>
      </c>
      <c r="R108">
        <v>15.01</v>
      </c>
      <c r="S108">
        <v>15.27</v>
      </c>
    </row>
    <row r="109" spans="1:19">
      <c r="A109" s="8">
        <v>36341</v>
      </c>
      <c r="B109" s="7">
        <v>8.7200000000000006</v>
      </c>
      <c r="C109" s="7">
        <v>16.78</v>
      </c>
      <c r="D109" s="7">
        <v>18.05</v>
      </c>
      <c r="P109" s="4">
        <v>36341</v>
      </c>
      <c r="Q109">
        <v>8.7200000000000006</v>
      </c>
      <c r="R109">
        <v>16.78</v>
      </c>
      <c r="S109">
        <v>18.05</v>
      </c>
    </row>
    <row r="110" spans="1:19">
      <c r="A110" s="8">
        <v>36371</v>
      </c>
      <c r="B110" s="7">
        <v>8.41</v>
      </c>
      <c r="C110" s="7">
        <v>10.96</v>
      </c>
      <c r="D110" s="7">
        <v>17.400000000000002</v>
      </c>
      <c r="P110" s="4">
        <v>36371</v>
      </c>
      <c r="Q110">
        <v>8.41</v>
      </c>
      <c r="R110">
        <v>10.96</v>
      </c>
      <c r="S110">
        <v>17.400000000000002</v>
      </c>
    </row>
    <row r="111" spans="1:19">
      <c r="A111" s="8">
        <v>36403</v>
      </c>
      <c r="B111" s="7">
        <v>8.67</v>
      </c>
      <c r="C111" s="7">
        <v>11.82</v>
      </c>
      <c r="D111" s="7">
        <v>9.1300000000000008</v>
      </c>
      <c r="P111" s="4">
        <v>36403</v>
      </c>
      <c r="Q111">
        <v>8.67</v>
      </c>
      <c r="R111">
        <v>11.82</v>
      </c>
      <c r="S111">
        <v>9.1300000000000008</v>
      </c>
    </row>
    <row r="112" spans="1:19">
      <c r="A112" s="8">
        <v>36433</v>
      </c>
      <c r="B112" s="7">
        <v>9.15</v>
      </c>
      <c r="C112" s="7">
        <v>11.57</v>
      </c>
      <c r="D112" s="7">
        <v>9.24</v>
      </c>
      <c r="P112" s="4">
        <v>36433</v>
      </c>
      <c r="Q112">
        <v>9.15</v>
      </c>
      <c r="R112">
        <v>11.57</v>
      </c>
      <c r="S112">
        <v>9.24</v>
      </c>
    </row>
    <row r="113" spans="1:19">
      <c r="A113" s="8">
        <v>36462</v>
      </c>
      <c r="B113" s="7">
        <v>10.46</v>
      </c>
      <c r="C113" s="7">
        <v>11.82</v>
      </c>
      <c r="D113" s="7">
        <v>9.9700000000000006</v>
      </c>
      <c r="P113" s="4">
        <v>36462</v>
      </c>
      <c r="Q113">
        <v>10.46</v>
      </c>
      <c r="R113">
        <v>11.82</v>
      </c>
      <c r="S113">
        <v>9.9700000000000006</v>
      </c>
    </row>
    <row r="114" spans="1:19">
      <c r="A114" s="8">
        <v>36494</v>
      </c>
      <c r="B114" s="7">
        <v>10.040000000000001</v>
      </c>
      <c r="C114" s="7">
        <v>11.63</v>
      </c>
      <c r="D114" s="7">
        <v>12.01</v>
      </c>
      <c r="P114" s="4">
        <v>36494</v>
      </c>
      <c r="Q114">
        <v>10.040000000000001</v>
      </c>
      <c r="R114">
        <v>11.63</v>
      </c>
      <c r="S114">
        <v>12.01</v>
      </c>
    </row>
    <row r="115" spans="1:19">
      <c r="A115" s="8">
        <v>36525</v>
      </c>
      <c r="B115" s="7">
        <v>11.94</v>
      </c>
      <c r="C115" s="7">
        <v>14.91</v>
      </c>
      <c r="D115" s="7">
        <v>14.43</v>
      </c>
      <c r="P115" s="4">
        <v>36525</v>
      </c>
      <c r="Q115">
        <v>11.94</v>
      </c>
      <c r="R115">
        <v>14.91</v>
      </c>
      <c r="S115">
        <v>14.43</v>
      </c>
    </row>
    <row r="116" spans="1:19">
      <c r="A116" s="8">
        <v>36556</v>
      </c>
      <c r="B116" s="7">
        <v>8.7799999999999994</v>
      </c>
      <c r="C116" s="7">
        <v>12.5</v>
      </c>
      <c r="D116" s="7">
        <v>14.75</v>
      </c>
      <c r="P116" s="4">
        <v>36556</v>
      </c>
      <c r="Q116">
        <v>8.7799999999999994</v>
      </c>
      <c r="R116">
        <v>12.5</v>
      </c>
      <c r="S116">
        <v>14.75</v>
      </c>
    </row>
    <row r="117" spans="1:19">
      <c r="A117" s="8">
        <v>36585</v>
      </c>
      <c r="B117" s="7">
        <v>8.68</v>
      </c>
      <c r="C117" s="7">
        <v>11.41</v>
      </c>
      <c r="D117" s="7">
        <v>17.8</v>
      </c>
      <c r="P117" s="4">
        <v>36585</v>
      </c>
      <c r="Q117">
        <v>8.68</v>
      </c>
      <c r="R117">
        <v>11.41</v>
      </c>
      <c r="S117">
        <v>17.8</v>
      </c>
    </row>
    <row r="118" spans="1:19">
      <c r="A118" s="8">
        <v>36616</v>
      </c>
      <c r="B118" s="7">
        <v>10.200000000000001</v>
      </c>
      <c r="C118" s="7">
        <v>13.57</v>
      </c>
      <c r="D118" s="7">
        <v>20.830000000000002</v>
      </c>
      <c r="P118" s="4">
        <v>36616</v>
      </c>
      <c r="Q118">
        <v>10.200000000000001</v>
      </c>
      <c r="R118">
        <v>13.57</v>
      </c>
      <c r="S118">
        <v>20.830000000000002</v>
      </c>
    </row>
    <row r="119" spans="1:19">
      <c r="A119" s="8">
        <v>36644</v>
      </c>
      <c r="B119" s="7">
        <v>10.31</v>
      </c>
      <c r="C119" s="7">
        <v>8.91</v>
      </c>
      <c r="D119" s="7">
        <v>18.68</v>
      </c>
      <c r="P119" s="4">
        <v>36644</v>
      </c>
      <c r="Q119">
        <v>10.31</v>
      </c>
      <c r="R119">
        <v>8.91</v>
      </c>
      <c r="S119">
        <v>18.68</v>
      </c>
    </row>
    <row r="120" spans="1:19">
      <c r="A120" s="8">
        <v>36677</v>
      </c>
      <c r="B120" s="7">
        <v>10.35</v>
      </c>
      <c r="C120" s="7">
        <v>7.99</v>
      </c>
      <c r="D120" s="7">
        <v>15.34</v>
      </c>
      <c r="P120" s="4">
        <v>36677</v>
      </c>
      <c r="Q120">
        <v>10.35</v>
      </c>
      <c r="R120">
        <v>7.99</v>
      </c>
      <c r="S120">
        <v>15.34</v>
      </c>
    </row>
    <row r="121" spans="1:19">
      <c r="A121" s="8">
        <v>36707</v>
      </c>
      <c r="B121" s="7">
        <v>10.43</v>
      </c>
      <c r="C121" s="7">
        <v>10.220000000000001</v>
      </c>
      <c r="D121" s="7">
        <v>17.12</v>
      </c>
      <c r="P121" s="4">
        <v>36707</v>
      </c>
      <c r="Q121">
        <v>10.43</v>
      </c>
      <c r="R121">
        <v>10.220000000000001</v>
      </c>
      <c r="S121">
        <v>17.12</v>
      </c>
    </row>
    <row r="122" spans="1:19">
      <c r="A122" s="8">
        <v>36738</v>
      </c>
      <c r="B122" s="7">
        <v>10.17</v>
      </c>
      <c r="C122" s="7">
        <v>7.95</v>
      </c>
      <c r="D122" s="7">
        <v>17.670000000000002</v>
      </c>
      <c r="P122" s="4">
        <v>36738</v>
      </c>
      <c r="Q122">
        <v>10.17</v>
      </c>
      <c r="R122">
        <v>7.95</v>
      </c>
      <c r="S122">
        <v>17.670000000000002</v>
      </c>
    </row>
    <row r="123" spans="1:19">
      <c r="A123" s="8">
        <v>36769</v>
      </c>
      <c r="B123" s="7">
        <v>11.53</v>
      </c>
      <c r="C123" s="7">
        <v>7.95</v>
      </c>
      <c r="D123" s="7">
        <v>18.53</v>
      </c>
      <c r="P123" s="4">
        <v>36769</v>
      </c>
      <c r="Q123">
        <v>11.53</v>
      </c>
      <c r="R123">
        <v>7.95</v>
      </c>
      <c r="S123">
        <v>18.53</v>
      </c>
    </row>
    <row r="124" spans="1:19">
      <c r="A124" s="8">
        <v>36798</v>
      </c>
      <c r="B124" s="7">
        <v>11.35</v>
      </c>
      <c r="C124" s="7">
        <v>6.87</v>
      </c>
      <c r="D124" s="7">
        <v>14.92</v>
      </c>
      <c r="P124" s="4">
        <v>36798</v>
      </c>
      <c r="Q124">
        <v>11.35</v>
      </c>
      <c r="R124">
        <v>6.87</v>
      </c>
      <c r="S124">
        <v>14.92</v>
      </c>
    </row>
    <row r="125" spans="1:19">
      <c r="A125" s="8">
        <v>36830</v>
      </c>
      <c r="B125" s="7">
        <v>10.78</v>
      </c>
      <c r="C125" s="7">
        <v>7.84</v>
      </c>
      <c r="D125" s="7">
        <v>14.55</v>
      </c>
      <c r="P125" s="4">
        <v>36830</v>
      </c>
      <c r="Q125">
        <v>10.78</v>
      </c>
      <c r="R125">
        <v>7.84</v>
      </c>
      <c r="S125">
        <v>14.55</v>
      </c>
    </row>
    <row r="126" spans="1:19">
      <c r="A126" s="8">
        <v>36860</v>
      </c>
      <c r="B126" s="7">
        <v>9.75</v>
      </c>
      <c r="C126" s="7">
        <v>6.53</v>
      </c>
      <c r="D126" s="7">
        <v>12.93</v>
      </c>
      <c r="P126" s="4">
        <v>36860</v>
      </c>
      <c r="Q126">
        <v>9.75</v>
      </c>
      <c r="R126">
        <v>6.53</v>
      </c>
      <c r="S126">
        <v>12.93</v>
      </c>
    </row>
    <row r="127" spans="1:19">
      <c r="A127" s="8">
        <v>36889</v>
      </c>
      <c r="B127" s="7">
        <v>9.43</v>
      </c>
      <c r="C127" s="7">
        <v>4.9400000000000004</v>
      </c>
      <c r="D127" s="7">
        <v>10.33</v>
      </c>
      <c r="P127" s="4">
        <v>36889</v>
      </c>
      <c r="Q127">
        <v>9.43</v>
      </c>
      <c r="R127">
        <v>4.9400000000000004</v>
      </c>
      <c r="S127">
        <v>10.33</v>
      </c>
    </row>
    <row r="128" spans="1:19">
      <c r="A128" s="8">
        <v>36922</v>
      </c>
      <c r="B128" s="7">
        <v>8.33</v>
      </c>
      <c r="C128" s="7">
        <v>6.95</v>
      </c>
      <c r="D128" s="7">
        <v>10.11</v>
      </c>
      <c r="P128" s="4">
        <v>36922</v>
      </c>
      <c r="Q128">
        <v>8.33</v>
      </c>
      <c r="R128">
        <v>6.95</v>
      </c>
      <c r="S128">
        <v>10.11</v>
      </c>
    </row>
    <row r="129" spans="1:19">
      <c r="A129" s="8">
        <v>36950</v>
      </c>
      <c r="B129" s="7">
        <v>8.42</v>
      </c>
      <c r="C129" s="7">
        <v>6.72</v>
      </c>
      <c r="D129" s="7">
        <v>6.4</v>
      </c>
      <c r="P129" s="4">
        <v>36950</v>
      </c>
      <c r="Q129">
        <v>8.42</v>
      </c>
      <c r="R129">
        <v>6.72</v>
      </c>
      <c r="S129">
        <v>6.4</v>
      </c>
    </row>
    <row r="130" spans="1:19">
      <c r="A130" s="8">
        <v>36980</v>
      </c>
      <c r="B130" s="7">
        <v>7.58</v>
      </c>
      <c r="C130" s="7">
        <v>6.23</v>
      </c>
      <c r="D130" s="7">
        <v>4.2700000000000005</v>
      </c>
      <c r="P130" s="4">
        <v>36980</v>
      </c>
      <c r="Q130">
        <v>7.58</v>
      </c>
      <c r="R130">
        <v>6.23</v>
      </c>
      <c r="S130">
        <v>4.2700000000000005</v>
      </c>
    </row>
    <row r="131" spans="1:19">
      <c r="A131" s="8">
        <v>37011</v>
      </c>
      <c r="B131" s="7">
        <v>8.7900000000000009</v>
      </c>
      <c r="C131" s="7">
        <v>7.71</v>
      </c>
      <c r="D131" s="7">
        <v>4.59</v>
      </c>
      <c r="P131" s="4">
        <v>37011</v>
      </c>
      <c r="Q131">
        <v>8.7900000000000009</v>
      </c>
      <c r="R131">
        <v>7.71</v>
      </c>
      <c r="S131">
        <v>4.59</v>
      </c>
    </row>
    <row r="132" spans="1:19">
      <c r="A132" s="8">
        <v>37042</v>
      </c>
      <c r="B132" s="7">
        <v>8.870000000000001</v>
      </c>
      <c r="C132" s="7">
        <v>7.87</v>
      </c>
      <c r="D132" s="7">
        <v>5.2</v>
      </c>
      <c r="P132" s="4">
        <v>37042</v>
      </c>
      <c r="Q132">
        <v>8.870000000000001</v>
      </c>
      <c r="R132">
        <v>7.87</v>
      </c>
      <c r="S132">
        <v>5.2</v>
      </c>
    </row>
    <row r="133" spans="1:19">
      <c r="A133" s="8">
        <v>37071</v>
      </c>
      <c r="B133" s="7">
        <v>8.85</v>
      </c>
      <c r="C133" s="7">
        <v>8.31</v>
      </c>
      <c r="D133" s="7">
        <v>4.92</v>
      </c>
      <c r="P133" s="4">
        <v>37071</v>
      </c>
      <c r="Q133">
        <v>8.85</v>
      </c>
      <c r="R133">
        <v>8.31</v>
      </c>
      <c r="S133">
        <v>4.92</v>
      </c>
    </row>
    <row r="134" spans="1:19">
      <c r="A134" s="8">
        <v>37103</v>
      </c>
      <c r="B134" s="7">
        <v>7.88</v>
      </c>
      <c r="C134" s="7">
        <v>6.8</v>
      </c>
      <c r="D134" s="7">
        <v>4.9000000000000004</v>
      </c>
      <c r="P134" s="4">
        <v>37103</v>
      </c>
      <c r="Q134">
        <v>7.88</v>
      </c>
      <c r="R134">
        <v>6.8</v>
      </c>
      <c r="S134">
        <v>4.9000000000000004</v>
      </c>
    </row>
    <row r="135" spans="1:19">
      <c r="A135" s="8">
        <v>37134</v>
      </c>
      <c r="B135" s="7">
        <v>7.42</v>
      </c>
      <c r="C135" s="7">
        <v>5.86</v>
      </c>
      <c r="D135" s="7">
        <v>4.16</v>
      </c>
      <c r="P135" s="4">
        <v>37134</v>
      </c>
      <c r="Q135">
        <v>7.42</v>
      </c>
      <c r="R135">
        <v>5.86</v>
      </c>
      <c r="S135">
        <v>4.16</v>
      </c>
    </row>
    <row r="136" spans="1:19">
      <c r="A136" s="8">
        <v>37162</v>
      </c>
      <c r="B136" s="7">
        <v>6.74</v>
      </c>
      <c r="C136" s="7">
        <v>5.26</v>
      </c>
      <c r="D136" s="7">
        <v>3.1</v>
      </c>
      <c r="P136" s="4">
        <v>37162</v>
      </c>
      <c r="Q136">
        <v>6.74</v>
      </c>
      <c r="R136">
        <v>5.26</v>
      </c>
      <c r="S136">
        <v>3.1</v>
      </c>
    </row>
    <row r="137" spans="1:19">
      <c r="A137" s="8">
        <v>37195</v>
      </c>
      <c r="B137" s="7">
        <v>6.59</v>
      </c>
      <c r="C137" s="7">
        <v>5.97</v>
      </c>
      <c r="D137" s="7">
        <v>4.3100000000000005</v>
      </c>
      <c r="P137" s="4">
        <v>37195</v>
      </c>
      <c r="Q137">
        <v>6.59</v>
      </c>
      <c r="R137">
        <v>5.97</v>
      </c>
      <c r="S137">
        <v>4.3100000000000005</v>
      </c>
    </row>
    <row r="138" spans="1:19">
      <c r="A138" s="8">
        <v>37225</v>
      </c>
      <c r="B138" s="7">
        <v>6.97</v>
      </c>
      <c r="C138" s="7">
        <v>6.59</v>
      </c>
      <c r="D138" s="7">
        <v>5.21</v>
      </c>
      <c r="P138" s="4">
        <v>37225</v>
      </c>
      <c r="Q138">
        <v>6.97</v>
      </c>
      <c r="R138">
        <v>6.59</v>
      </c>
      <c r="S138">
        <v>5.21</v>
      </c>
    </row>
    <row r="139" spans="1:19">
      <c r="A139" s="8">
        <v>37256</v>
      </c>
      <c r="B139" s="7">
        <v>7.26</v>
      </c>
      <c r="C139" s="7">
        <v>6.8</v>
      </c>
      <c r="D139" s="7">
        <v>4.62</v>
      </c>
      <c r="P139" s="4">
        <v>37256</v>
      </c>
      <c r="Q139">
        <v>7.26</v>
      </c>
      <c r="R139">
        <v>6.8</v>
      </c>
      <c r="S139">
        <v>4.62</v>
      </c>
    </row>
    <row r="140" spans="1:19">
      <c r="A140" s="8">
        <v>37287</v>
      </c>
      <c r="B140" s="7">
        <v>5.8100000000000005</v>
      </c>
      <c r="C140" s="7">
        <v>6.54</v>
      </c>
      <c r="D140" s="7">
        <v>5.05</v>
      </c>
      <c r="P140" s="4">
        <v>37287</v>
      </c>
      <c r="Q140">
        <v>5.8100000000000005</v>
      </c>
      <c r="R140">
        <v>6.54</v>
      </c>
      <c r="S140">
        <v>5.05</v>
      </c>
    </row>
    <row r="141" spans="1:19">
      <c r="A141" s="8">
        <v>37315</v>
      </c>
      <c r="B141" s="7">
        <v>6.03</v>
      </c>
      <c r="C141" s="7">
        <v>5.99</v>
      </c>
      <c r="D141" s="7">
        <v>3.64</v>
      </c>
      <c r="P141" s="4">
        <v>37315</v>
      </c>
      <c r="Q141">
        <v>6.03</v>
      </c>
      <c r="R141">
        <v>5.99</v>
      </c>
      <c r="S141">
        <v>3.64</v>
      </c>
    </row>
    <row r="142" spans="1:19">
      <c r="A142" s="8">
        <v>37344</v>
      </c>
      <c r="B142" s="7">
        <v>5.86</v>
      </c>
      <c r="C142" s="7">
        <v>6.19</v>
      </c>
      <c r="D142" s="7">
        <v>4.3100000000000005</v>
      </c>
      <c r="P142" s="4">
        <v>37344</v>
      </c>
      <c r="Q142">
        <v>5.86</v>
      </c>
      <c r="R142">
        <v>6.19</v>
      </c>
      <c r="S142">
        <v>4.3100000000000005</v>
      </c>
    </row>
    <row r="143" spans="1:19">
      <c r="A143" s="8">
        <v>37376</v>
      </c>
      <c r="B143" s="7">
        <v>4.9400000000000004</v>
      </c>
      <c r="C143" s="7">
        <v>5.37</v>
      </c>
      <c r="D143" s="7">
        <v>3.73</v>
      </c>
      <c r="P143" s="4">
        <v>37376</v>
      </c>
      <c r="Q143">
        <v>4.9400000000000004</v>
      </c>
      <c r="R143">
        <v>5.37</v>
      </c>
      <c r="S143">
        <v>3.73</v>
      </c>
    </row>
    <row r="144" spans="1:19">
      <c r="A144" s="8">
        <v>37407</v>
      </c>
      <c r="B144" s="7">
        <v>4.87</v>
      </c>
      <c r="C144" s="7">
        <v>5.23</v>
      </c>
      <c r="D144" s="7">
        <v>4.0200000000000005</v>
      </c>
      <c r="P144" s="4">
        <v>37407</v>
      </c>
      <c r="Q144">
        <v>4.87</v>
      </c>
      <c r="R144">
        <v>5.23</v>
      </c>
      <c r="S144">
        <v>4.0200000000000005</v>
      </c>
    </row>
    <row r="145" spans="1:19">
      <c r="A145" s="8">
        <v>37435</v>
      </c>
      <c r="B145" s="7">
        <v>4.55</v>
      </c>
      <c r="C145" s="7">
        <v>5.62</v>
      </c>
      <c r="D145" s="7">
        <v>3.56</v>
      </c>
      <c r="P145" s="4">
        <v>37435</v>
      </c>
      <c r="Q145">
        <v>4.55</v>
      </c>
      <c r="R145">
        <v>5.62</v>
      </c>
      <c r="S145">
        <v>3.56</v>
      </c>
    </row>
    <row r="146" spans="1:19">
      <c r="A146" s="8">
        <v>37468</v>
      </c>
      <c r="B146" s="7">
        <v>5.04</v>
      </c>
      <c r="C146" s="7">
        <v>4.2300000000000004</v>
      </c>
      <c r="D146" s="7">
        <v>3.29</v>
      </c>
      <c r="P146" s="4">
        <v>37468</v>
      </c>
      <c r="Q146">
        <v>5.04</v>
      </c>
      <c r="R146">
        <v>4.2300000000000004</v>
      </c>
      <c r="S146">
        <v>3.29</v>
      </c>
    </row>
    <row r="147" spans="1:19">
      <c r="A147" s="8">
        <v>37498</v>
      </c>
      <c r="B147" s="7">
        <v>4.72</v>
      </c>
      <c r="C147" s="7">
        <v>4.33</v>
      </c>
      <c r="D147" s="7">
        <v>3.45</v>
      </c>
      <c r="P147" s="4">
        <v>37498</v>
      </c>
      <c r="Q147">
        <v>4.72</v>
      </c>
      <c r="R147">
        <v>4.33</v>
      </c>
      <c r="S147">
        <v>3.45</v>
      </c>
    </row>
    <row r="148" spans="1:19">
      <c r="A148" s="8">
        <v>37529</v>
      </c>
      <c r="B148" s="7">
        <v>3.86</v>
      </c>
      <c r="C148" s="7">
        <v>3.86</v>
      </c>
      <c r="D148" s="7">
        <v>2.62</v>
      </c>
      <c r="P148" s="4">
        <v>37529</v>
      </c>
      <c r="Q148">
        <v>3.86</v>
      </c>
      <c r="R148">
        <v>3.86</v>
      </c>
      <c r="S148">
        <v>2.62</v>
      </c>
    </row>
    <row r="149" spans="1:19">
      <c r="A149" s="8">
        <v>37560</v>
      </c>
      <c r="B149" s="7">
        <v>3.95</v>
      </c>
      <c r="C149" s="7">
        <v>4.72</v>
      </c>
      <c r="D149" s="7">
        <v>2.79</v>
      </c>
      <c r="P149" s="4">
        <v>37560</v>
      </c>
      <c r="Q149">
        <v>3.95</v>
      </c>
      <c r="R149">
        <v>4.72</v>
      </c>
      <c r="S149">
        <v>2.79</v>
      </c>
    </row>
    <row r="150" spans="1:19">
      <c r="A150" s="8">
        <v>37589</v>
      </c>
      <c r="B150" s="7">
        <v>4.24</v>
      </c>
      <c r="C150" s="7">
        <v>5.09</v>
      </c>
      <c r="D150" s="7">
        <v>3.73</v>
      </c>
      <c r="P150" s="4">
        <v>37589</v>
      </c>
      <c r="Q150">
        <v>4.24</v>
      </c>
      <c r="R150">
        <v>5.09</v>
      </c>
      <c r="S150">
        <v>3.73</v>
      </c>
    </row>
    <row r="151" spans="1:19">
      <c r="A151" s="8">
        <v>37621</v>
      </c>
      <c r="B151" s="7">
        <v>3.81</v>
      </c>
      <c r="C151" s="7">
        <v>4.5600000000000005</v>
      </c>
      <c r="D151" s="7">
        <v>3.27</v>
      </c>
      <c r="P151" s="4">
        <v>37621</v>
      </c>
      <c r="Q151">
        <v>3.81</v>
      </c>
      <c r="R151">
        <v>4.5600000000000005</v>
      </c>
      <c r="S151">
        <v>3.27</v>
      </c>
    </row>
    <row r="152" spans="1:19">
      <c r="A152" s="8">
        <v>37652</v>
      </c>
      <c r="B152" s="7">
        <v>2.94</v>
      </c>
      <c r="C152" s="7">
        <v>4.1900000000000004</v>
      </c>
      <c r="D152" s="7">
        <v>3.34</v>
      </c>
      <c r="P152" s="4">
        <v>37652</v>
      </c>
      <c r="Q152">
        <v>2.94</v>
      </c>
      <c r="R152">
        <v>4.1900000000000004</v>
      </c>
      <c r="S152">
        <v>3.34</v>
      </c>
    </row>
    <row r="153" spans="1:19">
      <c r="A153" s="8">
        <v>37680</v>
      </c>
      <c r="B153" s="7">
        <v>3.06</v>
      </c>
      <c r="C153" s="7">
        <v>4.18</v>
      </c>
      <c r="D153" s="7">
        <v>3.49</v>
      </c>
      <c r="P153" s="4">
        <v>37680</v>
      </c>
      <c r="Q153">
        <v>3.06</v>
      </c>
      <c r="R153">
        <v>4.18</v>
      </c>
      <c r="S153">
        <v>3.49</v>
      </c>
    </row>
    <row r="154" spans="1:19">
      <c r="A154" s="8">
        <v>37711</v>
      </c>
      <c r="B154" s="7">
        <v>3.24</v>
      </c>
      <c r="C154" s="7">
        <v>4.2700000000000005</v>
      </c>
      <c r="D154" s="7">
        <v>3.24</v>
      </c>
      <c r="P154" s="4">
        <v>37711</v>
      </c>
      <c r="Q154">
        <v>3.24</v>
      </c>
      <c r="R154">
        <v>4.2700000000000005</v>
      </c>
      <c r="S154">
        <v>3.24</v>
      </c>
    </row>
    <row r="155" spans="1:19">
      <c r="A155" s="8">
        <v>37741</v>
      </c>
      <c r="B155" s="7">
        <v>3.74</v>
      </c>
      <c r="C155" s="7">
        <v>4.51</v>
      </c>
      <c r="D155" s="7">
        <v>3.75</v>
      </c>
      <c r="P155" s="4">
        <v>37741</v>
      </c>
      <c r="Q155">
        <v>3.74</v>
      </c>
      <c r="R155">
        <v>4.51</v>
      </c>
      <c r="S155">
        <v>3.75</v>
      </c>
    </row>
    <row r="156" spans="1:19">
      <c r="A156" s="8">
        <v>37771</v>
      </c>
      <c r="B156" s="7">
        <v>3.65</v>
      </c>
      <c r="C156" s="7">
        <v>4.34</v>
      </c>
      <c r="D156" s="7">
        <v>4.0999999999999996</v>
      </c>
      <c r="P156" s="4">
        <v>37771</v>
      </c>
      <c r="Q156">
        <v>3.65</v>
      </c>
      <c r="R156">
        <v>4.34</v>
      </c>
      <c r="S156">
        <v>4.0999999999999996</v>
      </c>
    </row>
    <row r="157" spans="1:19">
      <c r="A157" s="8">
        <v>37802</v>
      </c>
      <c r="B157" s="7">
        <v>3.64</v>
      </c>
      <c r="C157" s="7">
        <v>4.53</v>
      </c>
      <c r="D157" s="7">
        <v>4.1900000000000004</v>
      </c>
      <c r="P157" s="4">
        <v>37802</v>
      </c>
      <c r="Q157">
        <v>3.64</v>
      </c>
      <c r="R157">
        <v>4.53</v>
      </c>
      <c r="S157">
        <v>4.1900000000000004</v>
      </c>
    </row>
    <row r="158" spans="1:19">
      <c r="A158" s="8">
        <v>37833</v>
      </c>
      <c r="B158" s="7">
        <v>3.61</v>
      </c>
      <c r="C158" s="7">
        <v>3.83</v>
      </c>
      <c r="D158" s="7">
        <v>5.08</v>
      </c>
      <c r="P158" s="4">
        <v>37833</v>
      </c>
      <c r="Q158">
        <v>3.61</v>
      </c>
      <c r="R158">
        <v>3.83</v>
      </c>
      <c r="S158">
        <v>5.08</v>
      </c>
    </row>
    <row r="159" spans="1:19">
      <c r="A159" s="8">
        <v>37862</v>
      </c>
      <c r="B159" s="7">
        <v>3.7600000000000002</v>
      </c>
      <c r="C159" s="7">
        <v>3.85</v>
      </c>
      <c r="D159" s="7">
        <v>4.99</v>
      </c>
      <c r="P159" s="4">
        <v>37862</v>
      </c>
      <c r="Q159">
        <v>3.7600000000000002</v>
      </c>
      <c r="R159">
        <v>3.85</v>
      </c>
      <c r="S159">
        <v>4.99</v>
      </c>
    </row>
    <row r="160" spans="1:19">
      <c r="A160" s="8">
        <v>37894</v>
      </c>
      <c r="B160" s="7">
        <v>3.79</v>
      </c>
      <c r="C160" s="7">
        <v>4.04</v>
      </c>
      <c r="D160" s="7">
        <v>5.1100000000000003</v>
      </c>
      <c r="P160" s="4">
        <v>37894</v>
      </c>
      <c r="Q160">
        <v>3.79</v>
      </c>
      <c r="R160">
        <v>4.04</v>
      </c>
      <c r="S160">
        <v>5.1100000000000003</v>
      </c>
    </row>
    <row r="161" spans="1:19">
      <c r="A161" s="8">
        <v>37925</v>
      </c>
      <c r="B161" s="7">
        <v>3.69</v>
      </c>
      <c r="C161" s="7">
        <v>3.79</v>
      </c>
      <c r="D161" s="7">
        <v>5.46</v>
      </c>
      <c r="P161" s="4">
        <v>37925</v>
      </c>
      <c r="Q161">
        <v>3.69</v>
      </c>
      <c r="R161">
        <v>3.79</v>
      </c>
      <c r="S161">
        <v>5.46</v>
      </c>
    </row>
    <row r="162" spans="1:19">
      <c r="A162" s="8">
        <v>37953</v>
      </c>
      <c r="B162" s="7">
        <v>3.64</v>
      </c>
      <c r="C162" s="7">
        <v>3.73</v>
      </c>
      <c r="D162" s="7">
        <v>5.92</v>
      </c>
      <c r="P162" s="4">
        <v>37953</v>
      </c>
      <c r="Q162">
        <v>3.64</v>
      </c>
      <c r="R162">
        <v>3.73</v>
      </c>
      <c r="S162">
        <v>5.92</v>
      </c>
    </row>
    <row r="163" spans="1:19">
      <c r="A163" s="8">
        <v>37986</v>
      </c>
      <c r="B163" s="7">
        <v>3.94</v>
      </c>
      <c r="C163" s="7">
        <v>3.97</v>
      </c>
      <c r="D163" s="7">
        <v>6.32</v>
      </c>
      <c r="P163" s="4">
        <v>37986</v>
      </c>
      <c r="Q163">
        <v>3.94</v>
      </c>
      <c r="R163">
        <v>3.97</v>
      </c>
      <c r="S163">
        <v>6.32</v>
      </c>
    </row>
    <row r="164" spans="1:19">
      <c r="A164" s="8">
        <v>38016</v>
      </c>
      <c r="B164" s="7">
        <v>3.23</v>
      </c>
      <c r="C164" s="7">
        <v>4.01</v>
      </c>
      <c r="D164" s="7">
        <v>6.7</v>
      </c>
      <c r="P164" s="4">
        <v>38016</v>
      </c>
      <c r="Q164">
        <v>3.23</v>
      </c>
      <c r="R164">
        <v>4.01</v>
      </c>
      <c r="S164">
        <v>6.7</v>
      </c>
    </row>
    <row r="165" spans="1:19">
      <c r="A165" s="8">
        <v>38044</v>
      </c>
      <c r="B165" s="7">
        <v>3.12</v>
      </c>
      <c r="C165" s="7">
        <v>3.85</v>
      </c>
      <c r="D165" s="7">
        <v>6.04</v>
      </c>
      <c r="P165" s="4">
        <v>38044</v>
      </c>
      <c r="Q165">
        <v>3.12</v>
      </c>
      <c r="R165">
        <v>3.85</v>
      </c>
      <c r="S165">
        <v>6.04</v>
      </c>
    </row>
    <row r="166" spans="1:19">
      <c r="A166" s="8">
        <v>38077</v>
      </c>
      <c r="B166" s="7">
        <v>2.93</v>
      </c>
      <c r="C166" s="7">
        <v>3.62</v>
      </c>
      <c r="D166" s="7">
        <v>6.15</v>
      </c>
      <c r="P166" s="4">
        <v>38077</v>
      </c>
      <c r="Q166">
        <v>2.93</v>
      </c>
      <c r="R166">
        <v>3.62</v>
      </c>
      <c r="S166">
        <v>6.15</v>
      </c>
    </row>
    <row r="167" spans="1:19">
      <c r="A167" s="8">
        <v>38107</v>
      </c>
      <c r="B167" s="7">
        <v>2.87</v>
      </c>
      <c r="C167" s="7">
        <v>3.79</v>
      </c>
      <c r="D167" s="7">
        <v>5.45</v>
      </c>
      <c r="P167" s="4">
        <v>38107</v>
      </c>
      <c r="Q167">
        <v>2.87</v>
      </c>
      <c r="R167">
        <v>3.79</v>
      </c>
      <c r="S167">
        <v>5.45</v>
      </c>
    </row>
    <row r="168" spans="1:19">
      <c r="A168" s="8">
        <v>38138</v>
      </c>
      <c r="B168" s="7">
        <v>2.99</v>
      </c>
      <c r="C168" s="7">
        <v>3.81</v>
      </c>
      <c r="D168" s="7">
        <v>5.83</v>
      </c>
      <c r="P168" s="4">
        <v>38138</v>
      </c>
      <c r="Q168">
        <v>2.99</v>
      </c>
      <c r="R168">
        <v>3.81</v>
      </c>
      <c r="S168">
        <v>5.83</v>
      </c>
    </row>
    <row r="169" spans="1:19">
      <c r="A169" s="8">
        <v>38168</v>
      </c>
      <c r="B169" s="7">
        <v>3.11</v>
      </c>
      <c r="C169" s="7">
        <v>4.1500000000000004</v>
      </c>
      <c r="D169" s="7">
        <v>6.18</v>
      </c>
      <c r="P169" s="4">
        <v>38168</v>
      </c>
      <c r="Q169">
        <v>3.11</v>
      </c>
      <c r="R169">
        <v>4.1500000000000004</v>
      </c>
      <c r="S169">
        <v>6.18</v>
      </c>
    </row>
    <row r="170" spans="1:19">
      <c r="A170" s="8">
        <v>38198</v>
      </c>
      <c r="B170" s="7">
        <v>3.19</v>
      </c>
      <c r="C170" s="7">
        <v>6.34</v>
      </c>
      <c r="D170" s="7">
        <v>5.46</v>
      </c>
      <c r="P170" s="4">
        <v>38198</v>
      </c>
      <c r="Q170">
        <v>3.19</v>
      </c>
      <c r="R170">
        <v>6.34</v>
      </c>
      <c r="S170">
        <v>5.46</v>
      </c>
    </row>
    <row r="171" spans="1:19">
      <c r="A171" s="8">
        <v>38230</v>
      </c>
      <c r="B171" s="7">
        <v>3.15</v>
      </c>
      <c r="C171" s="7">
        <v>6.08</v>
      </c>
      <c r="D171" s="7">
        <v>5.13</v>
      </c>
      <c r="P171" s="4">
        <v>38230</v>
      </c>
      <c r="Q171">
        <v>3.15</v>
      </c>
      <c r="R171">
        <v>6.08</v>
      </c>
      <c r="S171">
        <v>5.13</v>
      </c>
    </row>
    <row r="172" spans="1:19">
      <c r="A172" s="8">
        <v>38260</v>
      </c>
      <c r="B172" s="7">
        <v>3.22</v>
      </c>
      <c r="C172" s="7">
        <v>6.15</v>
      </c>
      <c r="D172" s="7">
        <v>4.9400000000000004</v>
      </c>
      <c r="P172" s="4">
        <v>38260</v>
      </c>
      <c r="Q172">
        <v>3.22</v>
      </c>
      <c r="R172">
        <v>6.15</v>
      </c>
      <c r="S172">
        <v>4.9400000000000004</v>
      </c>
    </row>
    <row r="173" spans="1:19">
      <c r="A173" s="8">
        <v>38289</v>
      </c>
      <c r="B173" s="7">
        <v>3.2800000000000002</v>
      </c>
      <c r="C173" s="7">
        <v>6.23</v>
      </c>
      <c r="D173" s="7">
        <v>5.25</v>
      </c>
      <c r="P173" s="4">
        <v>38289</v>
      </c>
      <c r="Q173">
        <v>3.2800000000000002</v>
      </c>
      <c r="R173">
        <v>6.23</v>
      </c>
      <c r="S173">
        <v>5.25</v>
      </c>
    </row>
    <row r="174" spans="1:19">
      <c r="A174" s="8">
        <v>38321</v>
      </c>
      <c r="B174" s="7">
        <v>3.39</v>
      </c>
      <c r="C174" s="7">
        <v>5.97</v>
      </c>
      <c r="D174" s="7">
        <v>5.12</v>
      </c>
      <c r="P174" s="4">
        <v>38321</v>
      </c>
      <c r="Q174">
        <v>3.39</v>
      </c>
      <c r="R174">
        <v>5.97</v>
      </c>
      <c r="S174">
        <v>5.12</v>
      </c>
    </row>
    <row r="175" spans="1:19">
      <c r="A175" s="8">
        <v>38352</v>
      </c>
      <c r="B175" s="7">
        <v>3.5</v>
      </c>
      <c r="C175" s="7">
        <v>5.95</v>
      </c>
      <c r="D175" s="7">
        <v>5.28</v>
      </c>
      <c r="P175" s="4">
        <v>38352</v>
      </c>
      <c r="Q175">
        <v>3.5</v>
      </c>
      <c r="R175">
        <v>5.95</v>
      </c>
      <c r="S175">
        <v>5.28</v>
      </c>
    </row>
    <row r="176" spans="1:19">
      <c r="A176" s="8">
        <v>38383</v>
      </c>
      <c r="B176" s="7">
        <v>3.46</v>
      </c>
      <c r="C176" s="7">
        <v>5.8500000000000005</v>
      </c>
      <c r="D176" s="7">
        <v>4.93</v>
      </c>
      <c r="P176" s="4">
        <v>38383</v>
      </c>
      <c r="Q176">
        <v>3.46</v>
      </c>
      <c r="R176">
        <v>5.8500000000000005</v>
      </c>
      <c r="S176">
        <v>4.93</v>
      </c>
    </row>
    <row r="177" spans="1:19">
      <c r="A177" s="8">
        <v>38411</v>
      </c>
      <c r="B177" s="7">
        <v>3.37</v>
      </c>
      <c r="C177" s="7">
        <v>5.6000000000000005</v>
      </c>
      <c r="D177" s="7">
        <v>4.76</v>
      </c>
      <c r="P177" s="4">
        <v>38411</v>
      </c>
      <c r="Q177">
        <v>3.37</v>
      </c>
      <c r="R177">
        <v>5.6000000000000005</v>
      </c>
      <c r="S177">
        <v>4.76</v>
      </c>
    </row>
    <row r="178" spans="1:19">
      <c r="A178" s="8">
        <v>38442</v>
      </c>
      <c r="B178" s="7">
        <v>3.46</v>
      </c>
      <c r="C178" s="7">
        <v>5.38</v>
      </c>
      <c r="D178" s="7">
        <v>4.8899999999999997</v>
      </c>
      <c r="P178" s="4">
        <v>38442</v>
      </c>
      <c r="Q178">
        <v>3.46</v>
      </c>
      <c r="R178">
        <v>5.38</v>
      </c>
      <c r="S178">
        <v>4.8899999999999997</v>
      </c>
    </row>
    <row r="179" spans="1:19">
      <c r="A179" s="8">
        <v>38471</v>
      </c>
      <c r="B179" s="7">
        <v>3.47</v>
      </c>
      <c r="C179" s="7">
        <v>5.63</v>
      </c>
      <c r="D179" s="7">
        <v>4.72</v>
      </c>
      <c r="P179" s="4">
        <v>38471</v>
      </c>
      <c r="Q179">
        <v>3.47</v>
      </c>
      <c r="R179">
        <v>5.63</v>
      </c>
      <c r="S179">
        <v>4.72</v>
      </c>
    </row>
    <row r="180" spans="1:19">
      <c r="A180" s="8">
        <v>38503</v>
      </c>
      <c r="B180" s="7">
        <v>3.5</v>
      </c>
      <c r="C180" s="7">
        <v>5.74</v>
      </c>
      <c r="D180" s="7">
        <v>5.3</v>
      </c>
      <c r="P180" s="4">
        <v>38503</v>
      </c>
      <c r="Q180">
        <v>3.5</v>
      </c>
      <c r="R180">
        <v>5.74</v>
      </c>
      <c r="S180">
        <v>5.3</v>
      </c>
    </row>
    <row r="181" spans="1:19">
      <c r="A181" s="8">
        <v>38533</v>
      </c>
      <c r="B181" s="7">
        <v>3.3200000000000003</v>
      </c>
      <c r="C181" s="7">
        <v>5.53</v>
      </c>
      <c r="D181" s="7">
        <v>5.21</v>
      </c>
      <c r="P181" s="4">
        <v>38533</v>
      </c>
      <c r="Q181">
        <v>3.3200000000000003</v>
      </c>
      <c r="R181">
        <v>5.53</v>
      </c>
      <c r="S181">
        <v>5.21</v>
      </c>
    </row>
    <row r="182" spans="1:19">
      <c r="A182" s="8">
        <v>38562</v>
      </c>
      <c r="B182" s="7">
        <v>3.31</v>
      </c>
      <c r="C182" s="7">
        <v>6.43</v>
      </c>
      <c r="D182" s="7">
        <v>5.23</v>
      </c>
      <c r="P182" s="4">
        <v>38562</v>
      </c>
      <c r="Q182">
        <v>3.31</v>
      </c>
      <c r="R182">
        <v>6.43</v>
      </c>
      <c r="S182">
        <v>5.23</v>
      </c>
    </row>
    <row r="183" spans="1:19">
      <c r="A183" s="8">
        <v>38595</v>
      </c>
      <c r="B183" s="7">
        <v>3.22</v>
      </c>
      <c r="C183" s="7">
        <v>6.87</v>
      </c>
      <c r="D183" s="7">
        <v>4.46</v>
      </c>
      <c r="P183" s="4">
        <v>38595</v>
      </c>
      <c r="Q183">
        <v>3.22</v>
      </c>
      <c r="R183">
        <v>6.87</v>
      </c>
      <c r="S183">
        <v>4.46</v>
      </c>
    </row>
    <row r="184" spans="1:19">
      <c r="A184" s="8">
        <v>38625</v>
      </c>
      <c r="B184" s="7">
        <v>3.23</v>
      </c>
      <c r="C184" s="7">
        <v>6.46</v>
      </c>
      <c r="D184" s="7">
        <v>4.54</v>
      </c>
      <c r="P184" s="4">
        <v>38625</v>
      </c>
      <c r="Q184">
        <v>3.23</v>
      </c>
      <c r="R184">
        <v>6.46</v>
      </c>
      <c r="S184">
        <v>4.54</v>
      </c>
    </row>
    <row r="185" spans="1:19">
      <c r="A185" s="8">
        <v>38656</v>
      </c>
      <c r="B185" s="7">
        <v>3.25</v>
      </c>
      <c r="C185" s="7">
        <v>6.45</v>
      </c>
      <c r="D185" s="7">
        <v>4.42</v>
      </c>
      <c r="P185" s="4">
        <v>38656</v>
      </c>
      <c r="Q185">
        <v>3.25</v>
      </c>
      <c r="R185">
        <v>6.45</v>
      </c>
      <c r="S185">
        <v>4.42</v>
      </c>
    </row>
    <row r="186" spans="1:19">
      <c r="A186" s="8">
        <v>38686</v>
      </c>
      <c r="B186" s="7">
        <v>3.42</v>
      </c>
      <c r="C186" s="7">
        <v>6.94</v>
      </c>
      <c r="D186" s="7">
        <v>4.4400000000000004</v>
      </c>
      <c r="P186" s="4">
        <v>38686</v>
      </c>
      <c r="Q186">
        <v>3.42</v>
      </c>
      <c r="R186">
        <v>6.94</v>
      </c>
      <c r="S186">
        <v>4.4400000000000004</v>
      </c>
    </row>
    <row r="187" spans="1:19">
      <c r="A187" s="8">
        <v>38716</v>
      </c>
      <c r="B187" s="7">
        <v>3.36</v>
      </c>
      <c r="C187" s="7">
        <v>6.5600000000000005</v>
      </c>
      <c r="D187" s="7">
        <v>4.34</v>
      </c>
      <c r="P187" s="4">
        <v>38716</v>
      </c>
      <c r="Q187">
        <v>3.36</v>
      </c>
      <c r="R187">
        <v>6.5600000000000005</v>
      </c>
      <c r="S187">
        <v>4.34</v>
      </c>
    </row>
    <row r="188" spans="1:19">
      <c r="A188" s="8">
        <v>38748</v>
      </c>
      <c r="B188" s="7">
        <v>3</v>
      </c>
      <c r="C188" s="7">
        <v>7.0600000000000005</v>
      </c>
      <c r="D188" s="7">
        <v>4.71</v>
      </c>
      <c r="P188" s="4">
        <v>38748</v>
      </c>
      <c r="Q188">
        <v>3</v>
      </c>
      <c r="R188">
        <v>7.0600000000000005</v>
      </c>
      <c r="S188">
        <v>4.71</v>
      </c>
    </row>
    <row r="189" spans="1:19">
      <c r="A189" s="8">
        <v>38776</v>
      </c>
      <c r="B189" s="7">
        <v>3.0100000000000002</v>
      </c>
      <c r="C189" s="7">
        <v>6.74</v>
      </c>
      <c r="D189" s="7">
        <v>5.13</v>
      </c>
      <c r="P189" s="4">
        <v>38776</v>
      </c>
      <c r="Q189">
        <v>3.0100000000000002</v>
      </c>
      <c r="R189">
        <v>6.74</v>
      </c>
      <c r="S189">
        <v>5.13</v>
      </c>
    </row>
    <row r="190" spans="1:19">
      <c r="A190" s="8">
        <v>38807</v>
      </c>
      <c r="B190" s="7">
        <v>3.18</v>
      </c>
      <c r="C190" s="7">
        <v>6.83</v>
      </c>
      <c r="D190" s="7">
        <v>5.49</v>
      </c>
      <c r="P190" s="4">
        <v>38807</v>
      </c>
      <c r="Q190">
        <v>3.18</v>
      </c>
      <c r="R190">
        <v>6.83</v>
      </c>
      <c r="S190">
        <v>5.49</v>
      </c>
    </row>
    <row r="191" spans="1:19">
      <c r="A191" s="8">
        <v>38835</v>
      </c>
      <c r="B191" s="7">
        <v>3.17</v>
      </c>
      <c r="C191" s="7">
        <v>6.0600000000000005</v>
      </c>
      <c r="D191" s="7">
        <v>5.3100000000000005</v>
      </c>
      <c r="P191" s="4">
        <v>38835</v>
      </c>
      <c r="Q191">
        <v>3.17</v>
      </c>
      <c r="R191">
        <v>6.0600000000000005</v>
      </c>
      <c r="S191">
        <v>5.3100000000000005</v>
      </c>
    </row>
    <row r="192" spans="1:19">
      <c r="A192" s="8">
        <v>38868</v>
      </c>
      <c r="B192" s="7">
        <v>3.13</v>
      </c>
      <c r="C192" s="7">
        <v>5.68</v>
      </c>
      <c r="D192" s="7">
        <v>4.99</v>
      </c>
      <c r="P192" s="4">
        <v>38868</v>
      </c>
      <c r="Q192">
        <v>3.13</v>
      </c>
      <c r="R192">
        <v>5.68</v>
      </c>
      <c r="S192">
        <v>4.99</v>
      </c>
    </row>
    <row r="193" spans="1:19">
      <c r="A193" s="8">
        <v>38898</v>
      </c>
      <c r="B193" s="7">
        <v>3.02</v>
      </c>
      <c r="C193" s="7">
        <v>5.8500000000000005</v>
      </c>
      <c r="D193" s="7">
        <v>4.95</v>
      </c>
      <c r="P193" s="4">
        <v>38898</v>
      </c>
      <c r="Q193">
        <v>3.02</v>
      </c>
      <c r="R193">
        <v>5.8500000000000005</v>
      </c>
      <c r="S193">
        <v>4.95</v>
      </c>
    </row>
    <row r="194" spans="1:19">
      <c r="A194" s="8">
        <v>38929</v>
      </c>
      <c r="B194" s="7">
        <v>2.99</v>
      </c>
      <c r="C194" s="7">
        <v>7.26</v>
      </c>
      <c r="D194" s="7">
        <v>3.46</v>
      </c>
      <c r="P194" s="4">
        <v>38929</v>
      </c>
      <c r="Q194">
        <v>2.99</v>
      </c>
      <c r="R194">
        <v>7.26</v>
      </c>
      <c r="S194">
        <v>3.46</v>
      </c>
    </row>
    <row r="195" spans="1:19">
      <c r="A195" s="8">
        <v>38960</v>
      </c>
      <c r="B195" s="7">
        <v>3.12</v>
      </c>
      <c r="C195" s="7">
        <v>7.75</v>
      </c>
      <c r="D195" s="7">
        <v>4.26</v>
      </c>
      <c r="P195" s="4">
        <v>38960</v>
      </c>
      <c r="Q195">
        <v>3.12</v>
      </c>
      <c r="R195">
        <v>7.75</v>
      </c>
      <c r="S195">
        <v>4.26</v>
      </c>
    </row>
    <row r="196" spans="1:19">
      <c r="A196" s="8">
        <v>38989</v>
      </c>
      <c r="B196" s="7">
        <v>3.23</v>
      </c>
      <c r="C196" s="7">
        <v>8.25</v>
      </c>
      <c r="D196" s="7">
        <v>4.45</v>
      </c>
      <c r="P196" s="4">
        <v>38989</v>
      </c>
      <c r="Q196">
        <v>3.23</v>
      </c>
      <c r="R196">
        <v>8.25</v>
      </c>
      <c r="S196">
        <v>4.45</v>
      </c>
    </row>
    <row r="197" spans="1:19">
      <c r="A197" s="8">
        <v>39021</v>
      </c>
      <c r="B197" s="7">
        <v>3.21</v>
      </c>
      <c r="C197" s="7">
        <v>8.66</v>
      </c>
      <c r="D197" s="7">
        <v>4.68</v>
      </c>
      <c r="P197" s="4">
        <v>39021</v>
      </c>
      <c r="Q197">
        <v>3.21</v>
      </c>
      <c r="R197">
        <v>8.66</v>
      </c>
      <c r="S197">
        <v>4.68</v>
      </c>
    </row>
    <row r="198" spans="1:19">
      <c r="A198" s="8">
        <v>39051</v>
      </c>
      <c r="B198" s="7">
        <v>3.23</v>
      </c>
      <c r="C198" s="7">
        <v>8.86</v>
      </c>
      <c r="D198" s="7">
        <v>5.21</v>
      </c>
      <c r="P198" s="4">
        <v>39051</v>
      </c>
      <c r="Q198">
        <v>3.23</v>
      </c>
      <c r="R198">
        <v>8.86</v>
      </c>
      <c r="S198">
        <v>5.21</v>
      </c>
    </row>
    <row r="199" spans="1:19">
      <c r="A199" s="8">
        <v>39080</v>
      </c>
      <c r="B199" s="7">
        <v>3.4</v>
      </c>
      <c r="C199" s="7">
        <v>9.01</v>
      </c>
      <c r="D199" s="7">
        <v>5.3</v>
      </c>
      <c r="P199" s="4">
        <v>39080</v>
      </c>
      <c r="Q199">
        <v>3.4</v>
      </c>
      <c r="R199">
        <v>9.01</v>
      </c>
      <c r="S199">
        <v>5.3</v>
      </c>
    </row>
    <row r="200" spans="1:19">
      <c r="A200" s="8">
        <v>39113</v>
      </c>
      <c r="B200" s="7">
        <v>3.12</v>
      </c>
      <c r="C200" s="7">
        <v>9.31</v>
      </c>
      <c r="D200" s="7">
        <v>5.16</v>
      </c>
      <c r="P200" s="4">
        <v>39113</v>
      </c>
      <c r="Q200">
        <v>3.12</v>
      </c>
      <c r="R200">
        <v>9.31</v>
      </c>
      <c r="S200">
        <v>5.16</v>
      </c>
    </row>
    <row r="201" spans="1:19">
      <c r="A201" s="8">
        <v>39141</v>
      </c>
      <c r="B201" s="7">
        <v>3.02</v>
      </c>
      <c r="C201" s="7">
        <v>8.5</v>
      </c>
      <c r="D201" s="7">
        <v>5.03</v>
      </c>
      <c r="P201" s="4">
        <v>39141</v>
      </c>
      <c r="Q201">
        <v>3.02</v>
      </c>
      <c r="R201">
        <v>8.5</v>
      </c>
      <c r="S201">
        <v>5.03</v>
      </c>
    </row>
    <row r="202" spans="1:19">
      <c r="A202" s="8">
        <v>39171</v>
      </c>
      <c r="B202" s="7">
        <v>3.06</v>
      </c>
      <c r="C202" s="7">
        <v>8.41</v>
      </c>
      <c r="D202" s="7">
        <v>4.95</v>
      </c>
      <c r="P202" s="4">
        <v>39171</v>
      </c>
      <c r="Q202">
        <v>3.06</v>
      </c>
      <c r="R202">
        <v>8.41</v>
      </c>
      <c r="S202">
        <v>4.95</v>
      </c>
    </row>
    <row r="203" spans="1:19">
      <c r="A203" s="8">
        <v>39202</v>
      </c>
      <c r="B203" s="7">
        <v>3.19</v>
      </c>
      <c r="C203" s="7">
        <v>9.0299999999999994</v>
      </c>
      <c r="D203" s="7">
        <v>5.18</v>
      </c>
      <c r="P203" s="4">
        <v>39202</v>
      </c>
      <c r="Q203">
        <v>3.19</v>
      </c>
      <c r="R203">
        <v>9.0299999999999994</v>
      </c>
      <c r="S203">
        <v>5.18</v>
      </c>
    </row>
    <row r="204" spans="1:19">
      <c r="A204" s="8">
        <v>39233</v>
      </c>
      <c r="B204" s="7">
        <v>3.25</v>
      </c>
      <c r="C204" s="7">
        <v>9.26</v>
      </c>
      <c r="D204" s="7">
        <v>5.22</v>
      </c>
      <c r="P204" s="4">
        <v>39233</v>
      </c>
      <c r="Q204">
        <v>3.25</v>
      </c>
      <c r="R204">
        <v>9.26</v>
      </c>
      <c r="S204">
        <v>5.22</v>
      </c>
    </row>
    <row r="205" spans="1:19">
      <c r="A205" s="8">
        <v>39262</v>
      </c>
      <c r="B205" s="7">
        <v>3.31</v>
      </c>
      <c r="C205" s="7">
        <v>8.89</v>
      </c>
      <c r="D205" s="7">
        <v>5.4</v>
      </c>
      <c r="P205" s="4">
        <v>39262</v>
      </c>
      <c r="Q205">
        <v>3.31</v>
      </c>
      <c r="R205">
        <v>8.89</v>
      </c>
      <c r="S205">
        <v>5.4</v>
      </c>
    </row>
    <row r="206" spans="1:19">
      <c r="A206" s="8">
        <v>39294</v>
      </c>
      <c r="B206" s="7">
        <v>3.35</v>
      </c>
      <c r="C206" s="7">
        <v>7.3100000000000005</v>
      </c>
      <c r="D206" s="7">
        <v>4.96</v>
      </c>
      <c r="P206" s="4">
        <v>39294</v>
      </c>
      <c r="Q206">
        <v>3.35</v>
      </c>
      <c r="R206">
        <v>7.3100000000000005</v>
      </c>
      <c r="S206">
        <v>4.96</v>
      </c>
    </row>
    <row r="207" spans="1:19">
      <c r="A207" s="8">
        <v>39325</v>
      </c>
      <c r="B207" s="7">
        <v>3.36</v>
      </c>
      <c r="C207" s="7">
        <v>7.25</v>
      </c>
      <c r="D207" s="7">
        <v>5.48</v>
      </c>
      <c r="P207" s="4">
        <v>39325</v>
      </c>
      <c r="Q207">
        <v>3.36</v>
      </c>
      <c r="R207">
        <v>7.25</v>
      </c>
      <c r="S207">
        <v>5.48</v>
      </c>
    </row>
    <row r="208" spans="1:19">
      <c r="A208" s="8">
        <v>39353</v>
      </c>
      <c r="B208" s="7">
        <v>3.58</v>
      </c>
      <c r="C208" s="7">
        <v>7.43</v>
      </c>
      <c r="D208" s="7">
        <v>5.68</v>
      </c>
      <c r="P208" s="4">
        <v>39353</v>
      </c>
      <c r="Q208">
        <v>3.58</v>
      </c>
      <c r="R208">
        <v>7.43</v>
      </c>
      <c r="S208">
        <v>5.68</v>
      </c>
    </row>
    <row r="209" spans="1:19">
      <c r="A209" s="8">
        <v>39386</v>
      </c>
      <c r="B209" s="7">
        <v>3.56</v>
      </c>
      <c r="C209" s="7">
        <v>9.2799999999999994</v>
      </c>
      <c r="D209" s="7">
        <v>5.67</v>
      </c>
      <c r="P209" s="4">
        <v>39386</v>
      </c>
      <c r="Q209">
        <v>3.56</v>
      </c>
      <c r="R209">
        <v>9.2799999999999994</v>
      </c>
      <c r="S209">
        <v>5.67</v>
      </c>
    </row>
    <row r="210" spans="1:19">
      <c r="A210" s="8">
        <v>39416</v>
      </c>
      <c r="B210" s="7">
        <v>3.31</v>
      </c>
      <c r="C210" s="7">
        <v>8.4700000000000006</v>
      </c>
      <c r="D210" s="7">
        <v>4.8100000000000005</v>
      </c>
      <c r="P210" s="4">
        <v>39416</v>
      </c>
      <c r="Q210">
        <v>3.31</v>
      </c>
      <c r="R210">
        <v>8.4700000000000006</v>
      </c>
      <c r="S210">
        <v>4.8100000000000005</v>
      </c>
    </row>
    <row r="211" spans="1:19">
      <c r="A211" s="8">
        <v>39447</v>
      </c>
      <c r="B211" s="7">
        <v>3.2</v>
      </c>
      <c r="C211" s="7">
        <v>8.98</v>
      </c>
      <c r="D211" s="7">
        <v>4.6399999999999997</v>
      </c>
      <c r="P211" s="4">
        <v>39447</v>
      </c>
      <c r="Q211">
        <v>3.2</v>
      </c>
      <c r="R211">
        <v>8.98</v>
      </c>
      <c r="S211">
        <v>4.6399999999999997</v>
      </c>
    </row>
    <row r="212" spans="1:19">
      <c r="A212" s="8">
        <v>39478</v>
      </c>
      <c r="B212" s="7">
        <v>3.56</v>
      </c>
      <c r="C212" s="7">
        <v>8.2200000000000006</v>
      </c>
      <c r="D212" s="7">
        <v>4.2</v>
      </c>
      <c r="P212" s="4">
        <v>39478</v>
      </c>
      <c r="Q212">
        <v>3.56</v>
      </c>
      <c r="R212">
        <v>8.2200000000000006</v>
      </c>
      <c r="S212">
        <v>4.2</v>
      </c>
    </row>
    <row r="213" spans="1:19">
      <c r="A213" s="8">
        <v>39507</v>
      </c>
      <c r="B213" s="7">
        <v>3.34</v>
      </c>
      <c r="C213" s="7">
        <v>6.86</v>
      </c>
      <c r="D213" s="7">
        <v>4.18</v>
      </c>
      <c r="P213" s="4">
        <v>39507</v>
      </c>
      <c r="Q213">
        <v>3.34</v>
      </c>
      <c r="R213">
        <v>6.86</v>
      </c>
      <c r="S213">
        <v>4.18</v>
      </c>
    </row>
    <row r="214" spans="1:19">
      <c r="A214" s="8">
        <v>39538</v>
      </c>
      <c r="B214" s="7">
        <v>3.73</v>
      </c>
      <c r="C214" s="7">
        <v>7.16</v>
      </c>
      <c r="D214" s="7">
        <v>4.13</v>
      </c>
      <c r="P214" s="4">
        <v>39538</v>
      </c>
      <c r="Q214">
        <v>3.73</v>
      </c>
      <c r="R214">
        <v>7.16</v>
      </c>
      <c r="S214">
        <v>4.13</v>
      </c>
    </row>
    <row r="215" spans="1:19">
      <c r="A215" s="8">
        <v>39568</v>
      </c>
      <c r="B215" s="7">
        <v>3.29</v>
      </c>
      <c r="C215" s="7">
        <v>7.19</v>
      </c>
      <c r="D215" s="7">
        <v>4.4000000000000004</v>
      </c>
      <c r="P215" s="4">
        <v>39568</v>
      </c>
      <c r="Q215">
        <v>3.29</v>
      </c>
      <c r="R215">
        <v>7.19</v>
      </c>
      <c r="S215">
        <v>4.4000000000000004</v>
      </c>
    </row>
    <row r="216" spans="1:19">
      <c r="A216" s="8">
        <v>39598</v>
      </c>
      <c r="B216" s="7">
        <v>3.09</v>
      </c>
      <c r="C216" s="7">
        <v>7.1400000000000006</v>
      </c>
      <c r="D216" s="7">
        <v>4.58</v>
      </c>
      <c r="P216" s="4">
        <v>39598</v>
      </c>
      <c r="Q216">
        <v>3.09</v>
      </c>
      <c r="R216">
        <v>7.1400000000000006</v>
      </c>
      <c r="S216">
        <v>4.58</v>
      </c>
    </row>
    <row r="217" spans="1:19">
      <c r="A217" s="8">
        <v>39629</v>
      </c>
      <c r="B217" s="7">
        <v>2.69</v>
      </c>
      <c r="C217" s="7">
        <v>6.94</v>
      </c>
      <c r="D217" s="7">
        <v>3.99</v>
      </c>
      <c r="P217" s="4">
        <v>39629</v>
      </c>
      <c r="Q217">
        <v>2.69</v>
      </c>
      <c r="R217">
        <v>6.94</v>
      </c>
      <c r="S217">
        <v>3.99</v>
      </c>
    </row>
    <row r="218" spans="1:19">
      <c r="A218" s="8">
        <v>39660</v>
      </c>
      <c r="B218" s="7">
        <v>2.85</v>
      </c>
      <c r="C218" s="7">
        <v>5.79</v>
      </c>
      <c r="D218" s="7">
        <v>3.29</v>
      </c>
      <c r="P218" s="4">
        <v>39660</v>
      </c>
      <c r="Q218">
        <v>2.85</v>
      </c>
      <c r="R218">
        <v>5.79</v>
      </c>
      <c r="S218">
        <v>3.29</v>
      </c>
    </row>
    <row r="219" spans="1:19">
      <c r="A219" s="8">
        <v>39689</v>
      </c>
      <c r="B219" s="7">
        <v>2.83</v>
      </c>
      <c r="C219" s="7">
        <v>6.15</v>
      </c>
      <c r="D219" s="7">
        <v>3.6</v>
      </c>
      <c r="P219" s="4">
        <v>39689</v>
      </c>
      <c r="Q219">
        <v>2.83</v>
      </c>
      <c r="R219">
        <v>6.15</v>
      </c>
      <c r="S219">
        <v>3.6</v>
      </c>
    </row>
    <row r="220" spans="1:19">
      <c r="A220" s="8">
        <v>39721</v>
      </c>
      <c r="B220" s="7">
        <v>2.57</v>
      </c>
      <c r="C220" s="7">
        <v>6.01</v>
      </c>
      <c r="D220" s="7">
        <v>3.38</v>
      </c>
      <c r="P220" s="4">
        <v>39721</v>
      </c>
      <c r="Q220">
        <v>2.57</v>
      </c>
      <c r="R220">
        <v>6.01</v>
      </c>
      <c r="S220">
        <v>3.38</v>
      </c>
    </row>
    <row r="221" spans="1:19">
      <c r="A221" s="8">
        <v>39752</v>
      </c>
      <c r="B221" s="7">
        <v>1.96</v>
      </c>
      <c r="C221" s="7">
        <v>5.03</v>
      </c>
      <c r="D221" s="7">
        <v>2.66</v>
      </c>
      <c r="P221" s="4">
        <v>39752</v>
      </c>
      <c r="Q221">
        <v>1.96</v>
      </c>
      <c r="R221">
        <v>5.03</v>
      </c>
      <c r="S221">
        <v>2.66</v>
      </c>
    </row>
    <row r="222" spans="1:19">
      <c r="A222" s="8">
        <v>39780</v>
      </c>
      <c r="B222" s="7">
        <v>1.73</v>
      </c>
      <c r="C222" s="7">
        <v>4.55</v>
      </c>
      <c r="D222" s="7">
        <v>2.48</v>
      </c>
      <c r="P222" s="4">
        <v>39780</v>
      </c>
      <c r="Q222">
        <v>1.73</v>
      </c>
      <c r="R222">
        <v>4.55</v>
      </c>
      <c r="S222">
        <v>2.48</v>
      </c>
    </row>
    <row r="223" spans="1:19">
      <c r="A223" s="8">
        <v>39813</v>
      </c>
      <c r="B223" s="7">
        <v>1.6300000000000001</v>
      </c>
      <c r="C223" s="7">
        <v>4.38</v>
      </c>
      <c r="D223" s="7">
        <v>2.44</v>
      </c>
      <c r="P223" s="4">
        <v>39813</v>
      </c>
      <c r="Q223">
        <v>1.6300000000000001</v>
      </c>
      <c r="R223">
        <v>4.38</v>
      </c>
      <c r="S223">
        <v>2.44</v>
      </c>
    </row>
    <row r="224" spans="1:19">
      <c r="A224" s="8">
        <v>39843</v>
      </c>
      <c r="B224" s="7">
        <v>1.1000000000000001</v>
      </c>
      <c r="C224" s="7">
        <v>3.85</v>
      </c>
      <c r="D224" s="7">
        <v>2.2400000000000002</v>
      </c>
      <c r="P224" s="4">
        <v>39843</v>
      </c>
      <c r="Q224">
        <v>1.1000000000000001</v>
      </c>
      <c r="R224">
        <v>3.85</v>
      </c>
      <c r="S224">
        <v>2.2400000000000002</v>
      </c>
    </row>
    <row r="225" spans="1:19">
      <c r="A225" s="8">
        <v>39871</v>
      </c>
      <c r="B225" s="7">
        <v>0.77</v>
      </c>
      <c r="C225" s="7">
        <v>3.64</v>
      </c>
      <c r="D225" s="7">
        <v>2.1800000000000002</v>
      </c>
      <c r="P225" s="4">
        <v>39871</v>
      </c>
      <c r="Q225">
        <v>0.77</v>
      </c>
      <c r="R225">
        <v>3.64</v>
      </c>
      <c r="S225">
        <v>2.1800000000000002</v>
      </c>
    </row>
    <row r="226" spans="1:19">
      <c r="A226" s="8">
        <v>39903</v>
      </c>
      <c r="B226" s="7">
        <v>0.92</v>
      </c>
      <c r="C226" s="7">
        <v>4.1399999999999997</v>
      </c>
      <c r="D226" s="7">
        <v>2.5100000000000002</v>
      </c>
      <c r="P226" s="4">
        <v>39903</v>
      </c>
      <c r="Q226">
        <v>0.92</v>
      </c>
      <c r="R226">
        <v>4.1399999999999997</v>
      </c>
      <c r="S226">
        <v>2.5100000000000002</v>
      </c>
    </row>
    <row r="227" spans="1:19">
      <c r="A227" s="8">
        <v>39933</v>
      </c>
      <c r="B227" s="7">
        <v>1.1500000000000001</v>
      </c>
      <c r="C227" s="7">
        <v>4.5600000000000005</v>
      </c>
      <c r="D227" s="7">
        <v>2.89</v>
      </c>
      <c r="P227" s="4">
        <v>39933</v>
      </c>
      <c r="Q227">
        <v>1.1500000000000001</v>
      </c>
      <c r="R227">
        <v>4.5600000000000005</v>
      </c>
      <c r="S227">
        <v>2.89</v>
      </c>
    </row>
    <row r="228" spans="1:19">
      <c r="A228" s="8">
        <v>39962</v>
      </c>
      <c r="B228" s="7">
        <v>1.23</v>
      </c>
      <c r="C228" s="7">
        <v>4.7</v>
      </c>
      <c r="D228" s="7">
        <v>2.77</v>
      </c>
      <c r="P228" s="4">
        <v>39962</v>
      </c>
      <c r="Q228">
        <v>1.23</v>
      </c>
      <c r="R228">
        <v>4.7</v>
      </c>
      <c r="S228">
        <v>2.77</v>
      </c>
    </row>
    <row r="229" spans="1:19">
      <c r="A229" s="8">
        <v>39994</v>
      </c>
      <c r="B229" s="7">
        <v>1.07</v>
      </c>
      <c r="C229" s="7">
        <v>5.3500000000000005</v>
      </c>
      <c r="D229" s="7">
        <v>2.79</v>
      </c>
      <c r="P229" s="4">
        <v>39994</v>
      </c>
      <c r="Q229">
        <v>1.07</v>
      </c>
      <c r="R229">
        <v>5.3500000000000005</v>
      </c>
      <c r="S229">
        <v>2.79</v>
      </c>
    </row>
    <row r="230" spans="1:19">
      <c r="A230" s="8">
        <v>40025</v>
      </c>
      <c r="B230" s="7">
        <v>1.22</v>
      </c>
      <c r="C230" s="7">
        <v>4.42</v>
      </c>
      <c r="D230" s="7">
        <v>2.81</v>
      </c>
      <c r="P230" s="4">
        <v>40025</v>
      </c>
      <c r="Q230">
        <v>1.22</v>
      </c>
      <c r="R230">
        <v>4.42</v>
      </c>
      <c r="S230">
        <v>2.81</v>
      </c>
    </row>
    <row r="231" spans="1:19">
      <c r="A231" s="8">
        <v>40056</v>
      </c>
      <c r="B231" s="7">
        <v>1.26</v>
      </c>
      <c r="C231" s="7">
        <v>4.63</v>
      </c>
      <c r="D231" s="7">
        <v>2.7600000000000002</v>
      </c>
      <c r="P231" s="4">
        <v>40056</v>
      </c>
      <c r="Q231">
        <v>1.26</v>
      </c>
      <c r="R231">
        <v>4.63</v>
      </c>
      <c r="S231">
        <v>2.7600000000000002</v>
      </c>
    </row>
    <row r="232" spans="1:19">
      <c r="A232" s="8">
        <v>40086</v>
      </c>
      <c r="B232" s="7">
        <v>1.49</v>
      </c>
      <c r="C232" s="7">
        <v>4.83</v>
      </c>
      <c r="D232" s="7">
        <v>3.0100000000000002</v>
      </c>
      <c r="P232" s="4">
        <v>40086</v>
      </c>
      <c r="Q232">
        <v>1.49</v>
      </c>
      <c r="R232">
        <v>4.83</v>
      </c>
      <c r="S232">
        <v>3.0100000000000002</v>
      </c>
    </row>
    <row r="233" spans="1:19">
      <c r="A233" s="8">
        <v>40116</v>
      </c>
      <c r="B233" s="7">
        <v>1.3</v>
      </c>
      <c r="C233" s="7">
        <v>5.21</v>
      </c>
      <c r="D233" s="7">
        <v>2.91</v>
      </c>
      <c r="P233" s="4">
        <v>40116</v>
      </c>
      <c r="Q233">
        <v>1.3</v>
      </c>
      <c r="R233">
        <v>5.21</v>
      </c>
      <c r="S233">
        <v>2.91</v>
      </c>
    </row>
    <row r="234" spans="1:19">
      <c r="A234" s="8">
        <v>40147</v>
      </c>
      <c r="B234" s="7">
        <v>1.46</v>
      </c>
      <c r="C234" s="7">
        <v>5.5200000000000005</v>
      </c>
      <c r="D234" s="7">
        <v>2.99</v>
      </c>
      <c r="P234" s="4">
        <v>40147</v>
      </c>
      <c r="Q234">
        <v>1.46</v>
      </c>
      <c r="R234">
        <v>5.5200000000000005</v>
      </c>
      <c r="S234">
        <v>2.99</v>
      </c>
    </row>
    <row r="235" spans="1:19">
      <c r="A235" s="8">
        <v>40178</v>
      </c>
      <c r="B235" s="7">
        <v>1.3800000000000001</v>
      </c>
      <c r="C235" s="7">
        <v>5.72</v>
      </c>
      <c r="D235" s="7">
        <v>3.06</v>
      </c>
      <c r="P235" s="4">
        <v>40178</v>
      </c>
      <c r="Q235">
        <v>1.3800000000000001</v>
      </c>
      <c r="R235">
        <v>5.72</v>
      </c>
      <c r="S235">
        <v>3.06</v>
      </c>
    </row>
    <row r="236" spans="1:19">
      <c r="A236" s="8">
        <v>40207</v>
      </c>
      <c r="B236" s="7">
        <v>1.44</v>
      </c>
      <c r="C236" s="7">
        <v>5.29</v>
      </c>
      <c r="D236" s="7">
        <v>2.87</v>
      </c>
      <c r="P236" s="4">
        <v>40207</v>
      </c>
      <c r="Q236">
        <v>1.44</v>
      </c>
      <c r="R236">
        <v>5.29</v>
      </c>
      <c r="S236">
        <v>2.87</v>
      </c>
    </row>
    <row r="237" spans="1:19">
      <c r="A237" s="8">
        <v>40235</v>
      </c>
      <c r="B237" s="7">
        <v>1.43</v>
      </c>
      <c r="C237" s="7">
        <v>5.38</v>
      </c>
      <c r="D237" s="7">
        <v>3.11</v>
      </c>
      <c r="P237" s="4">
        <v>40235</v>
      </c>
      <c r="Q237">
        <v>1.43</v>
      </c>
      <c r="R237">
        <v>5.38</v>
      </c>
      <c r="S237">
        <v>3.11</v>
      </c>
    </row>
    <row r="238" spans="1:19">
      <c r="A238" s="8">
        <v>40268</v>
      </c>
      <c r="B238" s="7">
        <v>1.62</v>
      </c>
      <c r="C238" s="7">
        <v>5.5</v>
      </c>
      <c r="D238" s="7">
        <v>3.33</v>
      </c>
      <c r="P238" s="4">
        <v>40268</v>
      </c>
      <c r="Q238">
        <v>1.62</v>
      </c>
      <c r="R238">
        <v>5.5</v>
      </c>
      <c r="S238">
        <v>3.33</v>
      </c>
    </row>
    <row r="239" spans="1:19">
      <c r="A239" s="8">
        <v>40298</v>
      </c>
      <c r="B239" s="7">
        <v>1.68</v>
      </c>
      <c r="C239" s="7">
        <v>5.73</v>
      </c>
      <c r="D239" s="7">
        <v>3.44</v>
      </c>
      <c r="P239" s="4">
        <v>40298</v>
      </c>
      <c r="Q239">
        <v>1.68</v>
      </c>
      <c r="R239">
        <v>5.73</v>
      </c>
      <c r="S239">
        <v>3.44</v>
      </c>
    </row>
    <row r="240" spans="1:19">
      <c r="A240" s="8">
        <v>40329</v>
      </c>
      <c r="B240" s="7">
        <v>1.46</v>
      </c>
      <c r="C240" s="7">
        <v>4.84</v>
      </c>
      <c r="D240" s="7">
        <v>2.96</v>
      </c>
      <c r="P240" s="4">
        <v>40329</v>
      </c>
      <c r="Q240">
        <v>1.46</v>
      </c>
      <c r="R240">
        <v>4.84</v>
      </c>
      <c r="S240">
        <v>2.96</v>
      </c>
    </row>
    <row r="241" spans="1:19">
      <c r="A241" s="8">
        <v>40359</v>
      </c>
      <c r="B241" s="7">
        <v>1.29</v>
      </c>
      <c r="C241" s="7">
        <v>4.32</v>
      </c>
      <c r="D241" s="7">
        <v>2.72</v>
      </c>
      <c r="P241" s="4">
        <v>40359</v>
      </c>
      <c r="Q241">
        <v>1.29</v>
      </c>
      <c r="R241">
        <v>4.32</v>
      </c>
      <c r="S241">
        <v>2.72</v>
      </c>
    </row>
    <row r="242" spans="1:19">
      <c r="A242" s="8">
        <v>40389</v>
      </c>
      <c r="B242" s="7">
        <v>1.44</v>
      </c>
      <c r="C242" s="7">
        <v>3.79</v>
      </c>
      <c r="D242" s="7">
        <v>2.95</v>
      </c>
      <c r="P242" s="4">
        <v>40389</v>
      </c>
      <c r="Q242">
        <v>1.44</v>
      </c>
      <c r="R242">
        <v>3.79</v>
      </c>
      <c r="S242">
        <v>2.95</v>
      </c>
    </row>
    <row r="243" spans="1:19">
      <c r="A243" s="8">
        <v>40421</v>
      </c>
      <c r="B243" s="7">
        <v>1.29</v>
      </c>
      <c r="C243" s="7">
        <v>3.44</v>
      </c>
      <c r="D243" s="7">
        <v>2.3000000000000003</v>
      </c>
      <c r="P243" s="4">
        <v>40421</v>
      </c>
      <c r="Q243">
        <v>1.29</v>
      </c>
      <c r="R243">
        <v>3.44</v>
      </c>
      <c r="S243">
        <v>2.3000000000000003</v>
      </c>
    </row>
    <row r="244" spans="1:19">
      <c r="A244" s="8">
        <v>40451</v>
      </c>
      <c r="B244" s="7">
        <v>1.45</v>
      </c>
      <c r="C244" s="7">
        <v>3.59</v>
      </c>
      <c r="D244" s="7">
        <v>2.52</v>
      </c>
      <c r="P244" s="4">
        <v>40451</v>
      </c>
      <c r="Q244">
        <v>1.45</v>
      </c>
      <c r="R244">
        <v>3.59</v>
      </c>
      <c r="S244">
        <v>2.52</v>
      </c>
    </row>
    <row r="245" spans="1:19">
      <c r="A245" s="8">
        <v>40480</v>
      </c>
      <c r="B245" s="7">
        <v>1.43</v>
      </c>
      <c r="C245" s="7">
        <v>3.91</v>
      </c>
      <c r="D245" s="7">
        <v>2.63</v>
      </c>
      <c r="P245" s="4">
        <v>40480</v>
      </c>
      <c r="Q245">
        <v>1.43</v>
      </c>
      <c r="R245">
        <v>3.91</v>
      </c>
      <c r="S245">
        <v>2.63</v>
      </c>
    </row>
    <row r="246" spans="1:19">
      <c r="A246" s="8">
        <v>40512</v>
      </c>
      <c r="B246" s="7">
        <v>1.41</v>
      </c>
      <c r="C246" s="7">
        <v>3.71</v>
      </c>
      <c r="D246" s="7">
        <v>2.21</v>
      </c>
      <c r="P246" s="4">
        <v>40512</v>
      </c>
      <c r="Q246">
        <v>1.41</v>
      </c>
      <c r="R246">
        <v>3.71</v>
      </c>
      <c r="S246">
        <v>2.21</v>
      </c>
    </row>
    <row r="247" spans="1:19">
      <c r="A247" s="8">
        <v>40543</v>
      </c>
      <c r="B247" s="7">
        <v>1.6300000000000001</v>
      </c>
      <c r="C247" s="7">
        <v>4.0999999999999996</v>
      </c>
      <c r="D247" s="7">
        <v>2.33</v>
      </c>
      <c r="P247" s="4">
        <v>40543</v>
      </c>
      <c r="Q247">
        <v>1.6300000000000001</v>
      </c>
      <c r="R247">
        <v>4.0999999999999996</v>
      </c>
      <c r="S247">
        <v>2.33</v>
      </c>
    </row>
    <row r="248" spans="1:19">
      <c r="A248" s="8">
        <v>40574</v>
      </c>
      <c r="B248" s="7">
        <v>1.83</v>
      </c>
      <c r="C248" s="7">
        <v>4.07</v>
      </c>
      <c r="D248" s="7">
        <v>2.4300000000000002</v>
      </c>
      <c r="P248" s="4">
        <v>40574</v>
      </c>
      <c r="Q248">
        <v>1.83</v>
      </c>
      <c r="R248">
        <v>4.07</v>
      </c>
      <c r="S248">
        <v>2.4300000000000002</v>
      </c>
    </row>
    <row r="249" spans="1:19">
      <c r="A249" s="8">
        <v>40602</v>
      </c>
      <c r="B249" s="7">
        <v>1.9000000000000001</v>
      </c>
      <c r="C249" s="7">
        <v>3.9</v>
      </c>
      <c r="D249" s="7">
        <v>2.14</v>
      </c>
      <c r="P249" s="4">
        <v>40602</v>
      </c>
      <c r="Q249">
        <v>1.9000000000000001</v>
      </c>
      <c r="R249">
        <v>3.9</v>
      </c>
      <c r="S249">
        <v>2.14</v>
      </c>
    </row>
    <row r="250" spans="1:19">
      <c r="A250" s="8">
        <v>40633</v>
      </c>
      <c r="B250" s="7">
        <v>1.82</v>
      </c>
      <c r="C250" s="7">
        <v>3.73</v>
      </c>
      <c r="D250" s="7">
        <v>1.97</v>
      </c>
      <c r="P250" s="4">
        <v>40633</v>
      </c>
      <c r="Q250">
        <v>1.82</v>
      </c>
      <c r="R250">
        <v>3.73</v>
      </c>
      <c r="S250">
        <v>1.97</v>
      </c>
    </row>
    <row r="251" spans="1:19">
      <c r="A251" s="8">
        <v>40662</v>
      </c>
      <c r="B251" s="7">
        <v>1.86</v>
      </c>
      <c r="C251" s="7">
        <v>3.8000000000000003</v>
      </c>
      <c r="D251" s="7">
        <v>2.02</v>
      </c>
      <c r="P251" s="4">
        <v>40662</v>
      </c>
      <c r="Q251">
        <v>1.86</v>
      </c>
      <c r="R251">
        <v>3.8000000000000003</v>
      </c>
      <c r="S251">
        <v>2.02</v>
      </c>
    </row>
    <row r="252" spans="1:19">
      <c r="A252" s="8">
        <v>40694</v>
      </c>
      <c r="B252" s="7">
        <v>1.78</v>
      </c>
      <c r="C252" s="7">
        <v>3.67</v>
      </c>
      <c r="D252" s="7">
        <v>1.93</v>
      </c>
      <c r="P252" s="4">
        <v>40694</v>
      </c>
      <c r="Q252">
        <v>1.78</v>
      </c>
      <c r="R252">
        <v>3.67</v>
      </c>
      <c r="S252">
        <v>1.93</v>
      </c>
    </row>
    <row r="253" spans="1:19">
      <c r="A253" s="8">
        <v>40724</v>
      </c>
      <c r="B253" s="7">
        <v>1.71</v>
      </c>
      <c r="C253" s="7">
        <v>3.8200000000000003</v>
      </c>
      <c r="D253" s="7">
        <v>1.8</v>
      </c>
      <c r="P253" s="4">
        <v>40724</v>
      </c>
      <c r="Q253">
        <v>1.71</v>
      </c>
      <c r="R253">
        <v>3.8200000000000003</v>
      </c>
      <c r="S253">
        <v>1.8</v>
      </c>
    </row>
    <row r="254" spans="1:19">
      <c r="A254" s="8">
        <v>40753</v>
      </c>
      <c r="B254" s="7">
        <v>1.6300000000000001</v>
      </c>
      <c r="C254" s="7">
        <v>3.46</v>
      </c>
      <c r="D254" s="7">
        <v>1.84</v>
      </c>
      <c r="P254" s="4">
        <v>40753</v>
      </c>
      <c r="Q254">
        <v>1.6300000000000001</v>
      </c>
      <c r="R254">
        <v>3.46</v>
      </c>
      <c r="S254">
        <v>1.84</v>
      </c>
    </row>
    <row r="255" spans="1:19">
      <c r="A255" s="8">
        <v>40786</v>
      </c>
      <c r="B255" s="7">
        <v>1.48</v>
      </c>
      <c r="C255" s="7">
        <v>3.36</v>
      </c>
      <c r="D255" s="7">
        <v>1.62</v>
      </c>
      <c r="P255" s="4">
        <v>40786</v>
      </c>
      <c r="Q255">
        <v>1.48</v>
      </c>
      <c r="R255">
        <v>3.36</v>
      </c>
      <c r="S255">
        <v>1.62</v>
      </c>
    </row>
    <row r="256" spans="1:19">
      <c r="A256" s="8">
        <v>40816</v>
      </c>
      <c r="B256" s="7">
        <v>1.3800000000000001</v>
      </c>
      <c r="C256" s="7">
        <v>3.14</v>
      </c>
      <c r="D256" s="7">
        <v>1.6</v>
      </c>
      <c r="P256" s="4">
        <v>40816</v>
      </c>
      <c r="Q256">
        <v>1.3800000000000001</v>
      </c>
      <c r="R256">
        <v>3.14</v>
      </c>
      <c r="S256">
        <v>1.6</v>
      </c>
    </row>
    <row r="257" spans="1:19">
      <c r="A257" s="8">
        <v>40847</v>
      </c>
      <c r="B257" s="7">
        <v>1.52</v>
      </c>
      <c r="C257" s="7">
        <v>3.36</v>
      </c>
      <c r="D257" s="7">
        <v>1.9100000000000001</v>
      </c>
      <c r="P257" s="4">
        <v>40847</v>
      </c>
      <c r="Q257">
        <v>1.52</v>
      </c>
      <c r="R257">
        <v>3.36</v>
      </c>
      <c r="S257">
        <v>1.9100000000000001</v>
      </c>
    </row>
    <row r="258" spans="1:19">
      <c r="A258" s="8">
        <v>40877</v>
      </c>
      <c r="B258" s="7">
        <v>1.44</v>
      </c>
      <c r="C258" s="7">
        <v>3.23</v>
      </c>
      <c r="D258" s="7">
        <v>1.93</v>
      </c>
      <c r="P258" s="4">
        <v>40877</v>
      </c>
      <c r="Q258">
        <v>1.44</v>
      </c>
      <c r="R258">
        <v>3.23</v>
      </c>
      <c r="S258">
        <v>1.93</v>
      </c>
    </row>
    <row r="259" spans="1:19">
      <c r="A259" s="8">
        <v>40907</v>
      </c>
      <c r="B259" s="7">
        <v>1.6300000000000001</v>
      </c>
      <c r="C259" s="7">
        <v>3.2800000000000002</v>
      </c>
      <c r="D259" s="7">
        <v>1.87</v>
      </c>
      <c r="P259" s="4">
        <v>40907</v>
      </c>
      <c r="Q259">
        <v>1.6300000000000001</v>
      </c>
      <c r="R259">
        <v>3.2800000000000002</v>
      </c>
      <c r="S259">
        <v>1.87</v>
      </c>
    </row>
    <row r="260" spans="1:19">
      <c r="A260" s="8">
        <v>40939</v>
      </c>
      <c r="B260" s="7">
        <v>1.58</v>
      </c>
      <c r="C260" s="7">
        <v>3.73</v>
      </c>
      <c r="D260" s="7">
        <v>2.0300000000000002</v>
      </c>
      <c r="P260" s="4">
        <v>40939</v>
      </c>
      <c r="Q260">
        <v>1.58</v>
      </c>
      <c r="R260">
        <v>3.73</v>
      </c>
      <c r="S260">
        <v>2.0300000000000002</v>
      </c>
    </row>
    <row r="261" spans="1:19">
      <c r="A261" s="8">
        <v>40968</v>
      </c>
      <c r="B261" s="7">
        <v>1.61</v>
      </c>
      <c r="C261" s="7">
        <v>4.01</v>
      </c>
      <c r="D261" s="7">
        <v>2.0499999999999998</v>
      </c>
      <c r="P261" s="4">
        <v>40968</v>
      </c>
      <c r="Q261">
        <v>1.61</v>
      </c>
      <c r="R261">
        <v>4.01</v>
      </c>
      <c r="S261">
        <v>2.0499999999999998</v>
      </c>
    </row>
    <row r="262" spans="1:19">
      <c r="A262" s="8">
        <v>40998</v>
      </c>
      <c r="B262" s="7">
        <v>1.7</v>
      </c>
      <c r="C262" s="7">
        <v>4.07</v>
      </c>
      <c r="D262" s="7">
        <v>2.1800000000000002</v>
      </c>
      <c r="P262" s="4">
        <v>40998</v>
      </c>
      <c r="Q262">
        <v>1.7</v>
      </c>
      <c r="R262">
        <v>4.07</v>
      </c>
      <c r="S262">
        <v>2.1800000000000002</v>
      </c>
    </row>
    <row r="263" spans="1:19">
      <c r="A263" s="8">
        <v>41029</v>
      </c>
      <c r="B263" s="7">
        <v>1.6600000000000001</v>
      </c>
      <c r="C263" s="7">
        <v>4.04</v>
      </c>
      <c r="D263" s="7">
        <v>2.08</v>
      </c>
      <c r="P263" s="4">
        <v>41029</v>
      </c>
      <c r="Q263">
        <v>1.6600000000000001</v>
      </c>
      <c r="R263">
        <v>4.04</v>
      </c>
      <c r="S263">
        <v>2.08</v>
      </c>
    </row>
    <row r="264" spans="1:19">
      <c r="A264" s="8">
        <v>41060</v>
      </c>
      <c r="B264" s="7">
        <v>1.61</v>
      </c>
      <c r="C264" s="7">
        <v>3.69</v>
      </c>
      <c r="D264" s="7">
        <v>1.69</v>
      </c>
      <c r="P264" s="4">
        <v>41060</v>
      </c>
      <c r="Q264">
        <v>1.61</v>
      </c>
      <c r="R264">
        <v>3.69</v>
      </c>
      <c r="S264">
        <v>1.69</v>
      </c>
    </row>
    <row r="265" spans="1:19">
      <c r="A265" s="8">
        <v>41089</v>
      </c>
      <c r="B265" s="7">
        <v>1.76</v>
      </c>
      <c r="C265" s="7">
        <v>3.86</v>
      </c>
      <c r="D265" s="7">
        <v>1.77</v>
      </c>
      <c r="P265" s="4">
        <v>41089</v>
      </c>
      <c r="Q265">
        <v>1.76</v>
      </c>
      <c r="R265">
        <v>3.86</v>
      </c>
      <c r="S265">
        <v>1.77</v>
      </c>
    </row>
    <row r="266" spans="1:19">
      <c r="A266" s="8">
        <v>41121</v>
      </c>
      <c r="B266" s="7">
        <v>1.76</v>
      </c>
      <c r="C266" s="7">
        <v>3.11</v>
      </c>
      <c r="D266" s="7">
        <v>1.45</v>
      </c>
      <c r="P266" s="4">
        <v>41121</v>
      </c>
      <c r="Q266">
        <v>1.76</v>
      </c>
      <c r="R266">
        <v>3.11</v>
      </c>
      <c r="S266">
        <v>1.45</v>
      </c>
    </row>
    <row r="267" spans="1:19">
      <c r="A267" s="8">
        <v>41152</v>
      </c>
      <c r="B267" s="7">
        <v>1.75</v>
      </c>
      <c r="C267" s="7">
        <v>3.25</v>
      </c>
      <c r="D267" s="7">
        <v>1.74</v>
      </c>
      <c r="P267" s="4">
        <v>41152</v>
      </c>
      <c r="Q267">
        <v>1.75</v>
      </c>
      <c r="R267">
        <v>3.25</v>
      </c>
      <c r="S267">
        <v>1.74</v>
      </c>
    </row>
    <row r="268" spans="1:19">
      <c r="A268" s="8">
        <v>41180</v>
      </c>
      <c r="B268" s="7">
        <v>1.92</v>
      </c>
      <c r="C268" s="7">
        <v>3.14</v>
      </c>
      <c r="D268" s="7">
        <v>1.74</v>
      </c>
      <c r="P268" s="4">
        <v>41180</v>
      </c>
      <c r="Q268">
        <v>1.92</v>
      </c>
      <c r="R268">
        <v>3.14</v>
      </c>
      <c r="S268">
        <v>1.74</v>
      </c>
    </row>
    <row r="269" spans="1:19">
      <c r="A269" s="8">
        <v>41213</v>
      </c>
      <c r="B269" s="7">
        <v>1.78</v>
      </c>
      <c r="C269" s="7">
        <v>3.0100000000000002</v>
      </c>
      <c r="D269" s="7">
        <v>1.56</v>
      </c>
      <c r="P269" s="4">
        <v>41213</v>
      </c>
      <c r="Q269">
        <v>1.78</v>
      </c>
      <c r="R269">
        <v>3.0100000000000002</v>
      </c>
      <c r="S269">
        <v>1.56</v>
      </c>
    </row>
    <row r="270" spans="1:19">
      <c r="A270" s="8">
        <v>41243</v>
      </c>
      <c r="B270" s="7">
        <v>1.79</v>
      </c>
      <c r="C270" s="7">
        <v>2.81</v>
      </c>
      <c r="D270" s="7">
        <v>1.72</v>
      </c>
      <c r="P270" s="4">
        <v>41243</v>
      </c>
      <c r="Q270">
        <v>1.79</v>
      </c>
      <c r="R270">
        <v>2.81</v>
      </c>
      <c r="S270">
        <v>1.72</v>
      </c>
    </row>
    <row r="271" spans="1:19">
      <c r="A271" s="8">
        <v>41274</v>
      </c>
      <c r="B271" s="7">
        <v>1.78</v>
      </c>
      <c r="C271" s="7">
        <v>2.82</v>
      </c>
      <c r="D271" s="7">
        <v>1.79</v>
      </c>
      <c r="P271" s="4">
        <v>41274</v>
      </c>
      <c r="Q271">
        <v>1.78</v>
      </c>
      <c r="R271">
        <v>2.82</v>
      </c>
      <c r="S271">
        <v>1.79</v>
      </c>
    </row>
    <row r="272" spans="1:19">
      <c r="A272" s="8">
        <v>41305</v>
      </c>
      <c r="B272" s="7">
        <v>1.72</v>
      </c>
      <c r="C272" s="7">
        <v>2.9</v>
      </c>
      <c r="D272" s="7">
        <v>1.8800000000000001</v>
      </c>
      <c r="P272" s="4">
        <v>41305</v>
      </c>
      <c r="Q272">
        <v>1.72</v>
      </c>
      <c r="R272">
        <v>2.9</v>
      </c>
      <c r="S272">
        <v>1.8800000000000001</v>
      </c>
    </row>
    <row r="273" spans="1:19">
      <c r="A273" s="8">
        <v>41333</v>
      </c>
      <c r="B273" s="7">
        <v>1.79</v>
      </c>
      <c r="C273" s="7">
        <v>2.93</v>
      </c>
      <c r="D273" s="7">
        <v>1.9000000000000001</v>
      </c>
      <c r="P273" s="4">
        <v>41333</v>
      </c>
      <c r="Q273">
        <v>1.79</v>
      </c>
      <c r="R273">
        <v>2.93</v>
      </c>
      <c r="S273">
        <v>1.9000000000000001</v>
      </c>
    </row>
    <row r="274" spans="1:19">
      <c r="A274" s="8">
        <v>41362</v>
      </c>
      <c r="B274" s="7">
        <v>1.78</v>
      </c>
      <c r="C274" s="7">
        <v>3.02</v>
      </c>
      <c r="D274" s="7">
        <v>1.9000000000000001</v>
      </c>
      <c r="P274" s="4">
        <v>41362</v>
      </c>
      <c r="Q274">
        <v>1.78</v>
      </c>
      <c r="R274">
        <v>3.02</v>
      </c>
      <c r="S274">
        <v>1.9000000000000001</v>
      </c>
    </row>
    <row r="275" spans="1:19">
      <c r="A275" s="8">
        <v>41394</v>
      </c>
      <c r="B275" s="7">
        <v>1.72</v>
      </c>
      <c r="C275" s="7">
        <v>3.49</v>
      </c>
      <c r="D275" s="7">
        <v>1.9100000000000001</v>
      </c>
      <c r="P275" s="4">
        <v>41394</v>
      </c>
      <c r="Q275">
        <v>1.72</v>
      </c>
      <c r="R275">
        <v>3.49</v>
      </c>
      <c r="S275">
        <v>1.9100000000000001</v>
      </c>
    </row>
    <row r="276" spans="1:19">
      <c r="A276" s="8">
        <v>41425</v>
      </c>
      <c r="B276" s="7">
        <v>1.8</v>
      </c>
      <c r="C276" s="7">
        <v>3.68</v>
      </c>
      <c r="D276" s="7">
        <v>2.2000000000000002</v>
      </c>
      <c r="P276" s="4">
        <v>41425</v>
      </c>
      <c r="Q276">
        <v>1.8</v>
      </c>
      <c r="R276">
        <v>3.68</v>
      </c>
      <c r="S276">
        <v>2.2000000000000002</v>
      </c>
    </row>
    <row r="277" spans="1:19">
      <c r="A277" s="8">
        <v>41453</v>
      </c>
      <c r="B277" s="7">
        <v>1.79</v>
      </c>
      <c r="C277" s="7">
        <v>3.64</v>
      </c>
      <c r="D277" s="7">
        <v>2.2200000000000002</v>
      </c>
      <c r="P277" s="4">
        <v>41453</v>
      </c>
      <c r="Q277">
        <v>1.79</v>
      </c>
      <c r="R277">
        <v>3.64</v>
      </c>
      <c r="S277">
        <v>2.2200000000000002</v>
      </c>
    </row>
    <row r="278" spans="1:19">
      <c r="A278" s="8">
        <v>41486</v>
      </c>
      <c r="B278" s="7">
        <v>1.8800000000000001</v>
      </c>
      <c r="C278" s="7">
        <v>2.92</v>
      </c>
      <c r="D278" s="7">
        <v>2.31</v>
      </c>
      <c r="P278" s="4">
        <v>41486</v>
      </c>
      <c r="Q278">
        <v>1.8800000000000001</v>
      </c>
      <c r="R278">
        <v>2.92</v>
      </c>
      <c r="S278">
        <v>2.31</v>
      </c>
    </row>
    <row r="279" spans="1:19">
      <c r="A279" s="8">
        <v>41516</v>
      </c>
      <c r="B279" s="7">
        <v>1.78</v>
      </c>
      <c r="C279" s="7">
        <v>3.06</v>
      </c>
      <c r="D279" s="7">
        <v>2.1</v>
      </c>
      <c r="P279" s="4">
        <v>41516</v>
      </c>
      <c r="Q279">
        <v>1.78</v>
      </c>
      <c r="R279">
        <v>3.06</v>
      </c>
      <c r="S279">
        <v>2.1</v>
      </c>
    </row>
    <row r="280" spans="1:19">
      <c r="A280" s="8">
        <v>41547</v>
      </c>
      <c r="B280" s="7">
        <v>1.84</v>
      </c>
      <c r="C280" s="7">
        <v>3.0500000000000003</v>
      </c>
      <c r="D280" s="7">
        <v>2.11</v>
      </c>
      <c r="P280" s="4">
        <v>41547</v>
      </c>
      <c r="Q280">
        <v>1.84</v>
      </c>
      <c r="R280">
        <v>3.0500000000000003</v>
      </c>
      <c r="S280">
        <v>2.11</v>
      </c>
    </row>
    <row r="281" spans="1:19">
      <c r="A281" s="8">
        <v>41578</v>
      </c>
      <c r="B281" s="7">
        <v>2.0100000000000002</v>
      </c>
      <c r="C281" s="7">
        <v>3.25</v>
      </c>
      <c r="D281" s="7">
        <v>2.0300000000000002</v>
      </c>
      <c r="P281" s="4">
        <v>41578</v>
      </c>
      <c r="Q281">
        <v>2.0100000000000002</v>
      </c>
      <c r="R281">
        <v>3.25</v>
      </c>
      <c r="S281">
        <v>2.0300000000000002</v>
      </c>
    </row>
    <row r="282" spans="1:19">
      <c r="A282" s="8">
        <v>41607</v>
      </c>
      <c r="B282" s="7">
        <v>2.0499999999999998</v>
      </c>
      <c r="C282" s="7">
        <v>3.5</v>
      </c>
      <c r="D282" s="7">
        <v>1.92</v>
      </c>
      <c r="P282" s="4">
        <v>41607</v>
      </c>
      <c r="Q282">
        <v>2.0499999999999998</v>
      </c>
      <c r="R282">
        <v>3.5</v>
      </c>
      <c r="S282">
        <v>1.92</v>
      </c>
    </row>
    <row r="283" spans="1:19">
      <c r="A283" s="8">
        <v>41639</v>
      </c>
      <c r="B283" s="7">
        <v>2.16</v>
      </c>
      <c r="C283" s="7">
        <v>3.43</v>
      </c>
      <c r="D283" s="7">
        <v>2.02</v>
      </c>
      <c r="P283" s="4">
        <v>41639</v>
      </c>
      <c r="Q283">
        <v>2.16</v>
      </c>
      <c r="R283">
        <v>3.43</v>
      </c>
      <c r="S283">
        <v>2.02</v>
      </c>
    </row>
    <row r="284" spans="1:19">
      <c r="A284" s="8">
        <v>41670</v>
      </c>
      <c r="B284" s="7">
        <v>1.97</v>
      </c>
      <c r="C284" s="7">
        <v>3.47</v>
      </c>
      <c r="D284" s="7">
        <v>1.98</v>
      </c>
      <c r="P284" s="4">
        <v>41670</v>
      </c>
      <c r="Q284">
        <v>1.97</v>
      </c>
      <c r="R284">
        <v>3.47</v>
      </c>
      <c r="S284">
        <v>1.98</v>
      </c>
    </row>
    <row r="285" spans="1:19">
      <c r="A285" s="8">
        <v>41698</v>
      </c>
      <c r="B285" s="7">
        <v>2</v>
      </c>
      <c r="C285" s="7">
        <v>3.52</v>
      </c>
      <c r="D285" s="7">
        <v>1.97</v>
      </c>
      <c r="P285" s="4">
        <v>41698</v>
      </c>
      <c r="Q285">
        <v>2</v>
      </c>
      <c r="R285">
        <v>3.52</v>
      </c>
      <c r="S285">
        <v>1.97</v>
      </c>
    </row>
    <row r="286" spans="1:19">
      <c r="A286" s="8">
        <v>41729</v>
      </c>
      <c r="B286" s="7">
        <v>2.0300000000000002</v>
      </c>
      <c r="C286" s="7">
        <v>3.7600000000000002</v>
      </c>
      <c r="D286" s="7">
        <v>2.02</v>
      </c>
      <c r="P286" s="4">
        <v>41729</v>
      </c>
      <c r="Q286">
        <v>2.0300000000000002</v>
      </c>
      <c r="R286">
        <v>3.7600000000000002</v>
      </c>
      <c r="S286">
        <v>2.02</v>
      </c>
    </row>
    <row r="287" spans="1:19">
      <c r="A287" s="8">
        <v>41759</v>
      </c>
      <c r="B287" s="7">
        <v>2.11</v>
      </c>
      <c r="C287" s="7">
        <v>3.71</v>
      </c>
      <c r="D287" s="7">
        <v>2.08</v>
      </c>
      <c r="P287" s="4">
        <v>41759</v>
      </c>
      <c r="Q287">
        <v>2.11</v>
      </c>
      <c r="R287">
        <v>3.71</v>
      </c>
      <c r="S287">
        <v>2.08</v>
      </c>
    </row>
    <row r="288" spans="1:19">
      <c r="A288" s="8">
        <v>41789</v>
      </c>
      <c r="B288" s="7">
        <v>2.1</v>
      </c>
      <c r="C288" s="7">
        <v>3.7600000000000002</v>
      </c>
      <c r="D288" s="7">
        <v>2.2200000000000002</v>
      </c>
      <c r="P288" s="4">
        <v>41789</v>
      </c>
      <c r="Q288">
        <v>2.1</v>
      </c>
      <c r="R288">
        <v>3.7600000000000002</v>
      </c>
      <c r="S288">
        <v>2.2200000000000002</v>
      </c>
    </row>
    <row r="289" spans="1:19">
      <c r="A289" s="8">
        <v>41820</v>
      </c>
      <c r="B289" s="7">
        <v>2.06</v>
      </c>
      <c r="C289" s="7">
        <v>3.83</v>
      </c>
      <c r="D289" s="7">
        <v>2.2400000000000002</v>
      </c>
      <c r="P289" s="4">
        <v>41820</v>
      </c>
      <c r="Q289">
        <v>2.06</v>
      </c>
      <c r="R289">
        <v>3.83</v>
      </c>
      <c r="S289">
        <v>2.2400000000000002</v>
      </c>
    </row>
    <row r="290" spans="1:19">
      <c r="A290" s="8">
        <v>41851</v>
      </c>
      <c r="B290" s="7">
        <v>1.97</v>
      </c>
      <c r="C290" s="7">
        <v>4.33</v>
      </c>
      <c r="D290" s="7">
        <v>2.15</v>
      </c>
      <c r="P290" s="4">
        <v>41851</v>
      </c>
      <c r="Q290">
        <v>1.97</v>
      </c>
      <c r="R290">
        <v>4.33</v>
      </c>
      <c r="S290">
        <v>2.15</v>
      </c>
    </row>
    <row r="291" spans="1:19">
      <c r="A291" s="8">
        <v>41880</v>
      </c>
      <c r="B291" s="7">
        <v>2.04</v>
      </c>
      <c r="C291" s="7">
        <v>4.55</v>
      </c>
      <c r="D291" s="7">
        <v>2.13</v>
      </c>
      <c r="P291" s="4">
        <v>41880</v>
      </c>
      <c r="Q291">
        <v>2.04</v>
      </c>
      <c r="R291">
        <v>4.55</v>
      </c>
      <c r="S291">
        <v>2.13</v>
      </c>
    </row>
    <row r="292" spans="1:19">
      <c r="A292" s="8">
        <v>41912</v>
      </c>
      <c r="B292" s="7">
        <v>2.0100000000000002</v>
      </c>
      <c r="C292" s="7">
        <v>4.6500000000000004</v>
      </c>
      <c r="D292" s="7">
        <v>2.14</v>
      </c>
      <c r="P292" s="4">
        <v>41912</v>
      </c>
      <c r="Q292">
        <v>2.0100000000000002</v>
      </c>
      <c r="R292">
        <v>4.6500000000000004</v>
      </c>
      <c r="S292">
        <v>2.14</v>
      </c>
    </row>
    <row r="293" spans="1:19">
      <c r="A293" s="8">
        <v>41943</v>
      </c>
      <c r="B293" s="7">
        <v>2.0300000000000002</v>
      </c>
      <c r="C293" s="7">
        <v>4.71</v>
      </c>
      <c r="D293" s="7">
        <v>2.08</v>
      </c>
      <c r="P293" s="4">
        <v>41943</v>
      </c>
      <c r="Q293">
        <v>2.0300000000000002</v>
      </c>
      <c r="R293">
        <v>4.71</v>
      </c>
      <c r="S293">
        <v>2.08</v>
      </c>
    </row>
    <row r="294" spans="1:19">
      <c r="A294" s="8">
        <v>41971</v>
      </c>
      <c r="B294" s="7">
        <v>2.08</v>
      </c>
      <c r="C294" s="7">
        <v>4.79</v>
      </c>
      <c r="D294" s="7">
        <v>2.35</v>
      </c>
      <c r="P294" s="4">
        <v>41971</v>
      </c>
      <c r="Q294">
        <v>2.08</v>
      </c>
      <c r="R294">
        <v>4.79</v>
      </c>
      <c r="S294">
        <v>2.35</v>
      </c>
    </row>
    <row r="295" spans="1:19">
      <c r="A295" s="4">
        <v>42004</v>
      </c>
      <c r="B295">
        <v>1.98</v>
      </c>
      <c r="C295">
        <v>4.66</v>
      </c>
      <c r="D295">
        <v>2.37</v>
      </c>
      <c r="P295" s="4">
        <v>42004</v>
      </c>
      <c r="Q295">
        <v>1.98</v>
      </c>
      <c r="R295">
        <v>4.66</v>
      </c>
      <c r="S295">
        <v>2.37</v>
      </c>
    </row>
    <row r="296" spans="1:19">
      <c r="A296" s="4">
        <v>42034</v>
      </c>
      <c r="B296">
        <v>2.2800000000000002</v>
      </c>
      <c r="C296">
        <v>4.05</v>
      </c>
      <c r="D296">
        <v>2.25</v>
      </c>
      <c r="P296" s="4">
        <v>42034</v>
      </c>
      <c r="Q296">
        <v>2.2800000000000002</v>
      </c>
      <c r="R296">
        <v>4.05</v>
      </c>
      <c r="S296">
        <v>2.25</v>
      </c>
    </row>
    <row r="297" spans="1:19">
      <c r="A297" s="4">
        <v>42062</v>
      </c>
      <c r="B297">
        <v>2.48</v>
      </c>
      <c r="C297">
        <v>4.4000000000000004</v>
      </c>
      <c r="D297">
        <v>2.5100000000000002</v>
      </c>
      <c r="P297" s="4">
        <v>42062</v>
      </c>
      <c r="Q297">
        <v>2.48</v>
      </c>
      <c r="R297">
        <v>4.4000000000000004</v>
      </c>
      <c r="S297">
        <v>2.5100000000000002</v>
      </c>
    </row>
    <row r="298" spans="1:19">
      <c r="A298" s="4">
        <v>42094</v>
      </c>
      <c r="B298">
        <v>2.37</v>
      </c>
      <c r="C298">
        <v>4.07</v>
      </c>
      <c r="D298">
        <v>2.34</v>
      </c>
      <c r="P298" s="4">
        <v>42094</v>
      </c>
      <c r="Q298">
        <v>2.37</v>
      </c>
      <c r="R298">
        <v>4.07</v>
      </c>
      <c r="S298">
        <v>2.34</v>
      </c>
    </row>
    <row r="299" spans="1:19">
      <c r="A299" s="4">
        <v>42124</v>
      </c>
      <c r="B299">
        <v>2.58</v>
      </c>
      <c r="C299">
        <v>4.88</v>
      </c>
      <c r="D299">
        <v>2.46</v>
      </c>
      <c r="P299" s="4">
        <v>42124</v>
      </c>
      <c r="Q299">
        <v>2.58</v>
      </c>
      <c r="R299">
        <v>4.88</v>
      </c>
      <c r="S299">
        <v>2.46</v>
      </c>
    </row>
    <row r="300" spans="1:19">
      <c r="A300" s="4">
        <v>42153</v>
      </c>
      <c r="B300">
        <v>2.6</v>
      </c>
      <c r="C300">
        <v>4.7</v>
      </c>
      <c r="D300">
        <v>2.5</v>
      </c>
      <c r="P300" s="4">
        <v>42153</v>
      </c>
      <c r="Q300">
        <v>2.6</v>
      </c>
      <c r="R300">
        <v>4.7</v>
      </c>
      <c r="S300">
        <v>2.5</v>
      </c>
    </row>
    <row r="301" spans="1:19">
      <c r="A301" s="4">
        <v>42185</v>
      </c>
      <c r="B301">
        <v>2.54</v>
      </c>
      <c r="C301">
        <v>4.43</v>
      </c>
      <c r="D301">
        <v>2.34</v>
      </c>
      <c r="P301" s="4">
        <v>42185</v>
      </c>
      <c r="Q301">
        <v>2.54</v>
      </c>
      <c r="R301">
        <v>4.43</v>
      </c>
      <c r="S301">
        <v>2.34</v>
      </c>
    </row>
    <row r="302" spans="1:19">
      <c r="A302" s="4">
        <v>42216</v>
      </c>
      <c r="B302">
        <v>2.4900000000000002</v>
      </c>
      <c r="C302">
        <v>5.0600000000000005</v>
      </c>
      <c r="D302">
        <v>2.25</v>
      </c>
      <c r="P302" s="4">
        <v>42216</v>
      </c>
      <c r="Q302">
        <v>2.4900000000000002</v>
      </c>
      <c r="R302">
        <v>5.0600000000000005</v>
      </c>
      <c r="S302">
        <v>2.25</v>
      </c>
    </row>
    <row r="303" spans="1:19">
      <c r="A303" s="4">
        <v>42247</v>
      </c>
      <c r="B303">
        <v>2.37</v>
      </c>
      <c r="C303">
        <v>4.72</v>
      </c>
      <c r="D303">
        <v>2.0499999999999998</v>
      </c>
      <c r="P303" s="4">
        <v>42247</v>
      </c>
      <c r="Q303">
        <v>2.37</v>
      </c>
      <c r="R303">
        <v>4.72</v>
      </c>
      <c r="S303">
        <v>2.0499999999999998</v>
      </c>
    </row>
    <row r="304" spans="1:19">
      <c r="A304" s="4">
        <v>42277</v>
      </c>
      <c r="B304">
        <v>2.41</v>
      </c>
      <c r="C304">
        <v>4.8</v>
      </c>
      <c r="D304">
        <v>2.08</v>
      </c>
      <c r="P304" s="4">
        <v>42277</v>
      </c>
      <c r="Q304">
        <v>2.41</v>
      </c>
      <c r="R304">
        <v>4.8</v>
      </c>
      <c r="S304">
        <v>2.08</v>
      </c>
    </row>
    <row r="305" spans="1:19">
      <c r="A305" s="4">
        <v>42307</v>
      </c>
      <c r="B305">
        <v>2.7600000000000002</v>
      </c>
      <c r="C305">
        <v>5.71</v>
      </c>
      <c r="D305">
        <v>2.2800000000000002</v>
      </c>
      <c r="P305" s="4">
        <v>42307</v>
      </c>
      <c r="Q305">
        <v>2.7600000000000002</v>
      </c>
      <c r="R305">
        <v>5.71</v>
      </c>
      <c r="S305">
        <v>2.2800000000000002</v>
      </c>
    </row>
    <row r="306" spans="1:19">
      <c r="A306" s="4">
        <v>42338</v>
      </c>
      <c r="B306">
        <v>2.86</v>
      </c>
      <c r="C306">
        <v>5.89</v>
      </c>
      <c r="D306">
        <v>2.16</v>
      </c>
      <c r="P306" s="4">
        <v>42338</v>
      </c>
      <c r="Q306">
        <v>2.86</v>
      </c>
      <c r="R306">
        <v>5.89</v>
      </c>
      <c r="S306">
        <v>2.16</v>
      </c>
    </row>
    <row r="307" spans="1:19">
      <c r="A307" s="4">
        <v>42369</v>
      </c>
      <c r="B307">
        <v>2.97</v>
      </c>
      <c r="C307">
        <v>6.0200000000000005</v>
      </c>
      <c r="D307">
        <v>2.15</v>
      </c>
      <c r="P307" s="4">
        <v>42369</v>
      </c>
      <c r="Q307">
        <v>2.97</v>
      </c>
      <c r="R307">
        <v>6.0200000000000005</v>
      </c>
      <c r="S307">
        <v>2.15</v>
      </c>
    </row>
    <row r="308" spans="1:19">
      <c r="A308" s="4">
        <v>42398</v>
      </c>
      <c r="B308">
        <v>3.36</v>
      </c>
      <c r="C308">
        <v>5.97</v>
      </c>
      <c r="D308">
        <v>1.8800000000000001</v>
      </c>
      <c r="P308" s="4">
        <v>42398</v>
      </c>
      <c r="Q308">
        <v>3.36</v>
      </c>
      <c r="R308">
        <v>5.97</v>
      </c>
      <c r="S308">
        <v>1.8800000000000001</v>
      </c>
    </row>
    <row r="309" spans="1:19">
      <c r="A309" s="4">
        <v>42429</v>
      </c>
      <c r="B309">
        <v>3.36</v>
      </c>
      <c r="C309">
        <v>5.5200000000000005</v>
      </c>
      <c r="D309">
        <v>2.0699999999999998</v>
      </c>
      <c r="P309" s="4">
        <v>42429</v>
      </c>
      <c r="Q309">
        <v>3.36</v>
      </c>
      <c r="R309">
        <v>5.5200000000000005</v>
      </c>
      <c r="S309">
        <v>2.0699999999999998</v>
      </c>
    </row>
    <row r="310" spans="1:19">
      <c r="A310" s="4">
        <v>42460</v>
      </c>
      <c r="B310">
        <v>3.67</v>
      </c>
      <c r="C310">
        <v>5.99</v>
      </c>
      <c r="D310">
        <v>2.25</v>
      </c>
      <c r="P310" s="4">
        <v>42460</v>
      </c>
      <c r="Q310">
        <v>3.67</v>
      </c>
      <c r="R310">
        <v>5.99</v>
      </c>
      <c r="S310">
        <v>2.25</v>
      </c>
    </row>
    <row r="311" spans="1:19">
      <c r="A311" s="4">
        <v>42489</v>
      </c>
      <c r="B311">
        <v>3.5500000000000003</v>
      </c>
      <c r="C311">
        <v>5.41</v>
      </c>
      <c r="D311">
        <v>2.17</v>
      </c>
      <c r="P311" s="4">
        <v>42489</v>
      </c>
      <c r="Q311">
        <v>3.5500000000000003</v>
      </c>
      <c r="R311">
        <v>5.41</v>
      </c>
      <c r="S311">
        <v>2.17</v>
      </c>
    </row>
    <row r="312" spans="1:19">
      <c r="A312" s="4">
        <v>42521</v>
      </c>
      <c r="B312">
        <v>3.49</v>
      </c>
      <c r="C312">
        <v>5.75</v>
      </c>
      <c r="D312">
        <v>2.3000000000000003</v>
      </c>
      <c r="P312" s="4">
        <v>42521</v>
      </c>
      <c r="Q312">
        <v>3.49</v>
      </c>
      <c r="R312">
        <v>5.75</v>
      </c>
      <c r="S312">
        <v>2.3000000000000003</v>
      </c>
    </row>
    <row r="313" spans="1:19">
      <c r="A313" s="4">
        <v>42551</v>
      </c>
      <c r="B313">
        <v>3.63</v>
      </c>
      <c r="C313">
        <v>5.55</v>
      </c>
      <c r="D313">
        <v>2.27</v>
      </c>
      <c r="P313" s="4">
        <v>42551</v>
      </c>
      <c r="Q313">
        <v>3.63</v>
      </c>
      <c r="R313">
        <v>5.55</v>
      </c>
      <c r="S313">
        <v>2.27</v>
      </c>
    </row>
    <row r="314" spans="1:19">
      <c r="A314" s="4">
        <v>42580</v>
      </c>
      <c r="B314">
        <v>3.59</v>
      </c>
      <c r="C314">
        <v>6.03</v>
      </c>
      <c r="D314">
        <v>2.41</v>
      </c>
      <c r="P314" s="4">
        <v>42580</v>
      </c>
      <c r="Q314">
        <v>3.59</v>
      </c>
      <c r="R314">
        <v>6.03</v>
      </c>
      <c r="S314">
        <v>2.41</v>
      </c>
    </row>
    <row r="315" spans="1:19">
      <c r="A315" s="4">
        <v>42613</v>
      </c>
      <c r="B315">
        <v>3.6</v>
      </c>
      <c r="C315">
        <v>6.12</v>
      </c>
      <c r="D315">
        <v>2.37</v>
      </c>
      <c r="P315" s="4">
        <v>42613</v>
      </c>
      <c r="Q315">
        <v>3.6</v>
      </c>
      <c r="R315">
        <v>6.12</v>
      </c>
      <c r="S315">
        <v>2.37</v>
      </c>
    </row>
    <row r="316" spans="1:19">
      <c r="A316" s="4">
        <v>42643</v>
      </c>
      <c r="B316">
        <v>3.42</v>
      </c>
      <c r="C316">
        <v>6.13</v>
      </c>
      <c r="D316">
        <v>2.39</v>
      </c>
      <c r="P316" s="4">
        <v>42643</v>
      </c>
      <c r="Q316">
        <v>3.42</v>
      </c>
      <c r="R316">
        <v>6.13</v>
      </c>
      <c r="S316">
        <v>2.39</v>
      </c>
    </row>
    <row r="317" spans="1:19">
      <c r="A317" s="4">
        <v>42674</v>
      </c>
      <c r="B317">
        <v>3.36</v>
      </c>
      <c r="C317">
        <v>6.38</v>
      </c>
      <c r="D317">
        <v>2.31</v>
      </c>
      <c r="P317" s="4">
        <v>42674</v>
      </c>
      <c r="Q317">
        <v>3.36</v>
      </c>
      <c r="R317">
        <v>6.38</v>
      </c>
      <c r="S317">
        <v>2.31</v>
      </c>
    </row>
    <row r="318" spans="1:19">
      <c r="A318" s="4">
        <v>42704</v>
      </c>
      <c r="B318">
        <v>3.5500000000000003</v>
      </c>
      <c r="C318">
        <v>6.42</v>
      </c>
      <c r="D318">
        <v>2.25</v>
      </c>
      <c r="P318" s="4">
        <v>42704</v>
      </c>
      <c r="Q318">
        <v>3.5500000000000003</v>
      </c>
      <c r="R318">
        <v>6.42</v>
      </c>
      <c r="S318">
        <v>2.25</v>
      </c>
    </row>
    <row r="319" spans="1:19">
      <c r="A319" s="4">
        <v>42734</v>
      </c>
      <c r="B319">
        <v>3.64</v>
      </c>
      <c r="C319">
        <v>6.62</v>
      </c>
      <c r="D319">
        <v>2.2800000000000002</v>
      </c>
      <c r="P319" s="4">
        <v>42734</v>
      </c>
      <c r="Q319">
        <v>3.64</v>
      </c>
      <c r="R319">
        <v>6.62</v>
      </c>
      <c r="S319">
        <v>2.2800000000000002</v>
      </c>
    </row>
    <row r="320" spans="1:19">
      <c r="A320" s="4">
        <v>42766</v>
      </c>
      <c r="B320">
        <v>3.42</v>
      </c>
      <c r="C320">
        <v>6.88</v>
      </c>
      <c r="D320">
        <v>2.31</v>
      </c>
      <c r="P320" s="4">
        <v>42766</v>
      </c>
      <c r="Q320">
        <v>3.42</v>
      </c>
      <c r="R320">
        <v>6.88</v>
      </c>
      <c r="S320">
        <v>2.31</v>
      </c>
    </row>
    <row r="321" spans="1:19">
      <c r="A321" s="4">
        <v>42794</v>
      </c>
      <c r="B321">
        <v>3.44</v>
      </c>
      <c r="C321">
        <v>6.8100000000000005</v>
      </c>
      <c r="D321">
        <v>2.58</v>
      </c>
      <c r="P321" s="4">
        <v>42794</v>
      </c>
      <c r="Q321">
        <v>3.44</v>
      </c>
      <c r="R321">
        <v>6.8100000000000005</v>
      </c>
      <c r="S321">
        <v>2.58</v>
      </c>
    </row>
    <row r="322" spans="1:19">
      <c r="A322" s="4">
        <v>42825</v>
      </c>
      <c r="B322">
        <v>3.44</v>
      </c>
      <c r="C322">
        <v>7.01</v>
      </c>
      <c r="D322">
        <v>2.5500000000000003</v>
      </c>
      <c r="P322" s="4">
        <v>42825</v>
      </c>
      <c r="Q322">
        <v>3.44</v>
      </c>
      <c r="R322">
        <v>7.01</v>
      </c>
      <c r="S322">
        <v>2.5500000000000003</v>
      </c>
    </row>
    <row r="323" spans="1:19">
      <c r="A323" s="4">
        <v>42853</v>
      </c>
      <c r="B323">
        <v>3.34</v>
      </c>
      <c r="C323">
        <v>7.29</v>
      </c>
      <c r="D323">
        <v>2.57</v>
      </c>
      <c r="P323" s="4">
        <v>42853</v>
      </c>
      <c r="Q323">
        <v>3.34</v>
      </c>
      <c r="R323">
        <v>7.29</v>
      </c>
      <c r="S323">
        <v>2.57</v>
      </c>
    </row>
    <row r="324" spans="1:19">
      <c r="A324" s="4">
        <v>42886</v>
      </c>
      <c r="B324">
        <v>3.16</v>
      </c>
      <c r="C324">
        <v>7.44</v>
      </c>
      <c r="D324">
        <v>2.38</v>
      </c>
      <c r="P324" s="4">
        <v>42886</v>
      </c>
      <c r="Q324">
        <v>3.16</v>
      </c>
      <c r="R324">
        <v>7.44</v>
      </c>
      <c r="S324">
        <v>2.38</v>
      </c>
    </row>
    <row r="325" spans="1:19">
      <c r="A325" s="4">
        <v>42916</v>
      </c>
      <c r="B325">
        <v>3.11</v>
      </c>
      <c r="C325">
        <v>7.34</v>
      </c>
      <c r="D325">
        <v>2.36</v>
      </c>
      <c r="P325" s="4">
        <v>42916</v>
      </c>
      <c r="Q325">
        <v>3.11</v>
      </c>
      <c r="R325">
        <v>7.34</v>
      </c>
      <c r="S325">
        <v>2.36</v>
      </c>
    </row>
    <row r="326" spans="1:19" ht="12" customHeight="1">
      <c r="A326" s="4">
        <v>42947</v>
      </c>
      <c r="B326">
        <v>2.95</v>
      </c>
      <c r="C326">
        <v>7.74</v>
      </c>
      <c r="D326">
        <v>2.37</v>
      </c>
      <c r="P326" s="4">
        <v>42947</v>
      </c>
      <c r="Q326">
        <v>2.95</v>
      </c>
      <c r="R326">
        <v>7.74</v>
      </c>
      <c r="S326">
        <v>2.37</v>
      </c>
    </row>
    <row r="327" spans="1:19">
      <c r="A327" s="8">
        <v>42978</v>
      </c>
      <c r="B327" s="7">
        <v>3.32</v>
      </c>
      <c r="C327" s="7">
        <v>6.94</v>
      </c>
      <c r="D327" s="7">
        <v>3.44</v>
      </c>
    </row>
    <row r="328" spans="1:19">
      <c r="A328" s="8">
        <v>43007</v>
      </c>
      <c r="B328" s="7">
        <v>3.27</v>
      </c>
      <c r="C328" s="7">
        <v>6.91</v>
      </c>
      <c r="D328" s="7">
        <v>3.59</v>
      </c>
    </row>
    <row r="329" spans="1:19">
      <c r="A329" s="8">
        <v>43039</v>
      </c>
      <c r="B329" s="7">
        <v>2.72</v>
      </c>
      <c r="C329" s="7">
        <v>7.72</v>
      </c>
      <c r="D329" s="7">
        <v>3.65</v>
      </c>
    </row>
    <row r="330" spans="1:19">
      <c r="A330" s="8">
        <v>43069</v>
      </c>
      <c r="B330" s="7">
        <v>2.4700000000000002</v>
      </c>
      <c r="C330" s="7">
        <v>7.81</v>
      </c>
      <c r="D330" s="7">
        <v>3.98</v>
      </c>
    </row>
    <row r="331" spans="1:19">
      <c r="A331" s="8">
        <v>43098</v>
      </c>
      <c r="B331" s="7">
        <v>2.36</v>
      </c>
      <c r="C331" s="7">
        <v>7.94</v>
      </c>
      <c r="D331" s="7">
        <v>4.09</v>
      </c>
    </row>
    <row r="332" spans="1:19">
      <c r="A332" s="8">
        <v>43131</v>
      </c>
      <c r="B332" s="7">
        <v>4.54</v>
      </c>
      <c r="C332" s="7">
        <v>8.82</v>
      </c>
      <c r="D332" s="7">
        <v>4.4400000000000004</v>
      </c>
    </row>
    <row r="333" spans="1:19">
      <c r="A333" s="8">
        <v>43159</v>
      </c>
      <c r="B333" s="7">
        <v>3.96</v>
      </c>
      <c r="C333" s="7">
        <v>8.6999999999999993</v>
      </c>
      <c r="D333" s="7">
        <v>4.78</v>
      </c>
    </row>
    <row r="334" spans="1:19">
      <c r="A334" s="8">
        <v>43189</v>
      </c>
      <c r="B334" s="7">
        <v>3.79</v>
      </c>
      <c r="C334" s="7">
        <v>8.4700000000000006</v>
      </c>
      <c r="D334" s="7">
        <v>4.58</v>
      </c>
    </row>
    <row r="335" spans="1:19">
      <c r="A335" s="8">
        <v>43220</v>
      </c>
      <c r="B335" s="7">
        <v>3.95</v>
      </c>
      <c r="C335" s="7">
        <v>8.68</v>
      </c>
      <c r="D335" s="7">
        <v>4.7300000000000004</v>
      </c>
    </row>
    <row r="336" spans="1:19">
      <c r="A336" s="8">
        <v>43251</v>
      </c>
      <c r="B336" s="7">
        <v>3.96</v>
      </c>
      <c r="C336" s="7">
        <v>9.17</v>
      </c>
      <c r="D336" s="7">
        <v>4.5599999999999996</v>
      </c>
    </row>
    <row r="337" spans="1:4">
      <c r="A337" s="8">
        <v>43280</v>
      </c>
      <c r="B337" s="7">
        <v>3.82</v>
      </c>
      <c r="C337" s="7">
        <v>9.15</v>
      </c>
      <c r="D337" s="7">
        <v>4.5999999999999996</v>
      </c>
    </row>
    <row r="338" spans="1:4">
      <c r="A338" s="8">
        <v>43312</v>
      </c>
      <c r="B338" s="7">
        <v>3.83</v>
      </c>
      <c r="C338" s="7">
        <v>9.85</v>
      </c>
      <c r="D338" s="7">
        <v>4.5199999999999996</v>
      </c>
    </row>
    <row r="339" spans="1:4">
      <c r="A339" s="8">
        <v>43343</v>
      </c>
      <c r="B339" s="7">
        <v>3.64</v>
      </c>
      <c r="C339" s="7">
        <v>10.43</v>
      </c>
      <c r="D339" s="7">
        <v>5.0999999999999996</v>
      </c>
    </row>
    <row r="340" spans="1:4">
      <c r="A340" s="8">
        <v>43371</v>
      </c>
      <c r="B340" s="7">
        <v>3.17</v>
      </c>
      <c r="C340" s="7">
        <v>10.61</v>
      </c>
      <c r="D340" s="7">
        <v>5.2</v>
      </c>
    </row>
    <row r="341" spans="1:4">
      <c r="A341" s="8">
        <v>43404</v>
      </c>
      <c r="B341" s="7">
        <v>2.84</v>
      </c>
      <c r="C341" s="7">
        <v>9.91</v>
      </c>
      <c r="D341" s="7">
        <v>4.8899999999999997</v>
      </c>
    </row>
    <row r="342" spans="1:4">
      <c r="A342" s="8">
        <v>43434</v>
      </c>
      <c r="B342" s="7">
        <v>2.11</v>
      </c>
      <c r="C342" s="7">
        <v>10.29</v>
      </c>
      <c r="D342" s="7">
        <v>5.1100000000000003</v>
      </c>
    </row>
    <row r="343" spans="1:4">
      <c r="A343" s="8">
        <v>43465</v>
      </c>
      <c r="B343" s="7">
        <v>2.13</v>
      </c>
      <c r="C343" s="7">
        <v>9.43</v>
      </c>
      <c r="D343" s="7">
        <v>4.63</v>
      </c>
    </row>
    <row r="344" spans="1:4">
      <c r="A344" s="8">
        <v>43496</v>
      </c>
      <c r="B344" s="7">
        <v>2.85</v>
      </c>
      <c r="C344" s="7">
        <v>9.69</v>
      </c>
      <c r="D344" s="7">
        <v>5.05</v>
      </c>
    </row>
    <row r="345" spans="1:4">
      <c r="A345" s="8">
        <v>43524</v>
      </c>
      <c r="B345" s="7">
        <v>3.04</v>
      </c>
      <c r="C345" s="7">
        <v>10.4</v>
      </c>
      <c r="D345" s="7">
        <v>5.53</v>
      </c>
    </row>
    <row r="346" spans="1:4">
      <c r="A346" s="8">
        <v>43553</v>
      </c>
      <c r="B346" s="7">
        <v>2.92</v>
      </c>
      <c r="C346" s="7">
        <v>10.95</v>
      </c>
      <c r="D346" s="7">
        <v>5.77</v>
      </c>
    </row>
    <row r="347" spans="1:4">
      <c r="A347" s="8">
        <v>43585</v>
      </c>
      <c r="B347" s="7">
        <v>2.97</v>
      </c>
      <c r="C347" s="7">
        <v>12.12</v>
      </c>
      <c r="D347" s="7">
        <v>5.98</v>
      </c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18818" r:id="rId4" name="XLDataChannel1">
          <controlPr defaultSize="0" print="0" autoLine="0" linkedCell="P2" r:id="rId5">
            <anchor moveWithCells="1">
              <from>
                <xdr:col>15</xdr:col>
                <xdr:colOff>0</xdr:colOff>
                <xdr:row>1</xdr:row>
                <xdr:rowOff>0</xdr:rowOff>
              </from>
              <to>
                <xdr:col>15</xdr:col>
                <xdr:colOff>619125</xdr:colOff>
                <xdr:row>2</xdr:row>
                <xdr:rowOff>0</xdr:rowOff>
              </to>
            </anchor>
          </controlPr>
        </control>
      </mc:Choice>
      <mc:Fallback>
        <control shapeId="418818" r:id="rId4" name="XLDataChannel1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FFC000"/>
  </sheetPr>
  <dimension ref="L1:O848"/>
  <sheetViews>
    <sheetView workbookViewId="0">
      <pane ySplit="6120" topLeftCell="A331"/>
      <selection activeCell="G17" sqref="G17"/>
      <selection pane="bottomLeft" activeCell="G343" sqref="G343"/>
    </sheetView>
  </sheetViews>
  <sheetFormatPr baseColWidth="10" defaultColWidth="9.140625" defaultRowHeight="12.75"/>
  <cols>
    <col min="12" max="13" width="10.140625" bestFit="1" customWidth="1"/>
  </cols>
  <sheetData>
    <row r="1" spans="12:15">
      <c r="L1" t="s">
        <v>102</v>
      </c>
      <c r="M1" s="4">
        <v>33238</v>
      </c>
    </row>
    <row r="2" spans="12:15">
      <c r="L2" t="s">
        <v>101</v>
      </c>
      <c r="M2" s="4">
        <v>42947</v>
      </c>
    </row>
    <row r="3" spans="12:15">
      <c r="L3" t="s">
        <v>100</v>
      </c>
      <c r="M3" t="s">
        <v>99</v>
      </c>
    </row>
    <row r="4" spans="12:15">
      <c r="L4" t="s">
        <v>1</v>
      </c>
      <c r="M4" t="s">
        <v>109</v>
      </c>
      <c r="N4" t="s">
        <v>92</v>
      </c>
      <c r="O4" t="s">
        <v>108</v>
      </c>
    </row>
    <row r="5" spans="12:15">
      <c r="L5" t="s">
        <v>2</v>
      </c>
      <c r="M5" t="s">
        <v>107</v>
      </c>
      <c r="N5" t="s">
        <v>91</v>
      </c>
      <c r="O5" t="s">
        <v>106</v>
      </c>
    </row>
    <row r="6" spans="12:15">
      <c r="M6" s="7" t="s">
        <v>105</v>
      </c>
      <c r="N6" s="7" t="s">
        <v>104</v>
      </c>
      <c r="O6" s="7" t="s">
        <v>103</v>
      </c>
    </row>
    <row r="7" spans="12:15">
      <c r="L7" s="4">
        <v>33238</v>
      </c>
      <c r="M7">
        <v>0.92</v>
      </c>
      <c r="N7">
        <v>2</v>
      </c>
      <c r="O7">
        <v>1.53</v>
      </c>
    </row>
    <row r="8" spans="12:15">
      <c r="L8" s="4">
        <v>33269</v>
      </c>
      <c r="M8">
        <v>0.97</v>
      </c>
      <c r="N8">
        <v>2.0499999999999998</v>
      </c>
      <c r="O8">
        <v>1.55</v>
      </c>
    </row>
    <row r="9" spans="12:15">
      <c r="L9" s="4">
        <v>33297</v>
      </c>
      <c r="M9">
        <v>1.08</v>
      </c>
      <c r="N9">
        <v>2.19</v>
      </c>
      <c r="O9">
        <v>1.71</v>
      </c>
    </row>
    <row r="10" spans="12:15">
      <c r="L10" s="4">
        <v>33326</v>
      </c>
      <c r="M10">
        <v>1.1500000000000001</v>
      </c>
      <c r="N10">
        <v>2.2600000000000002</v>
      </c>
      <c r="O10">
        <v>1.78</v>
      </c>
    </row>
    <row r="11" spans="12:15">
      <c r="L11" s="4">
        <v>33358</v>
      </c>
      <c r="M11">
        <v>1.1200000000000001</v>
      </c>
      <c r="N11">
        <v>2.2400000000000002</v>
      </c>
      <c r="O11">
        <v>1.78</v>
      </c>
    </row>
    <row r="12" spans="12:15">
      <c r="L12" s="4">
        <v>33389</v>
      </c>
      <c r="M12">
        <v>1.18</v>
      </c>
      <c r="N12">
        <v>2.33</v>
      </c>
      <c r="O12">
        <v>1.78</v>
      </c>
    </row>
    <row r="13" spans="12:15">
      <c r="L13" s="4">
        <v>33417</v>
      </c>
      <c r="M13">
        <v>1.1400000000000001</v>
      </c>
      <c r="N13">
        <v>2.2200000000000002</v>
      </c>
      <c r="O13">
        <v>1.73</v>
      </c>
    </row>
    <row r="14" spans="12:15">
      <c r="L14" s="4">
        <v>33450</v>
      </c>
      <c r="M14">
        <v>1.08</v>
      </c>
      <c r="N14">
        <v>2.3199999999999998</v>
      </c>
      <c r="O14">
        <v>1.85</v>
      </c>
    </row>
    <row r="15" spans="12:15">
      <c r="L15" s="4">
        <v>33480</v>
      </c>
      <c r="M15">
        <v>1.1100000000000001</v>
      </c>
      <c r="N15">
        <v>2.37</v>
      </c>
      <c r="O15">
        <v>1.8800000000000001</v>
      </c>
    </row>
    <row r="16" spans="12:15">
      <c r="L16" s="4">
        <v>33511</v>
      </c>
      <c r="M16">
        <v>1.1400000000000001</v>
      </c>
      <c r="N16">
        <v>2.33</v>
      </c>
      <c r="O16">
        <v>1.84</v>
      </c>
    </row>
    <row r="17" spans="12:15">
      <c r="L17" s="4">
        <v>33542</v>
      </c>
      <c r="M17">
        <v>1.1200000000000001</v>
      </c>
      <c r="N17">
        <v>2.38</v>
      </c>
      <c r="O17">
        <v>1.83</v>
      </c>
    </row>
    <row r="18" spans="12:15">
      <c r="L18" s="4">
        <v>33571</v>
      </c>
      <c r="M18">
        <v>1.05</v>
      </c>
      <c r="N18">
        <v>2.3000000000000003</v>
      </c>
      <c r="O18">
        <v>1.74</v>
      </c>
    </row>
    <row r="19" spans="12:15">
      <c r="L19" s="4">
        <v>33603</v>
      </c>
      <c r="M19">
        <v>1.04</v>
      </c>
      <c r="N19">
        <v>2.57</v>
      </c>
      <c r="O19">
        <v>1.73</v>
      </c>
    </row>
    <row r="20" spans="12:15">
      <c r="L20" s="4">
        <v>33634</v>
      </c>
      <c r="M20">
        <v>1.1000000000000001</v>
      </c>
      <c r="N20">
        <v>2.58</v>
      </c>
      <c r="O20">
        <v>1.83</v>
      </c>
    </row>
    <row r="21" spans="12:15">
      <c r="L21" s="4">
        <v>33662</v>
      </c>
      <c r="M21">
        <v>1.17</v>
      </c>
      <c r="N21">
        <v>2.58</v>
      </c>
      <c r="O21">
        <v>1.83</v>
      </c>
    </row>
    <row r="22" spans="12:15">
      <c r="L22" s="4">
        <v>33694</v>
      </c>
      <c r="M22">
        <v>1.1300000000000001</v>
      </c>
      <c r="N22">
        <v>2.5300000000000002</v>
      </c>
      <c r="O22">
        <v>1.75</v>
      </c>
    </row>
    <row r="23" spans="12:15">
      <c r="L23" s="4">
        <v>33724</v>
      </c>
      <c r="M23">
        <v>1.1000000000000001</v>
      </c>
      <c r="N23">
        <v>2.58</v>
      </c>
      <c r="O23">
        <v>1.8800000000000001</v>
      </c>
    </row>
    <row r="24" spans="12:15">
      <c r="L24" s="4">
        <v>33753</v>
      </c>
      <c r="M24">
        <v>1.18</v>
      </c>
      <c r="N24">
        <v>2.64</v>
      </c>
      <c r="O24">
        <v>1.93</v>
      </c>
    </row>
    <row r="25" spans="12:15">
      <c r="L25" s="4">
        <v>33785</v>
      </c>
      <c r="M25">
        <v>1.06</v>
      </c>
      <c r="N25">
        <v>2.56</v>
      </c>
      <c r="O25">
        <v>1.74</v>
      </c>
    </row>
    <row r="26" spans="12:15">
      <c r="L26" s="4">
        <v>33816</v>
      </c>
      <c r="M26">
        <v>0.96</v>
      </c>
      <c r="N26">
        <v>2.67</v>
      </c>
      <c r="O26">
        <v>1.6500000000000001</v>
      </c>
    </row>
    <row r="27" spans="12:15">
      <c r="L27" s="4">
        <v>33847</v>
      </c>
      <c r="M27">
        <v>0.9</v>
      </c>
      <c r="N27">
        <v>2.62</v>
      </c>
      <c r="O27">
        <v>1.58</v>
      </c>
    </row>
    <row r="28" spans="12:15">
      <c r="L28" s="4">
        <v>33877</v>
      </c>
      <c r="M28">
        <v>0.85</v>
      </c>
      <c r="N28">
        <v>2.63</v>
      </c>
      <c r="O28">
        <v>1.72</v>
      </c>
    </row>
    <row r="29" spans="12:15">
      <c r="L29" s="4">
        <v>33907</v>
      </c>
      <c r="M29">
        <v>0.89</v>
      </c>
      <c r="N29">
        <v>2.65</v>
      </c>
      <c r="O29">
        <v>1.8</v>
      </c>
    </row>
    <row r="30" spans="12:15">
      <c r="L30" s="4">
        <v>33938</v>
      </c>
      <c r="M30">
        <v>1</v>
      </c>
      <c r="N30">
        <v>2.74</v>
      </c>
      <c r="O30">
        <v>1.87</v>
      </c>
    </row>
    <row r="31" spans="12:15">
      <c r="L31" s="4">
        <v>33969</v>
      </c>
      <c r="M31">
        <v>0.99</v>
      </c>
      <c r="N31">
        <v>2.75</v>
      </c>
      <c r="O31">
        <v>1.95</v>
      </c>
    </row>
    <row r="32" spans="12:15">
      <c r="L32" s="4">
        <v>33998</v>
      </c>
      <c r="M32">
        <v>1.07</v>
      </c>
      <c r="N32">
        <v>2.59</v>
      </c>
      <c r="O32">
        <v>1.85</v>
      </c>
    </row>
    <row r="33" spans="12:15">
      <c r="L33" s="4">
        <v>34026</v>
      </c>
      <c r="M33">
        <v>1.07</v>
      </c>
      <c r="N33">
        <v>2.6</v>
      </c>
      <c r="O33">
        <v>1.8900000000000001</v>
      </c>
    </row>
    <row r="34" spans="12:15">
      <c r="L34" s="4">
        <v>34059</v>
      </c>
      <c r="M34">
        <v>1.1000000000000001</v>
      </c>
      <c r="N34">
        <v>2.65</v>
      </c>
      <c r="O34">
        <v>1.95</v>
      </c>
    </row>
    <row r="35" spans="12:15">
      <c r="L35" s="4">
        <v>34089</v>
      </c>
      <c r="M35">
        <v>1.1100000000000001</v>
      </c>
      <c r="N35">
        <v>2.57</v>
      </c>
      <c r="O35">
        <v>1.84</v>
      </c>
    </row>
    <row r="36" spans="12:15">
      <c r="L36" s="4">
        <v>34120</v>
      </c>
      <c r="M36">
        <v>1.19</v>
      </c>
      <c r="N36">
        <v>2.64</v>
      </c>
      <c r="O36">
        <v>1.87</v>
      </c>
    </row>
    <row r="37" spans="12:15">
      <c r="L37" s="4">
        <v>34150</v>
      </c>
      <c r="M37">
        <v>1.2</v>
      </c>
      <c r="N37">
        <v>2.62</v>
      </c>
      <c r="O37">
        <v>1.9000000000000001</v>
      </c>
    </row>
    <row r="38" spans="12:15">
      <c r="L38" s="4">
        <v>34180</v>
      </c>
      <c r="M38">
        <v>1.25</v>
      </c>
      <c r="N38">
        <v>2.57</v>
      </c>
      <c r="O38">
        <v>1.8900000000000001</v>
      </c>
    </row>
    <row r="39" spans="12:15">
      <c r="L39" s="4">
        <v>34212</v>
      </c>
      <c r="M39">
        <v>1.4000000000000001</v>
      </c>
      <c r="N39">
        <v>2.68</v>
      </c>
      <c r="O39">
        <v>1.97</v>
      </c>
    </row>
    <row r="40" spans="12:15">
      <c r="L40" s="4">
        <v>34242</v>
      </c>
      <c r="M40">
        <v>1.35</v>
      </c>
      <c r="N40">
        <v>2.65</v>
      </c>
      <c r="O40">
        <v>1.94</v>
      </c>
    </row>
    <row r="41" spans="12:15">
      <c r="L41" s="4">
        <v>34271</v>
      </c>
      <c r="M41">
        <v>1.47</v>
      </c>
      <c r="N41">
        <v>2.68</v>
      </c>
      <c r="O41">
        <v>2.04</v>
      </c>
    </row>
    <row r="42" spans="12:15">
      <c r="L42" s="4">
        <v>34303</v>
      </c>
      <c r="M42">
        <v>1.41</v>
      </c>
      <c r="N42">
        <v>2.65</v>
      </c>
      <c r="O42">
        <v>2.0499999999999998</v>
      </c>
    </row>
    <row r="43" spans="12:15">
      <c r="L43" s="4">
        <v>34334</v>
      </c>
      <c r="M43">
        <v>1.56</v>
      </c>
      <c r="N43">
        <v>2.67</v>
      </c>
      <c r="O43">
        <v>2.21</v>
      </c>
    </row>
    <row r="44" spans="12:15">
      <c r="L44" s="4">
        <v>34365</v>
      </c>
      <c r="M44">
        <v>1.6400000000000001</v>
      </c>
      <c r="N44">
        <v>2.54</v>
      </c>
      <c r="O44">
        <v>2.27</v>
      </c>
    </row>
    <row r="45" spans="12:15">
      <c r="L45" s="4">
        <v>34393</v>
      </c>
      <c r="M45">
        <v>1.56</v>
      </c>
      <c r="N45">
        <v>2.46</v>
      </c>
      <c r="O45">
        <v>2.17</v>
      </c>
    </row>
    <row r="46" spans="12:15">
      <c r="L46" s="4">
        <v>34424</v>
      </c>
      <c r="M46">
        <v>1.45</v>
      </c>
      <c r="N46">
        <v>2.34</v>
      </c>
      <c r="O46">
        <v>2.0100000000000002</v>
      </c>
    </row>
    <row r="47" spans="12:15">
      <c r="L47" s="4">
        <v>34453</v>
      </c>
      <c r="M47">
        <v>1.46</v>
      </c>
      <c r="N47">
        <v>2.35</v>
      </c>
      <c r="O47">
        <v>2.06</v>
      </c>
    </row>
    <row r="48" spans="12:15">
      <c r="L48" s="4">
        <v>34485</v>
      </c>
      <c r="M48">
        <v>1.46</v>
      </c>
      <c r="N48">
        <v>2.37</v>
      </c>
      <c r="O48">
        <v>1.96</v>
      </c>
    </row>
    <row r="49" spans="12:15">
      <c r="L49" s="4">
        <v>34515</v>
      </c>
      <c r="M49">
        <v>1.35</v>
      </c>
      <c r="N49">
        <v>2.3000000000000003</v>
      </c>
      <c r="O49">
        <v>1.94</v>
      </c>
    </row>
    <row r="50" spans="12:15">
      <c r="L50" s="4">
        <v>34544</v>
      </c>
      <c r="M50">
        <v>1.41</v>
      </c>
      <c r="N50">
        <v>2.36</v>
      </c>
      <c r="O50">
        <v>2.08</v>
      </c>
    </row>
    <row r="51" spans="12:15">
      <c r="L51" s="4">
        <v>34577</v>
      </c>
      <c r="M51">
        <v>1.3900000000000001</v>
      </c>
      <c r="N51">
        <v>2.4500000000000002</v>
      </c>
      <c r="O51">
        <v>2.17</v>
      </c>
    </row>
    <row r="52" spans="12:15">
      <c r="L52" s="4">
        <v>34607</v>
      </c>
      <c r="M52">
        <v>1.32</v>
      </c>
      <c r="N52">
        <v>2.4</v>
      </c>
      <c r="O52">
        <v>2.04</v>
      </c>
    </row>
    <row r="53" spans="12:15">
      <c r="L53" s="4">
        <v>34638</v>
      </c>
      <c r="M53">
        <v>1.33</v>
      </c>
      <c r="N53">
        <v>2.44</v>
      </c>
      <c r="O53">
        <v>2.08</v>
      </c>
    </row>
    <row r="54" spans="12:15">
      <c r="L54" s="4">
        <v>34668</v>
      </c>
      <c r="M54">
        <v>1.36</v>
      </c>
      <c r="N54">
        <v>2.36</v>
      </c>
      <c r="O54">
        <v>2.06</v>
      </c>
    </row>
    <row r="55" spans="12:15">
      <c r="L55" s="4">
        <v>34698</v>
      </c>
      <c r="M55">
        <v>1.27</v>
      </c>
      <c r="N55">
        <v>2.38</v>
      </c>
      <c r="O55">
        <v>2.06</v>
      </c>
    </row>
    <row r="56" spans="12:15">
      <c r="L56" s="4">
        <v>34730</v>
      </c>
      <c r="M56">
        <v>1.2</v>
      </c>
      <c r="N56">
        <v>2.2600000000000002</v>
      </c>
      <c r="O56">
        <v>1.9100000000000001</v>
      </c>
    </row>
    <row r="57" spans="12:15">
      <c r="L57" s="4">
        <v>34758</v>
      </c>
      <c r="M57">
        <v>1.2</v>
      </c>
      <c r="N57">
        <v>2.34</v>
      </c>
      <c r="O57">
        <v>1.8800000000000001</v>
      </c>
    </row>
    <row r="58" spans="12:15">
      <c r="L58" s="4">
        <v>34789</v>
      </c>
      <c r="M58">
        <v>1.1500000000000001</v>
      </c>
      <c r="N58">
        <v>2.4</v>
      </c>
      <c r="O58">
        <v>1.97</v>
      </c>
    </row>
    <row r="59" spans="12:15">
      <c r="L59" s="4">
        <v>34817</v>
      </c>
      <c r="M59">
        <v>1.22</v>
      </c>
      <c r="N59">
        <v>2.48</v>
      </c>
      <c r="O59">
        <v>2</v>
      </c>
    </row>
    <row r="60" spans="12:15">
      <c r="L60" s="4">
        <v>34850</v>
      </c>
      <c r="M60">
        <v>1.27</v>
      </c>
      <c r="N60">
        <v>2.57</v>
      </c>
      <c r="O60">
        <v>2.0499999999999998</v>
      </c>
    </row>
    <row r="61" spans="12:15">
      <c r="L61" s="4">
        <v>34880</v>
      </c>
      <c r="M61">
        <v>1.27</v>
      </c>
      <c r="N61">
        <v>2.63</v>
      </c>
      <c r="O61">
        <v>2.0499999999999998</v>
      </c>
    </row>
    <row r="62" spans="12:15">
      <c r="L62" s="4">
        <v>34911</v>
      </c>
      <c r="M62">
        <v>1.34</v>
      </c>
      <c r="N62">
        <v>2.72</v>
      </c>
      <c r="O62">
        <v>2.15</v>
      </c>
    </row>
    <row r="63" spans="12:15">
      <c r="L63" s="4">
        <v>34942</v>
      </c>
      <c r="M63">
        <v>1.36</v>
      </c>
      <c r="N63">
        <v>2.71</v>
      </c>
      <c r="O63">
        <v>2.17</v>
      </c>
    </row>
    <row r="64" spans="12:15">
      <c r="L64" s="4">
        <v>34971</v>
      </c>
      <c r="M64">
        <v>1.34</v>
      </c>
      <c r="N64">
        <v>2.82</v>
      </c>
      <c r="O64">
        <v>2.1800000000000002</v>
      </c>
    </row>
    <row r="65" spans="12:15">
      <c r="L65" s="4">
        <v>35003</v>
      </c>
      <c r="M65">
        <v>1.29</v>
      </c>
      <c r="N65">
        <v>2.77</v>
      </c>
      <c r="O65">
        <v>2.16</v>
      </c>
    </row>
    <row r="66" spans="12:15">
      <c r="L66" s="4">
        <v>35033</v>
      </c>
      <c r="M66">
        <v>1.4000000000000001</v>
      </c>
      <c r="N66">
        <v>2.87</v>
      </c>
      <c r="O66">
        <v>2.25</v>
      </c>
    </row>
    <row r="67" spans="12:15">
      <c r="L67" s="4">
        <v>35062</v>
      </c>
      <c r="M67">
        <v>1.43</v>
      </c>
      <c r="N67">
        <v>2.91</v>
      </c>
      <c r="O67">
        <v>2.29</v>
      </c>
    </row>
    <row r="68" spans="12:15">
      <c r="L68" s="4">
        <v>35095</v>
      </c>
      <c r="M68">
        <v>1.22</v>
      </c>
      <c r="N68">
        <v>2.81</v>
      </c>
      <c r="O68">
        <v>2.29</v>
      </c>
    </row>
    <row r="69" spans="12:15">
      <c r="L69" s="4">
        <v>35124</v>
      </c>
      <c r="M69">
        <v>1.28</v>
      </c>
      <c r="N69">
        <v>2.84</v>
      </c>
      <c r="O69">
        <v>2.27</v>
      </c>
    </row>
    <row r="70" spans="12:15">
      <c r="L70" s="4">
        <v>35153</v>
      </c>
      <c r="M70">
        <v>1.27</v>
      </c>
      <c r="N70">
        <v>2.86</v>
      </c>
      <c r="O70">
        <v>2.27</v>
      </c>
    </row>
    <row r="71" spans="12:15">
      <c r="L71" s="4">
        <v>35185</v>
      </c>
      <c r="M71">
        <v>1.35</v>
      </c>
      <c r="N71">
        <v>2.89</v>
      </c>
      <c r="O71">
        <v>2.36</v>
      </c>
    </row>
    <row r="72" spans="12:15">
      <c r="L72" s="4">
        <v>35216</v>
      </c>
      <c r="M72">
        <v>1.35</v>
      </c>
      <c r="N72">
        <v>2.97</v>
      </c>
      <c r="O72">
        <v>2.34</v>
      </c>
    </row>
    <row r="73" spans="12:15">
      <c r="L73" s="4">
        <v>35244</v>
      </c>
      <c r="M73">
        <v>1.4000000000000001</v>
      </c>
      <c r="N73">
        <v>2.98</v>
      </c>
      <c r="O73">
        <v>2.3199999999999998</v>
      </c>
    </row>
    <row r="74" spans="12:15">
      <c r="L74" s="4">
        <v>35277</v>
      </c>
      <c r="M74">
        <v>1.31</v>
      </c>
      <c r="N74">
        <v>2.83</v>
      </c>
      <c r="O74">
        <v>2.3000000000000003</v>
      </c>
    </row>
    <row r="75" spans="12:15">
      <c r="L75" s="4">
        <v>35307</v>
      </c>
      <c r="M75">
        <v>1.33</v>
      </c>
      <c r="N75">
        <v>2.9</v>
      </c>
      <c r="O75">
        <v>2.41</v>
      </c>
    </row>
    <row r="76" spans="12:15">
      <c r="L76" s="4">
        <v>35338</v>
      </c>
      <c r="M76">
        <v>1.4000000000000001</v>
      </c>
      <c r="N76">
        <v>3.06</v>
      </c>
      <c r="O76">
        <v>2.46</v>
      </c>
    </row>
    <row r="77" spans="12:15">
      <c r="L77" s="4">
        <v>35369</v>
      </c>
      <c r="M77">
        <v>1.44</v>
      </c>
      <c r="N77">
        <v>3.1</v>
      </c>
      <c r="O77">
        <v>2.46</v>
      </c>
    </row>
    <row r="78" spans="12:15">
      <c r="L78" s="4">
        <v>35398</v>
      </c>
      <c r="M78">
        <v>1.6</v>
      </c>
      <c r="N78">
        <v>3.33</v>
      </c>
      <c r="O78">
        <v>2.5100000000000002</v>
      </c>
    </row>
    <row r="79" spans="12:15">
      <c r="L79" s="4">
        <v>35430</v>
      </c>
      <c r="M79">
        <v>1.76</v>
      </c>
      <c r="N79">
        <v>3.27</v>
      </c>
      <c r="O79">
        <v>2.5500000000000003</v>
      </c>
    </row>
    <row r="80" spans="12:15">
      <c r="L80" s="4">
        <v>35461</v>
      </c>
      <c r="M80">
        <v>1.76</v>
      </c>
      <c r="N80">
        <v>3.3000000000000003</v>
      </c>
      <c r="O80">
        <v>2.58</v>
      </c>
    </row>
    <row r="81" spans="12:15">
      <c r="L81" s="4">
        <v>35489</v>
      </c>
      <c r="M81">
        <v>1.75</v>
      </c>
      <c r="N81">
        <v>3.29</v>
      </c>
      <c r="O81">
        <v>2.59</v>
      </c>
    </row>
    <row r="82" spans="12:15">
      <c r="L82" s="4">
        <v>35520</v>
      </c>
      <c r="M82">
        <v>1.8</v>
      </c>
      <c r="N82">
        <v>3.16</v>
      </c>
      <c r="O82">
        <v>2.6</v>
      </c>
    </row>
    <row r="83" spans="12:15">
      <c r="L83" s="4">
        <v>35550</v>
      </c>
      <c r="M83">
        <v>1.96</v>
      </c>
      <c r="N83">
        <v>3.38</v>
      </c>
      <c r="O83">
        <v>2.63</v>
      </c>
    </row>
    <row r="84" spans="12:15">
      <c r="L84" s="4">
        <v>35580</v>
      </c>
      <c r="M84">
        <v>2.08</v>
      </c>
      <c r="N84">
        <v>3.5700000000000003</v>
      </c>
      <c r="O84">
        <v>2.66</v>
      </c>
    </row>
    <row r="85" spans="12:15">
      <c r="L85" s="4">
        <v>35611</v>
      </c>
      <c r="M85">
        <v>2.27</v>
      </c>
      <c r="N85">
        <v>3.75</v>
      </c>
      <c r="O85">
        <v>2.63</v>
      </c>
    </row>
    <row r="86" spans="12:15">
      <c r="L86" s="4">
        <v>35642</v>
      </c>
      <c r="M86">
        <v>2.36</v>
      </c>
      <c r="N86">
        <v>4.03</v>
      </c>
      <c r="O86">
        <v>2.75</v>
      </c>
    </row>
    <row r="87" spans="12:15">
      <c r="L87" s="4">
        <v>35671</v>
      </c>
      <c r="M87">
        <v>2.2600000000000002</v>
      </c>
      <c r="N87">
        <v>3.81</v>
      </c>
      <c r="O87">
        <v>2.73</v>
      </c>
    </row>
    <row r="88" spans="12:15">
      <c r="L88" s="4">
        <v>35703</v>
      </c>
      <c r="M88">
        <v>2.52</v>
      </c>
      <c r="N88">
        <v>4</v>
      </c>
      <c r="O88">
        <v>2.97</v>
      </c>
    </row>
    <row r="89" spans="12:15">
      <c r="L89" s="4">
        <v>35734</v>
      </c>
      <c r="M89">
        <v>2.19</v>
      </c>
      <c r="N89">
        <v>3.84</v>
      </c>
      <c r="O89">
        <v>2.81</v>
      </c>
    </row>
    <row r="90" spans="12:15">
      <c r="L90" s="4">
        <v>35762</v>
      </c>
      <c r="M90">
        <v>2.37</v>
      </c>
      <c r="N90">
        <v>4</v>
      </c>
      <c r="O90">
        <v>2.77</v>
      </c>
    </row>
    <row r="91" spans="12:15">
      <c r="L91" s="4">
        <v>35795</v>
      </c>
      <c r="M91">
        <v>2.4300000000000002</v>
      </c>
      <c r="N91">
        <v>4.04</v>
      </c>
      <c r="O91">
        <v>2.92</v>
      </c>
    </row>
    <row r="92" spans="12:15">
      <c r="L92" s="4">
        <v>35825</v>
      </c>
      <c r="M92">
        <v>2.54</v>
      </c>
      <c r="N92">
        <v>3.84</v>
      </c>
      <c r="O92">
        <v>3.0300000000000002</v>
      </c>
    </row>
    <row r="93" spans="12:15">
      <c r="L93" s="4">
        <v>35853</v>
      </c>
      <c r="M93">
        <v>2.86</v>
      </c>
      <c r="N93">
        <v>4.09</v>
      </c>
      <c r="O93">
        <v>3.2</v>
      </c>
    </row>
    <row r="94" spans="12:15">
      <c r="L94" s="4">
        <v>35885</v>
      </c>
      <c r="M94">
        <v>3.31</v>
      </c>
      <c r="N94">
        <v>4.3</v>
      </c>
      <c r="O94">
        <v>3.2800000000000002</v>
      </c>
    </row>
    <row r="95" spans="12:15">
      <c r="L95" s="4">
        <v>35915</v>
      </c>
      <c r="M95">
        <v>3.34</v>
      </c>
      <c r="N95">
        <v>4.3600000000000003</v>
      </c>
      <c r="O95">
        <v>3.19</v>
      </c>
    </row>
    <row r="96" spans="12:15">
      <c r="L96" s="4">
        <v>35944</v>
      </c>
      <c r="M96">
        <v>3.37</v>
      </c>
      <c r="N96">
        <v>4.2300000000000004</v>
      </c>
      <c r="O96">
        <v>3.23</v>
      </c>
    </row>
    <row r="97" spans="12:15">
      <c r="L97" s="4">
        <v>35976</v>
      </c>
      <c r="M97">
        <v>3.39</v>
      </c>
      <c r="N97">
        <v>4.42</v>
      </c>
      <c r="O97">
        <v>3.16</v>
      </c>
    </row>
    <row r="98" spans="12:15">
      <c r="L98" s="4">
        <v>36007</v>
      </c>
      <c r="M98">
        <v>3.52</v>
      </c>
      <c r="N98">
        <v>4.3</v>
      </c>
      <c r="O98">
        <v>3.18</v>
      </c>
    </row>
    <row r="99" spans="12:15">
      <c r="L99" s="4">
        <v>36038</v>
      </c>
      <c r="M99">
        <v>2.73</v>
      </c>
      <c r="N99">
        <v>3.63</v>
      </c>
      <c r="O99">
        <v>2.83</v>
      </c>
    </row>
    <row r="100" spans="12:15">
      <c r="L100" s="4">
        <v>36068</v>
      </c>
      <c r="M100">
        <v>2.5100000000000002</v>
      </c>
      <c r="N100">
        <v>3.79</v>
      </c>
      <c r="O100">
        <v>2.72</v>
      </c>
    </row>
    <row r="101" spans="12:15">
      <c r="L101" s="4">
        <v>36098</v>
      </c>
      <c r="M101">
        <v>2.92</v>
      </c>
      <c r="N101">
        <v>4.07</v>
      </c>
      <c r="O101">
        <v>2.81</v>
      </c>
    </row>
    <row r="102" spans="12:15">
      <c r="L102" s="4">
        <v>36129</v>
      </c>
      <c r="M102">
        <v>3.24</v>
      </c>
      <c r="N102">
        <v>4.33</v>
      </c>
      <c r="O102">
        <v>2.97</v>
      </c>
    </row>
    <row r="103" spans="12:15">
      <c r="L103" s="4">
        <v>36160</v>
      </c>
      <c r="M103">
        <v>3.2800000000000002</v>
      </c>
      <c r="N103">
        <v>4.5200000000000005</v>
      </c>
      <c r="O103">
        <v>3.02</v>
      </c>
    </row>
    <row r="104" spans="12:15">
      <c r="L104" s="4">
        <v>36189</v>
      </c>
      <c r="M104">
        <v>2.95</v>
      </c>
      <c r="N104">
        <v>4.37</v>
      </c>
      <c r="O104">
        <v>2.75</v>
      </c>
    </row>
    <row r="105" spans="12:15">
      <c r="L105" s="4">
        <v>36217</v>
      </c>
      <c r="M105">
        <v>2.99</v>
      </c>
      <c r="N105">
        <v>4.26</v>
      </c>
      <c r="O105">
        <v>2.88</v>
      </c>
    </row>
    <row r="106" spans="12:15">
      <c r="L106" s="4">
        <v>36250</v>
      </c>
      <c r="M106">
        <v>2.9</v>
      </c>
      <c r="N106">
        <v>4.47</v>
      </c>
      <c r="O106">
        <v>2.98</v>
      </c>
    </row>
    <row r="107" spans="12:15">
      <c r="L107" s="4">
        <v>36280</v>
      </c>
      <c r="M107">
        <v>3.0500000000000003</v>
      </c>
      <c r="N107">
        <v>4.68</v>
      </c>
      <c r="O107">
        <v>3.11</v>
      </c>
    </row>
    <row r="108" spans="12:15">
      <c r="L108" s="4">
        <v>36311</v>
      </c>
      <c r="M108">
        <v>3.0700000000000003</v>
      </c>
      <c r="N108">
        <v>4.5200000000000005</v>
      </c>
      <c r="O108">
        <v>2.92</v>
      </c>
    </row>
    <row r="109" spans="12:15">
      <c r="L109" s="4">
        <v>36341</v>
      </c>
      <c r="M109">
        <v>3.1</v>
      </c>
      <c r="N109">
        <v>4.79</v>
      </c>
      <c r="O109">
        <v>3.04</v>
      </c>
    </row>
    <row r="110" spans="12:15">
      <c r="L110" s="4">
        <v>36371</v>
      </c>
      <c r="M110">
        <v>2.8000000000000003</v>
      </c>
      <c r="N110">
        <v>4.54</v>
      </c>
      <c r="O110">
        <v>2.99</v>
      </c>
    </row>
    <row r="111" spans="12:15">
      <c r="L111" s="4">
        <v>36403</v>
      </c>
      <c r="M111">
        <v>2.9</v>
      </c>
      <c r="N111">
        <v>4.55</v>
      </c>
      <c r="O111">
        <v>2.98</v>
      </c>
    </row>
    <row r="112" spans="12:15">
      <c r="L112" s="4">
        <v>36433</v>
      </c>
      <c r="M112">
        <v>2.81</v>
      </c>
      <c r="N112">
        <v>4.37</v>
      </c>
      <c r="O112">
        <v>2.84</v>
      </c>
    </row>
    <row r="113" spans="12:15">
      <c r="L113" s="4">
        <v>36462</v>
      </c>
      <c r="M113">
        <v>2.9</v>
      </c>
      <c r="N113">
        <v>4.6399999999999997</v>
      </c>
      <c r="O113">
        <v>2.86</v>
      </c>
    </row>
    <row r="114" spans="12:15">
      <c r="L114" s="4">
        <v>36494</v>
      </c>
      <c r="M114">
        <v>3.3000000000000003</v>
      </c>
      <c r="N114">
        <v>4.7700000000000005</v>
      </c>
      <c r="O114">
        <v>2.99</v>
      </c>
    </row>
    <row r="115" spans="12:15">
      <c r="L115" s="4">
        <v>36525</v>
      </c>
      <c r="M115">
        <v>3.5300000000000002</v>
      </c>
      <c r="N115">
        <v>5.18</v>
      </c>
      <c r="O115">
        <v>3.13</v>
      </c>
    </row>
    <row r="116" spans="12:15">
      <c r="L116" s="4">
        <v>36556</v>
      </c>
      <c r="M116">
        <v>2.68</v>
      </c>
      <c r="N116">
        <v>4.63</v>
      </c>
      <c r="O116">
        <v>2.5100000000000002</v>
      </c>
    </row>
    <row r="117" spans="12:15">
      <c r="L117" s="4">
        <v>36585</v>
      </c>
      <c r="M117">
        <v>3.0100000000000002</v>
      </c>
      <c r="N117">
        <v>4.6000000000000005</v>
      </c>
      <c r="O117">
        <v>2.5300000000000002</v>
      </c>
    </row>
    <row r="118" spans="12:15">
      <c r="L118" s="4">
        <v>36616</v>
      </c>
      <c r="M118">
        <v>3.0100000000000002</v>
      </c>
      <c r="N118">
        <v>5.03</v>
      </c>
      <c r="O118">
        <v>2.62</v>
      </c>
    </row>
    <row r="119" spans="12:15">
      <c r="L119" s="4">
        <v>36644</v>
      </c>
      <c r="M119">
        <v>2.92</v>
      </c>
      <c r="N119">
        <v>4.83</v>
      </c>
      <c r="O119">
        <v>2.61</v>
      </c>
    </row>
    <row r="120" spans="12:15">
      <c r="L120" s="4">
        <v>36677</v>
      </c>
      <c r="M120">
        <v>2.77</v>
      </c>
      <c r="N120">
        <v>4.7</v>
      </c>
      <c r="O120">
        <v>2.6</v>
      </c>
    </row>
    <row r="121" spans="12:15">
      <c r="L121" s="4">
        <v>36707</v>
      </c>
      <c r="M121">
        <v>2.8000000000000003</v>
      </c>
      <c r="N121">
        <v>4.82</v>
      </c>
      <c r="O121">
        <v>2.6</v>
      </c>
    </row>
    <row r="122" spans="12:15">
      <c r="L122" s="4">
        <v>36738</v>
      </c>
      <c r="M122">
        <v>2.86</v>
      </c>
      <c r="N122">
        <v>4.78</v>
      </c>
      <c r="O122">
        <v>2.6</v>
      </c>
    </row>
    <row r="123" spans="12:15">
      <c r="L123" s="4">
        <v>36769</v>
      </c>
      <c r="M123">
        <v>2.94</v>
      </c>
      <c r="N123">
        <v>5.09</v>
      </c>
      <c r="O123">
        <v>2.74</v>
      </c>
    </row>
    <row r="124" spans="12:15">
      <c r="L124" s="4">
        <v>36798</v>
      </c>
      <c r="M124">
        <v>2.98</v>
      </c>
      <c r="N124">
        <v>4.79</v>
      </c>
      <c r="O124">
        <v>2.63</v>
      </c>
    </row>
    <row r="125" spans="12:15">
      <c r="L125" s="4">
        <v>36830</v>
      </c>
      <c r="M125">
        <v>2.85</v>
      </c>
      <c r="N125">
        <v>4.72</v>
      </c>
      <c r="O125">
        <v>2.72</v>
      </c>
    </row>
    <row r="126" spans="12:15">
      <c r="L126" s="4">
        <v>36860</v>
      </c>
      <c r="M126">
        <v>2.58</v>
      </c>
      <c r="N126">
        <v>4.37</v>
      </c>
      <c r="O126">
        <v>2.58</v>
      </c>
    </row>
    <row r="127" spans="12:15">
      <c r="L127" s="4">
        <v>36889</v>
      </c>
      <c r="M127">
        <v>2.6</v>
      </c>
      <c r="N127">
        <v>4.41</v>
      </c>
      <c r="O127">
        <v>2.69</v>
      </c>
    </row>
    <row r="128" spans="12:15">
      <c r="L128" s="4">
        <v>36922</v>
      </c>
      <c r="M128">
        <v>2.71</v>
      </c>
      <c r="N128">
        <v>4.17</v>
      </c>
      <c r="O128">
        <v>2.79</v>
      </c>
    </row>
    <row r="129" spans="12:15">
      <c r="L129" s="4">
        <v>36950</v>
      </c>
      <c r="M129">
        <v>2.57</v>
      </c>
      <c r="N129">
        <v>3.7600000000000002</v>
      </c>
      <c r="O129">
        <v>2.67</v>
      </c>
    </row>
    <row r="130" spans="12:15">
      <c r="L130" s="4">
        <v>36980</v>
      </c>
      <c r="M130">
        <v>2.52</v>
      </c>
      <c r="N130">
        <v>3.48</v>
      </c>
      <c r="O130">
        <v>2.57</v>
      </c>
    </row>
    <row r="131" spans="12:15">
      <c r="L131" s="4">
        <v>37011</v>
      </c>
      <c r="M131">
        <v>2.63</v>
      </c>
      <c r="N131">
        <v>3.8000000000000003</v>
      </c>
      <c r="O131">
        <v>3.19</v>
      </c>
    </row>
    <row r="132" spans="12:15">
      <c r="L132" s="4">
        <v>37042</v>
      </c>
      <c r="M132">
        <v>2.63</v>
      </c>
      <c r="N132">
        <v>3.8200000000000003</v>
      </c>
      <c r="O132">
        <v>3.13</v>
      </c>
    </row>
    <row r="133" spans="12:15">
      <c r="L133" s="4">
        <v>37071</v>
      </c>
      <c r="M133">
        <v>2.4500000000000002</v>
      </c>
      <c r="N133">
        <v>3.75</v>
      </c>
      <c r="O133">
        <v>3.0500000000000003</v>
      </c>
    </row>
    <row r="134" spans="12:15">
      <c r="L134" s="4">
        <v>37103</v>
      </c>
      <c r="M134">
        <v>2.35</v>
      </c>
      <c r="N134">
        <v>3.69</v>
      </c>
      <c r="O134">
        <v>3.0100000000000002</v>
      </c>
    </row>
    <row r="135" spans="12:15">
      <c r="L135" s="4">
        <v>37134</v>
      </c>
      <c r="M135">
        <v>2.31</v>
      </c>
      <c r="N135">
        <v>3.46</v>
      </c>
      <c r="O135">
        <v>2.95</v>
      </c>
    </row>
    <row r="136" spans="12:15">
      <c r="L136" s="4">
        <v>37162</v>
      </c>
      <c r="M136">
        <v>2.0300000000000002</v>
      </c>
      <c r="N136">
        <v>3.18</v>
      </c>
      <c r="O136">
        <v>2.72</v>
      </c>
    </row>
    <row r="137" spans="12:15">
      <c r="L137" s="4">
        <v>37195</v>
      </c>
      <c r="M137">
        <v>2.15</v>
      </c>
      <c r="N137">
        <v>3.2600000000000002</v>
      </c>
      <c r="O137">
        <v>2.79</v>
      </c>
    </row>
    <row r="138" spans="12:15">
      <c r="L138" s="4">
        <v>37225</v>
      </c>
      <c r="M138">
        <v>2.3199999999999998</v>
      </c>
      <c r="N138">
        <v>3.49</v>
      </c>
      <c r="O138">
        <v>2.85</v>
      </c>
    </row>
    <row r="139" spans="12:15">
      <c r="L139" s="4">
        <v>37256</v>
      </c>
      <c r="M139">
        <v>2.31</v>
      </c>
      <c r="N139">
        <v>3.5</v>
      </c>
      <c r="O139">
        <v>2.89</v>
      </c>
    </row>
    <row r="140" spans="12:15">
      <c r="L140" s="4">
        <v>37287</v>
      </c>
      <c r="M140">
        <v>2.59</v>
      </c>
      <c r="N140">
        <v>3.66</v>
      </c>
      <c r="O140">
        <v>3.0300000000000002</v>
      </c>
    </row>
    <row r="141" spans="12:15">
      <c r="L141" s="4">
        <v>37315</v>
      </c>
      <c r="M141">
        <v>2.62</v>
      </c>
      <c r="N141">
        <v>3.5700000000000003</v>
      </c>
      <c r="O141">
        <v>3.0300000000000002</v>
      </c>
    </row>
    <row r="142" spans="12:15">
      <c r="L142" s="4">
        <v>37344</v>
      </c>
      <c r="M142">
        <v>2.64</v>
      </c>
      <c r="N142">
        <v>3.68</v>
      </c>
      <c r="O142">
        <v>3.13</v>
      </c>
    </row>
    <row r="143" spans="12:15">
      <c r="L143" s="4">
        <v>37376</v>
      </c>
      <c r="M143">
        <v>2.61</v>
      </c>
      <c r="N143">
        <v>3.41</v>
      </c>
      <c r="O143">
        <v>3.0100000000000002</v>
      </c>
    </row>
    <row r="144" spans="12:15">
      <c r="L144" s="4">
        <v>37407</v>
      </c>
      <c r="M144">
        <v>2.54</v>
      </c>
      <c r="N144">
        <v>3.35</v>
      </c>
      <c r="O144">
        <v>2.98</v>
      </c>
    </row>
    <row r="145" spans="12:15">
      <c r="L145" s="4">
        <v>37435</v>
      </c>
      <c r="M145">
        <v>2.2000000000000002</v>
      </c>
      <c r="N145">
        <v>3.09</v>
      </c>
      <c r="O145">
        <v>2.74</v>
      </c>
    </row>
    <row r="146" spans="12:15">
      <c r="L146" s="4">
        <v>37468</v>
      </c>
      <c r="M146">
        <v>1.98</v>
      </c>
      <c r="N146">
        <v>2.83</v>
      </c>
      <c r="O146">
        <v>2.46</v>
      </c>
    </row>
    <row r="147" spans="12:15">
      <c r="L147" s="4">
        <v>37498</v>
      </c>
      <c r="M147">
        <v>2.04</v>
      </c>
      <c r="N147">
        <v>2.84</v>
      </c>
      <c r="O147">
        <v>2.44</v>
      </c>
    </row>
    <row r="148" spans="12:15">
      <c r="L148" s="4">
        <v>37529</v>
      </c>
      <c r="M148">
        <v>1.71</v>
      </c>
      <c r="N148">
        <v>2.5500000000000003</v>
      </c>
      <c r="O148">
        <v>2.14</v>
      </c>
    </row>
    <row r="149" spans="12:15">
      <c r="L149" s="4">
        <v>37560</v>
      </c>
      <c r="M149">
        <v>1.95</v>
      </c>
      <c r="N149">
        <v>2.8000000000000003</v>
      </c>
      <c r="O149">
        <v>2.31</v>
      </c>
    </row>
    <row r="150" spans="12:15">
      <c r="L150" s="4">
        <v>37589</v>
      </c>
      <c r="M150">
        <v>2.15</v>
      </c>
      <c r="N150">
        <v>2.95</v>
      </c>
      <c r="O150">
        <v>2.41</v>
      </c>
    </row>
    <row r="151" spans="12:15">
      <c r="L151" s="4">
        <v>37621</v>
      </c>
      <c r="M151">
        <v>1.93</v>
      </c>
      <c r="N151">
        <v>2.71</v>
      </c>
      <c r="O151">
        <v>2.29</v>
      </c>
    </row>
    <row r="152" spans="12:15">
      <c r="L152" s="4">
        <v>37652</v>
      </c>
      <c r="M152">
        <v>1.79</v>
      </c>
      <c r="N152">
        <v>2.36</v>
      </c>
      <c r="O152">
        <v>2.08</v>
      </c>
    </row>
    <row r="153" spans="12:15">
      <c r="L153" s="4">
        <v>37680</v>
      </c>
      <c r="M153">
        <v>1.79</v>
      </c>
      <c r="N153">
        <v>2.3000000000000003</v>
      </c>
      <c r="O153">
        <v>2.12</v>
      </c>
    </row>
    <row r="154" spans="12:15">
      <c r="L154" s="4">
        <v>37711</v>
      </c>
      <c r="M154">
        <v>1.74</v>
      </c>
      <c r="N154">
        <v>2.33</v>
      </c>
      <c r="O154">
        <v>2.08</v>
      </c>
    </row>
    <row r="155" spans="12:15">
      <c r="L155" s="4">
        <v>37741</v>
      </c>
      <c r="M155">
        <v>1.94</v>
      </c>
      <c r="N155">
        <v>2.5300000000000002</v>
      </c>
      <c r="O155">
        <v>2.23</v>
      </c>
    </row>
    <row r="156" spans="12:15">
      <c r="L156" s="4">
        <v>37771</v>
      </c>
      <c r="M156">
        <v>1.93</v>
      </c>
      <c r="N156">
        <v>2.66</v>
      </c>
      <c r="O156">
        <v>2.3000000000000003</v>
      </c>
    </row>
    <row r="157" spans="12:15">
      <c r="L157" s="4">
        <v>37802</v>
      </c>
      <c r="M157">
        <v>2.06</v>
      </c>
      <c r="N157">
        <v>2.71</v>
      </c>
      <c r="O157">
        <v>2.31</v>
      </c>
    </row>
    <row r="158" spans="12:15">
      <c r="L158" s="4">
        <v>37833</v>
      </c>
      <c r="M158">
        <v>2.12</v>
      </c>
      <c r="N158">
        <v>2.73</v>
      </c>
      <c r="O158">
        <v>2.39</v>
      </c>
    </row>
    <row r="159" spans="12:15">
      <c r="L159" s="4">
        <v>37862</v>
      </c>
      <c r="M159">
        <v>2.15</v>
      </c>
      <c r="N159">
        <v>2.79</v>
      </c>
      <c r="O159">
        <v>2.39</v>
      </c>
    </row>
    <row r="160" spans="12:15">
      <c r="L160" s="4">
        <v>37894</v>
      </c>
      <c r="M160">
        <v>2.02</v>
      </c>
      <c r="N160">
        <v>2.77</v>
      </c>
      <c r="O160">
        <v>2.35</v>
      </c>
    </row>
    <row r="161" spans="12:15">
      <c r="L161" s="4">
        <v>37925</v>
      </c>
      <c r="M161">
        <v>2.15</v>
      </c>
      <c r="N161">
        <v>2.89</v>
      </c>
      <c r="O161">
        <v>2.44</v>
      </c>
    </row>
    <row r="162" spans="12:15">
      <c r="L162" s="4">
        <v>37953</v>
      </c>
      <c r="M162">
        <v>2.2000000000000002</v>
      </c>
      <c r="N162">
        <v>2.92</v>
      </c>
      <c r="O162">
        <v>2.4500000000000002</v>
      </c>
    </row>
    <row r="163" spans="12:15">
      <c r="L163" s="4">
        <v>37986</v>
      </c>
      <c r="M163">
        <v>2.33</v>
      </c>
      <c r="N163">
        <v>3.04</v>
      </c>
      <c r="O163">
        <v>2.5300000000000002</v>
      </c>
    </row>
    <row r="164" spans="12:15">
      <c r="L164" s="4">
        <v>38016</v>
      </c>
      <c r="M164">
        <v>2.1</v>
      </c>
      <c r="N164">
        <v>2.85</v>
      </c>
      <c r="O164">
        <v>2.39</v>
      </c>
    </row>
    <row r="165" spans="12:15">
      <c r="L165" s="4">
        <v>38044</v>
      </c>
      <c r="M165">
        <v>2.1800000000000002</v>
      </c>
      <c r="N165">
        <v>2.87</v>
      </c>
      <c r="O165">
        <v>2.44</v>
      </c>
    </row>
    <row r="166" spans="12:15">
      <c r="L166" s="4">
        <v>38077</v>
      </c>
      <c r="M166">
        <v>2.12</v>
      </c>
      <c r="N166">
        <v>2.83</v>
      </c>
      <c r="O166">
        <v>2.39</v>
      </c>
    </row>
    <row r="167" spans="12:15">
      <c r="L167" s="4">
        <v>38107</v>
      </c>
      <c r="M167">
        <v>2.15</v>
      </c>
      <c r="N167">
        <v>2.7600000000000002</v>
      </c>
      <c r="O167">
        <v>2.4</v>
      </c>
    </row>
    <row r="168" spans="12:15">
      <c r="L168" s="4">
        <v>38138</v>
      </c>
      <c r="M168">
        <v>2.11</v>
      </c>
      <c r="N168">
        <v>2.7800000000000002</v>
      </c>
      <c r="O168">
        <v>2.36</v>
      </c>
    </row>
    <row r="169" spans="12:15">
      <c r="L169" s="4">
        <v>38168</v>
      </c>
      <c r="M169">
        <v>2.17</v>
      </c>
      <c r="N169">
        <v>2.82</v>
      </c>
      <c r="O169">
        <v>2.39</v>
      </c>
    </row>
    <row r="170" spans="12:15">
      <c r="L170" s="4">
        <v>38198</v>
      </c>
      <c r="M170">
        <v>2.13</v>
      </c>
      <c r="N170">
        <v>2.73</v>
      </c>
      <c r="O170">
        <v>2.35</v>
      </c>
    </row>
    <row r="171" spans="12:15">
      <c r="L171" s="4">
        <v>38230</v>
      </c>
      <c r="M171">
        <v>2.12</v>
      </c>
      <c r="N171">
        <v>2.73</v>
      </c>
      <c r="O171">
        <v>2.36</v>
      </c>
    </row>
    <row r="172" spans="12:15">
      <c r="L172" s="4">
        <v>38260</v>
      </c>
      <c r="M172">
        <v>2.16</v>
      </c>
      <c r="N172">
        <v>2.74</v>
      </c>
      <c r="O172">
        <v>2.42</v>
      </c>
    </row>
    <row r="173" spans="12:15">
      <c r="L173" s="4">
        <v>38289</v>
      </c>
      <c r="M173">
        <v>2.27</v>
      </c>
      <c r="N173">
        <v>2.7800000000000002</v>
      </c>
      <c r="O173">
        <v>2.42</v>
      </c>
    </row>
    <row r="174" spans="12:15">
      <c r="L174" s="4">
        <v>38321</v>
      </c>
      <c r="M174">
        <v>2.31</v>
      </c>
      <c r="N174">
        <v>2.85</v>
      </c>
      <c r="O174">
        <v>2.46</v>
      </c>
    </row>
    <row r="175" spans="12:15">
      <c r="L175" s="4">
        <v>38352</v>
      </c>
      <c r="M175">
        <v>2.41</v>
      </c>
      <c r="N175">
        <v>2.95</v>
      </c>
      <c r="O175">
        <v>2.52</v>
      </c>
    </row>
    <row r="176" spans="12:15">
      <c r="L176" s="4">
        <v>38383</v>
      </c>
      <c r="M176">
        <v>2.2400000000000002</v>
      </c>
      <c r="N176">
        <v>2.7</v>
      </c>
      <c r="O176">
        <v>2.31</v>
      </c>
    </row>
    <row r="177" spans="12:15">
      <c r="L177" s="4">
        <v>38411</v>
      </c>
      <c r="M177">
        <v>2.2800000000000002</v>
      </c>
      <c r="N177">
        <v>2.75</v>
      </c>
      <c r="O177">
        <v>2.36</v>
      </c>
    </row>
    <row r="178" spans="12:15">
      <c r="L178" s="4">
        <v>38442</v>
      </c>
      <c r="M178">
        <v>2.25</v>
      </c>
      <c r="N178">
        <v>2.68</v>
      </c>
      <c r="O178">
        <v>2.3199999999999998</v>
      </c>
    </row>
    <row r="179" spans="12:15">
      <c r="L179" s="4">
        <v>38471</v>
      </c>
      <c r="M179">
        <v>2.19</v>
      </c>
      <c r="N179">
        <v>2.62</v>
      </c>
      <c r="O179">
        <v>2.29</v>
      </c>
    </row>
    <row r="180" spans="12:15">
      <c r="L180" s="4">
        <v>38503</v>
      </c>
      <c r="M180">
        <v>2.31</v>
      </c>
      <c r="N180">
        <v>2.71</v>
      </c>
      <c r="O180">
        <v>2.36</v>
      </c>
    </row>
    <row r="181" spans="12:15">
      <c r="L181" s="4">
        <v>38533</v>
      </c>
      <c r="M181">
        <v>2.4</v>
      </c>
      <c r="N181">
        <v>2.69</v>
      </c>
      <c r="O181">
        <v>2.36</v>
      </c>
    </row>
    <row r="182" spans="12:15">
      <c r="L182" s="4">
        <v>38562</v>
      </c>
      <c r="M182">
        <v>2.4900000000000002</v>
      </c>
      <c r="N182">
        <v>2.75</v>
      </c>
      <c r="O182">
        <v>2.4300000000000002</v>
      </c>
    </row>
    <row r="183" spans="12:15">
      <c r="L183" s="4">
        <v>38595</v>
      </c>
      <c r="M183">
        <v>2.4500000000000002</v>
      </c>
      <c r="N183">
        <v>2.73</v>
      </c>
      <c r="O183">
        <v>2.42</v>
      </c>
    </row>
    <row r="184" spans="12:15">
      <c r="L184" s="4">
        <v>38625</v>
      </c>
      <c r="M184">
        <v>2.65</v>
      </c>
      <c r="N184">
        <v>2.7600000000000002</v>
      </c>
      <c r="O184">
        <v>2.4900000000000002</v>
      </c>
    </row>
    <row r="185" spans="12:15">
      <c r="L185" s="4">
        <v>38656</v>
      </c>
      <c r="M185">
        <v>2.57</v>
      </c>
      <c r="N185">
        <v>2.7</v>
      </c>
      <c r="O185">
        <v>2.39</v>
      </c>
    </row>
    <row r="186" spans="12:15">
      <c r="L186" s="4">
        <v>38686</v>
      </c>
      <c r="M186">
        <v>2.59</v>
      </c>
      <c r="N186">
        <v>2.81</v>
      </c>
      <c r="O186">
        <v>2.48</v>
      </c>
    </row>
    <row r="187" spans="12:15">
      <c r="L187" s="4">
        <v>38716</v>
      </c>
      <c r="M187">
        <v>2.64</v>
      </c>
      <c r="N187">
        <v>2.79</v>
      </c>
      <c r="O187">
        <v>2.58</v>
      </c>
    </row>
    <row r="188" spans="12:15">
      <c r="L188" s="4">
        <v>38748</v>
      </c>
      <c r="M188">
        <v>2.35</v>
      </c>
      <c r="N188">
        <v>2.65</v>
      </c>
      <c r="O188">
        <v>2.54</v>
      </c>
    </row>
    <row r="189" spans="12:15">
      <c r="L189" s="4">
        <v>38776</v>
      </c>
      <c r="M189">
        <v>2.48</v>
      </c>
      <c r="N189">
        <v>2.63</v>
      </c>
      <c r="O189">
        <v>2.56</v>
      </c>
    </row>
    <row r="190" spans="12:15">
      <c r="L190" s="4">
        <v>38807</v>
      </c>
      <c r="M190">
        <v>2.5</v>
      </c>
      <c r="N190">
        <v>2.67</v>
      </c>
      <c r="O190">
        <v>2.64</v>
      </c>
    </row>
    <row r="191" spans="12:15">
      <c r="L191" s="4">
        <v>38835</v>
      </c>
      <c r="M191">
        <v>2.52</v>
      </c>
      <c r="N191">
        <v>2.69</v>
      </c>
      <c r="O191">
        <v>2.59</v>
      </c>
    </row>
    <row r="192" spans="12:15">
      <c r="L192" s="4">
        <v>38868</v>
      </c>
      <c r="M192">
        <v>2.41</v>
      </c>
      <c r="N192">
        <v>2.6</v>
      </c>
      <c r="O192">
        <v>2.4300000000000002</v>
      </c>
    </row>
    <row r="193" spans="12:15">
      <c r="L193" s="4">
        <v>38898</v>
      </c>
      <c r="M193">
        <v>2.4500000000000002</v>
      </c>
      <c r="N193">
        <v>2.6</v>
      </c>
      <c r="O193">
        <v>2.4700000000000002</v>
      </c>
    </row>
    <row r="194" spans="12:15">
      <c r="L194" s="4">
        <v>38929</v>
      </c>
      <c r="M194">
        <v>2.4900000000000002</v>
      </c>
      <c r="N194">
        <v>2.59</v>
      </c>
      <c r="O194">
        <v>2.46</v>
      </c>
    </row>
    <row r="195" spans="12:15">
      <c r="L195" s="4">
        <v>38960</v>
      </c>
      <c r="M195">
        <v>2.56</v>
      </c>
      <c r="N195">
        <v>2.66</v>
      </c>
      <c r="O195">
        <v>2.4700000000000002</v>
      </c>
    </row>
    <row r="196" spans="12:15">
      <c r="L196" s="4">
        <v>38989</v>
      </c>
      <c r="M196">
        <v>2.74</v>
      </c>
      <c r="N196">
        <v>2.72</v>
      </c>
      <c r="O196">
        <v>2.5100000000000002</v>
      </c>
    </row>
    <row r="197" spans="12:15">
      <c r="L197" s="4">
        <v>39021</v>
      </c>
      <c r="M197">
        <v>2.92</v>
      </c>
      <c r="N197">
        <v>2.79</v>
      </c>
      <c r="O197">
        <v>2.57</v>
      </c>
    </row>
    <row r="198" spans="12:15">
      <c r="L198" s="4">
        <v>39051</v>
      </c>
      <c r="M198">
        <v>2.98</v>
      </c>
      <c r="N198">
        <v>2.83</v>
      </c>
      <c r="O198">
        <v>2.5500000000000003</v>
      </c>
    </row>
    <row r="199" spans="12:15">
      <c r="L199" s="4">
        <v>39080</v>
      </c>
      <c r="M199">
        <v>3.0300000000000002</v>
      </c>
      <c r="N199">
        <v>2.86</v>
      </c>
      <c r="O199">
        <v>2.63</v>
      </c>
    </row>
    <row r="200" spans="12:15">
      <c r="L200" s="4">
        <v>39113</v>
      </c>
      <c r="M200">
        <v>2.67</v>
      </c>
      <c r="N200">
        <v>2.75</v>
      </c>
      <c r="O200">
        <v>2.37</v>
      </c>
    </row>
    <row r="201" spans="12:15">
      <c r="L201" s="4">
        <v>39141</v>
      </c>
      <c r="M201">
        <v>2.61</v>
      </c>
      <c r="N201">
        <v>2.67</v>
      </c>
      <c r="O201">
        <v>2.37</v>
      </c>
    </row>
    <row r="202" spans="12:15">
      <c r="L202" s="4">
        <v>39171</v>
      </c>
      <c r="M202">
        <v>2.66</v>
      </c>
      <c r="N202">
        <v>2.69</v>
      </c>
      <c r="O202">
        <v>2.42</v>
      </c>
    </row>
    <row r="203" spans="12:15">
      <c r="L203" s="4">
        <v>39202</v>
      </c>
      <c r="M203">
        <v>2.6</v>
      </c>
      <c r="N203">
        <v>2.7800000000000002</v>
      </c>
      <c r="O203">
        <v>2.44</v>
      </c>
    </row>
    <row r="204" spans="12:15">
      <c r="L204" s="4">
        <v>39233</v>
      </c>
      <c r="M204">
        <v>2.77</v>
      </c>
      <c r="N204">
        <v>2.87</v>
      </c>
      <c r="O204">
        <v>2.38</v>
      </c>
    </row>
    <row r="205" spans="12:15">
      <c r="L205" s="4">
        <v>39262</v>
      </c>
      <c r="M205">
        <v>2.7</v>
      </c>
      <c r="N205">
        <v>2.81</v>
      </c>
      <c r="O205">
        <v>2.37</v>
      </c>
    </row>
    <row r="206" spans="12:15">
      <c r="L206" s="4">
        <v>39294</v>
      </c>
      <c r="M206">
        <v>2.68</v>
      </c>
      <c r="N206">
        <v>2.71</v>
      </c>
      <c r="O206">
        <v>2.25</v>
      </c>
    </row>
    <row r="207" spans="12:15">
      <c r="L207" s="4">
        <v>39325</v>
      </c>
      <c r="M207">
        <v>2.61</v>
      </c>
      <c r="N207">
        <v>2.75</v>
      </c>
      <c r="O207">
        <v>2.2400000000000002</v>
      </c>
    </row>
    <row r="208" spans="12:15">
      <c r="L208" s="4">
        <v>39353</v>
      </c>
      <c r="M208">
        <v>2.62</v>
      </c>
      <c r="N208">
        <v>2.85</v>
      </c>
      <c r="O208">
        <v>2.2400000000000002</v>
      </c>
    </row>
    <row r="209" spans="12:15">
      <c r="L209" s="4">
        <v>39386</v>
      </c>
      <c r="M209">
        <v>2.68</v>
      </c>
      <c r="N209">
        <v>2.88</v>
      </c>
      <c r="O209">
        <v>2.3000000000000003</v>
      </c>
    </row>
    <row r="210" spans="12:15">
      <c r="L210" s="4">
        <v>39416</v>
      </c>
      <c r="M210">
        <v>2.63</v>
      </c>
      <c r="N210">
        <v>2.72</v>
      </c>
      <c r="O210">
        <v>2.17</v>
      </c>
    </row>
    <row r="211" spans="12:15">
      <c r="L211" s="4">
        <v>39447</v>
      </c>
      <c r="M211">
        <v>2.4900000000000002</v>
      </c>
      <c r="N211">
        <v>2.71</v>
      </c>
      <c r="O211">
        <v>2.1800000000000002</v>
      </c>
    </row>
    <row r="212" spans="12:15">
      <c r="L212" s="4">
        <v>39478</v>
      </c>
      <c r="M212">
        <v>2.3199999999999998</v>
      </c>
      <c r="N212">
        <v>2.89</v>
      </c>
      <c r="O212">
        <v>2.2400000000000002</v>
      </c>
    </row>
    <row r="213" spans="12:15">
      <c r="L213" s="4">
        <v>39507</v>
      </c>
      <c r="M213">
        <v>2.31</v>
      </c>
      <c r="N213">
        <v>2.79</v>
      </c>
      <c r="O213">
        <v>2.27</v>
      </c>
    </row>
    <row r="214" spans="12:15">
      <c r="L214" s="4">
        <v>39538</v>
      </c>
      <c r="M214">
        <v>2.31</v>
      </c>
      <c r="N214">
        <v>2.77</v>
      </c>
      <c r="O214">
        <v>2.17</v>
      </c>
    </row>
    <row r="215" spans="12:15">
      <c r="L215" s="4">
        <v>39568</v>
      </c>
      <c r="M215">
        <v>2.39</v>
      </c>
      <c r="N215">
        <v>2.92</v>
      </c>
      <c r="O215">
        <v>2.39</v>
      </c>
    </row>
    <row r="216" spans="12:15">
      <c r="L216" s="4">
        <v>39598</v>
      </c>
      <c r="M216">
        <v>2.36</v>
      </c>
      <c r="N216">
        <v>2.94</v>
      </c>
      <c r="O216">
        <v>2.3199999999999998</v>
      </c>
    </row>
    <row r="217" spans="12:15">
      <c r="L217" s="4">
        <v>39629</v>
      </c>
      <c r="M217">
        <v>2.09</v>
      </c>
      <c r="N217">
        <v>2.69</v>
      </c>
      <c r="O217">
        <v>2.1800000000000002</v>
      </c>
    </row>
    <row r="218" spans="12:15">
      <c r="L218" s="4">
        <v>39660</v>
      </c>
      <c r="M218">
        <v>2.02</v>
      </c>
      <c r="N218">
        <v>2.66</v>
      </c>
      <c r="O218">
        <v>2.08</v>
      </c>
    </row>
    <row r="219" spans="12:15">
      <c r="L219" s="4">
        <v>39689</v>
      </c>
      <c r="M219">
        <v>2</v>
      </c>
      <c r="N219">
        <v>2.71</v>
      </c>
      <c r="O219">
        <v>2.19</v>
      </c>
    </row>
    <row r="220" spans="12:15">
      <c r="L220" s="4">
        <v>39721</v>
      </c>
      <c r="M220">
        <v>1.84</v>
      </c>
      <c r="N220">
        <v>2.46</v>
      </c>
      <c r="O220">
        <v>1.8900000000000001</v>
      </c>
    </row>
    <row r="221" spans="12:15">
      <c r="L221" s="4">
        <v>39752</v>
      </c>
      <c r="M221">
        <v>1.52</v>
      </c>
      <c r="N221">
        <v>2</v>
      </c>
      <c r="O221">
        <v>1.52</v>
      </c>
    </row>
    <row r="222" spans="12:15">
      <c r="L222" s="4">
        <v>39780</v>
      </c>
      <c r="M222">
        <v>1.47</v>
      </c>
      <c r="N222">
        <v>1.81</v>
      </c>
      <c r="O222">
        <v>1.33</v>
      </c>
    </row>
    <row r="223" spans="12:15">
      <c r="L223" s="4">
        <v>39813</v>
      </c>
      <c r="M223">
        <v>1.53</v>
      </c>
      <c r="N223">
        <v>1.8</v>
      </c>
      <c r="O223">
        <v>1.37</v>
      </c>
    </row>
    <row r="224" spans="12:15">
      <c r="L224" s="4">
        <v>39843</v>
      </c>
      <c r="M224">
        <v>1.28</v>
      </c>
      <c r="N224">
        <v>1.61</v>
      </c>
      <c r="O224">
        <v>1.3800000000000001</v>
      </c>
    </row>
    <row r="225" spans="12:15">
      <c r="L225" s="4">
        <v>39871</v>
      </c>
      <c r="M225">
        <v>1.1400000000000001</v>
      </c>
      <c r="N225">
        <v>1.3900000000000001</v>
      </c>
      <c r="O225">
        <v>1.3</v>
      </c>
    </row>
    <row r="226" spans="12:15">
      <c r="L226" s="4">
        <v>39903</v>
      </c>
      <c r="M226">
        <v>1.1400000000000001</v>
      </c>
      <c r="N226">
        <v>1.53</v>
      </c>
      <c r="O226">
        <v>1.28</v>
      </c>
    </row>
    <row r="227" spans="12:15">
      <c r="L227" s="4">
        <v>39933</v>
      </c>
      <c r="M227">
        <v>1.33</v>
      </c>
      <c r="N227">
        <v>1.68</v>
      </c>
      <c r="O227">
        <v>1.46</v>
      </c>
    </row>
    <row r="228" spans="12:15">
      <c r="L228" s="4">
        <v>39962</v>
      </c>
      <c r="M228">
        <v>1.4000000000000001</v>
      </c>
      <c r="N228">
        <v>1.76</v>
      </c>
      <c r="O228">
        <v>1.47</v>
      </c>
    </row>
    <row r="229" spans="12:15">
      <c r="L229" s="4">
        <v>39994</v>
      </c>
      <c r="M229">
        <v>1.44</v>
      </c>
      <c r="N229">
        <v>1.75</v>
      </c>
      <c r="O229">
        <v>1.44</v>
      </c>
    </row>
    <row r="230" spans="12:15">
      <c r="L230" s="4">
        <v>40025</v>
      </c>
      <c r="M230">
        <v>1.58</v>
      </c>
      <c r="N230">
        <v>1.84</v>
      </c>
      <c r="O230">
        <v>1.56</v>
      </c>
    </row>
    <row r="231" spans="12:15">
      <c r="L231" s="4">
        <v>40056</v>
      </c>
      <c r="M231">
        <v>1.6600000000000001</v>
      </c>
      <c r="N231">
        <v>1.9100000000000001</v>
      </c>
      <c r="O231">
        <v>1.71</v>
      </c>
    </row>
    <row r="232" spans="12:15">
      <c r="L232" s="4">
        <v>40086</v>
      </c>
      <c r="M232">
        <v>1.72</v>
      </c>
      <c r="N232">
        <v>1.95</v>
      </c>
      <c r="O232">
        <v>1.74</v>
      </c>
    </row>
    <row r="233" spans="12:15">
      <c r="L233" s="4">
        <v>40116</v>
      </c>
      <c r="M233">
        <v>1.67</v>
      </c>
      <c r="N233">
        <v>1.8800000000000001</v>
      </c>
      <c r="O233">
        <v>1.6600000000000001</v>
      </c>
    </row>
    <row r="234" spans="12:15">
      <c r="L234" s="4">
        <v>40147</v>
      </c>
      <c r="M234">
        <v>1.7</v>
      </c>
      <c r="N234">
        <v>1.98</v>
      </c>
      <c r="O234">
        <v>1.62</v>
      </c>
    </row>
    <row r="235" spans="12:15">
      <c r="L235" s="4">
        <v>40178</v>
      </c>
      <c r="M235">
        <v>1.75</v>
      </c>
      <c r="N235">
        <v>1.96</v>
      </c>
      <c r="O235">
        <v>1.6600000000000001</v>
      </c>
    </row>
    <row r="236" spans="12:15">
      <c r="L236" s="4">
        <v>40207</v>
      </c>
      <c r="M236">
        <v>1.48</v>
      </c>
      <c r="N236">
        <v>1.78</v>
      </c>
      <c r="O236">
        <v>1.57</v>
      </c>
    </row>
    <row r="237" spans="12:15">
      <c r="L237" s="4">
        <v>40235</v>
      </c>
      <c r="M237">
        <v>1.3900000000000001</v>
      </c>
      <c r="N237">
        <v>1.82</v>
      </c>
      <c r="O237">
        <v>1.62</v>
      </c>
    </row>
    <row r="238" spans="12:15">
      <c r="L238" s="4">
        <v>40268</v>
      </c>
      <c r="M238">
        <v>1.45</v>
      </c>
      <c r="N238">
        <v>1.94</v>
      </c>
      <c r="O238">
        <v>1.75</v>
      </c>
    </row>
    <row r="239" spans="12:15">
      <c r="L239" s="4">
        <v>40298</v>
      </c>
      <c r="M239">
        <v>1.42</v>
      </c>
      <c r="N239">
        <v>1.97</v>
      </c>
      <c r="O239">
        <v>1.74</v>
      </c>
    </row>
    <row r="240" spans="12:15">
      <c r="L240" s="4">
        <v>40329</v>
      </c>
      <c r="M240">
        <v>1.28</v>
      </c>
      <c r="N240">
        <v>1.81</v>
      </c>
      <c r="O240">
        <v>1.6</v>
      </c>
    </row>
    <row r="241" spans="12:15">
      <c r="L241" s="4">
        <v>40359</v>
      </c>
      <c r="M241">
        <v>1.27</v>
      </c>
      <c r="N241">
        <v>1.72</v>
      </c>
      <c r="O241">
        <v>1.45</v>
      </c>
    </row>
    <row r="242" spans="12:15">
      <c r="L242" s="4">
        <v>40389</v>
      </c>
      <c r="M242">
        <v>1.42</v>
      </c>
      <c r="N242">
        <v>1.83</v>
      </c>
      <c r="O242">
        <v>1.59</v>
      </c>
    </row>
    <row r="243" spans="12:15">
      <c r="L243" s="4">
        <v>40421</v>
      </c>
      <c r="M243">
        <v>1.3900000000000001</v>
      </c>
      <c r="N243">
        <v>1.75</v>
      </c>
      <c r="O243">
        <v>1.54</v>
      </c>
    </row>
    <row r="244" spans="12:15">
      <c r="L244" s="4">
        <v>40451</v>
      </c>
      <c r="M244">
        <v>1.44</v>
      </c>
      <c r="N244">
        <v>1.8900000000000001</v>
      </c>
      <c r="O244">
        <v>1.6500000000000001</v>
      </c>
    </row>
    <row r="245" spans="12:15">
      <c r="L245" s="4">
        <v>40480</v>
      </c>
      <c r="M245">
        <v>1.48</v>
      </c>
      <c r="N245">
        <v>1.97</v>
      </c>
      <c r="O245">
        <v>1.6600000000000001</v>
      </c>
    </row>
    <row r="246" spans="12:15">
      <c r="L246" s="4">
        <v>40512</v>
      </c>
      <c r="M246">
        <v>1.27</v>
      </c>
      <c r="N246">
        <v>1.97</v>
      </c>
      <c r="O246">
        <v>1.59</v>
      </c>
    </row>
    <row r="247" spans="12:15">
      <c r="L247" s="4">
        <v>40543</v>
      </c>
      <c r="M247">
        <v>1.35</v>
      </c>
      <c r="N247">
        <v>2.09</v>
      </c>
      <c r="O247">
        <v>1.71</v>
      </c>
    </row>
    <row r="248" spans="12:15">
      <c r="L248" s="4">
        <v>40574</v>
      </c>
      <c r="M248">
        <v>1.45</v>
      </c>
      <c r="N248">
        <v>2.0300000000000002</v>
      </c>
      <c r="O248">
        <v>1.6400000000000001</v>
      </c>
    </row>
    <row r="249" spans="12:15">
      <c r="L249" s="4">
        <v>40602</v>
      </c>
      <c r="M249">
        <v>1.46</v>
      </c>
      <c r="N249">
        <v>2.09</v>
      </c>
      <c r="O249">
        <v>1.69</v>
      </c>
    </row>
    <row r="250" spans="12:15">
      <c r="L250" s="4">
        <v>40633</v>
      </c>
      <c r="M250">
        <v>1.43</v>
      </c>
      <c r="N250">
        <v>2.0699999999999998</v>
      </c>
      <c r="O250">
        <v>1.6300000000000001</v>
      </c>
    </row>
    <row r="251" spans="12:15">
      <c r="L251" s="4">
        <v>40662</v>
      </c>
      <c r="M251">
        <v>1.48</v>
      </c>
      <c r="N251">
        <v>2.15</v>
      </c>
      <c r="O251">
        <v>1.68</v>
      </c>
    </row>
    <row r="252" spans="12:15">
      <c r="L252" s="4">
        <v>40694</v>
      </c>
      <c r="M252">
        <v>1.43</v>
      </c>
      <c r="N252">
        <v>2.15</v>
      </c>
      <c r="O252">
        <v>1.69</v>
      </c>
    </row>
    <row r="253" spans="12:15">
      <c r="L253" s="4">
        <v>40724</v>
      </c>
      <c r="M253">
        <v>1.4000000000000001</v>
      </c>
      <c r="N253">
        <v>2.11</v>
      </c>
      <c r="O253">
        <v>1.6500000000000001</v>
      </c>
    </row>
    <row r="254" spans="12:15">
      <c r="L254" s="4">
        <v>40753</v>
      </c>
      <c r="M254">
        <v>1.3</v>
      </c>
      <c r="N254">
        <v>2.0499999999999998</v>
      </c>
      <c r="O254">
        <v>1.6</v>
      </c>
    </row>
    <row r="255" spans="12:15">
      <c r="L255" s="4">
        <v>40786</v>
      </c>
      <c r="M255">
        <v>1.19</v>
      </c>
      <c r="N255">
        <v>1.92</v>
      </c>
      <c r="O255">
        <v>1.42</v>
      </c>
    </row>
    <row r="256" spans="12:15">
      <c r="L256" s="4">
        <v>40816</v>
      </c>
      <c r="M256">
        <v>1.1599999999999999</v>
      </c>
      <c r="N256">
        <v>1.77</v>
      </c>
      <c r="O256">
        <v>1.35</v>
      </c>
    </row>
    <row r="257" spans="12:15">
      <c r="L257" s="4">
        <v>40847</v>
      </c>
      <c r="M257">
        <v>1.22</v>
      </c>
      <c r="N257">
        <v>1.96</v>
      </c>
      <c r="O257">
        <v>1.45</v>
      </c>
    </row>
    <row r="258" spans="12:15">
      <c r="L258" s="4">
        <v>40877</v>
      </c>
      <c r="M258">
        <v>1.1599999999999999</v>
      </c>
      <c r="N258">
        <v>1.96</v>
      </c>
      <c r="O258">
        <v>1.42</v>
      </c>
    </row>
    <row r="259" spans="12:15">
      <c r="L259" s="4">
        <v>40907</v>
      </c>
      <c r="M259">
        <v>1.17</v>
      </c>
      <c r="N259">
        <v>1.97</v>
      </c>
      <c r="O259">
        <v>1.41</v>
      </c>
    </row>
    <row r="260" spans="12:15">
      <c r="L260" s="4">
        <v>40939</v>
      </c>
      <c r="M260">
        <v>1.1599999999999999</v>
      </c>
      <c r="N260">
        <v>1.96</v>
      </c>
      <c r="O260">
        <v>1.52</v>
      </c>
    </row>
    <row r="261" spans="12:15">
      <c r="L261" s="4">
        <v>40968</v>
      </c>
      <c r="M261">
        <v>1.1500000000000001</v>
      </c>
      <c r="N261">
        <v>2.0300000000000002</v>
      </c>
      <c r="O261">
        <v>1.59</v>
      </c>
    </row>
    <row r="262" spans="12:15">
      <c r="L262" s="4">
        <v>40998</v>
      </c>
      <c r="M262">
        <v>1.1000000000000001</v>
      </c>
      <c r="N262">
        <v>2.09</v>
      </c>
      <c r="O262">
        <v>1.56</v>
      </c>
    </row>
    <row r="263" spans="12:15">
      <c r="L263" s="4">
        <v>41029</v>
      </c>
      <c r="M263">
        <v>0.97</v>
      </c>
      <c r="N263">
        <v>2.0699999999999998</v>
      </c>
      <c r="O263">
        <v>1.52</v>
      </c>
    </row>
    <row r="264" spans="12:15">
      <c r="L264" s="4">
        <v>41060</v>
      </c>
      <c r="M264">
        <v>0.86</v>
      </c>
      <c r="N264">
        <v>1.95</v>
      </c>
      <c r="O264">
        <v>1.3900000000000001</v>
      </c>
    </row>
    <row r="265" spans="12:15">
      <c r="L265" s="4">
        <v>41089</v>
      </c>
      <c r="M265">
        <v>1.01</v>
      </c>
      <c r="N265">
        <v>2.02</v>
      </c>
      <c r="O265">
        <v>1.61</v>
      </c>
    </row>
    <row r="266" spans="12:15">
      <c r="L266" s="4">
        <v>41121</v>
      </c>
      <c r="M266">
        <v>0.97</v>
      </c>
      <c r="N266">
        <v>2.04</v>
      </c>
      <c r="O266">
        <v>1.62</v>
      </c>
    </row>
    <row r="267" spans="12:15">
      <c r="L267" s="4">
        <v>41152</v>
      </c>
      <c r="M267">
        <v>1.06</v>
      </c>
      <c r="N267">
        <v>2.08</v>
      </c>
      <c r="O267">
        <v>1.62</v>
      </c>
    </row>
    <row r="268" spans="12:15">
      <c r="L268" s="4">
        <v>41180</v>
      </c>
      <c r="M268">
        <v>1.1100000000000001</v>
      </c>
      <c r="N268">
        <v>2.13</v>
      </c>
      <c r="O268">
        <v>1.68</v>
      </c>
    </row>
    <row r="269" spans="12:15">
      <c r="L269" s="4">
        <v>41213</v>
      </c>
      <c r="M269">
        <v>1.1400000000000001</v>
      </c>
      <c r="N269">
        <v>2.09</v>
      </c>
      <c r="O269">
        <v>1.7</v>
      </c>
    </row>
    <row r="270" spans="12:15">
      <c r="L270" s="4">
        <v>41243</v>
      </c>
      <c r="M270">
        <v>1.1500000000000001</v>
      </c>
      <c r="N270">
        <v>2.09</v>
      </c>
      <c r="O270">
        <v>1.69</v>
      </c>
    </row>
    <row r="271" spans="12:15">
      <c r="L271" s="4">
        <v>41274</v>
      </c>
      <c r="M271">
        <v>1.19</v>
      </c>
      <c r="N271">
        <v>2.1</v>
      </c>
      <c r="O271">
        <v>1.74</v>
      </c>
    </row>
    <row r="272" spans="12:15">
      <c r="L272" s="4">
        <v>41305</v>
      </c>
      <c r="M272">
        <v>1.25</v>
      </c>
      <c r="N272">
        <v>2.08</v>
      </c>
      <c r="O272">
        <v>1.87</v>
      </c>
    </row>
    <row r="273" spans="12:15">
      <c r="L273" s="4">
        <v>41333</v>
      </c>
      <c r="M273">
        <v>1.23</v>
      </c>
      <c r="N273">
        <v>2.11</v>
      </c>
      <c r="O273">
        <v>1.9100000000000001</v>
      </c>
    </row>
    <row r="274" spans="12:15">
      <c r="L274" s="4">
        <v>41362</v>
      </c>
      <c r="M274">
        <v>1.19</v>
      </c>
      <c r="N274">
        <v>2.1800000000000002</v>
      </c>
      <c r="O274">
        <v>1.93</v>
      </c>
    </row>
    <row r="275" spans="12:15">
      <c r="L275" s="4">
        <v>41394</v>
      </c>
      <c r="M275">
        <v>1.2</v>
      </c>
      <c r="N275">
        <v>2.23</v>
      </c>
      <c r="O275">
        <v>1.92</v>
      </c>
    </row>
    <row r="276" spans="12:15">
      <c r="L276" s="4">
        <v>41425</v>
      </c>
      <c r="M276">
        <v>1.23</v>
      </c>
      <c r="N276">
        <v>2.27</v>
      </c>
      <c r="O276">
        <v>1.95</v>
      </c>
    </row>
    <row r="277" spans="12:15">
      <c r="L277" s="4">
        <v>41453</v>
      </c>
      <c r="M277">
        <v>1.17</v>
      </c>
      <c r="N277">
        <v>2.2400000000000002</v>
      </c>
      <c r="O277">
        <v>1.86</v>
      </c>
    </row>
    <row r="278" spans="12:15">
      <c r="L278" s="4">
        <v>41486</v>
      </c>
      <c r="M278">
        <v>1.27</v>
      </c>
      <c r="N278">
        <v>2.34</v>
      </c>
      <c r="O278">
        <v>1.94</v>
      </c>
    </row>
    <row r="279" spans="12:15">
      <c r="L279" s="4">
        <v>41516</v>
      </c>
      <c r="M279">
        <v>1.25</v>
      </c>
      <c r="N279">
        <v>2.27</v>
      </c>
      <c r="O279">
        <v>1.9000000000000001</v>
      </c>
    </row>
    <row r="280" spans="12:15">
      <c r="L280" s="4">
        <v>41547</v>
      </c>
      <c r="M280">
        <v>1.3800000000000001</v>
      </c>
      <c r="N280">
        <v>2.35</v>
      </c>
      <c r="O280">
        <v>1.9000000000000001</v>
      </c>
    </row>
    <row r="281" spans="12:15">
      <c r="L281" s="4">
        <v>41578</v>
      </c>
      <c r="M281">
        <v>1.49</v>
      </c>
      <c r="N281">
        <v>2.4500000000000002</v>
      </c>
      <c r="O281">
        <v>2</v>
      </c>
    </row>
    <row r="282" spans="12:15">
      <c r="L282" s="4">
        <v>41607</v>
      </c>
      <c r="M282">
        <v>1.49</v>
      </c>
      <c r="N282">
        <v>2.5100000000000002</v>
      </c>
      <c r="O282">
        <v>1.98</v>
      </c>
    </row>
    <row r="283" spans="12:15">
      <c r="L283" s="4">
        <v>41639</v>
      </c>
      <c r="M283">
        <v>1.5</v>
      </c>
      <c r="N283">
        <v>2.59</v>
      </c>
      <c r="O283">
        <v>2</v>
      </c>
    </row>
    <row r="284" spans="12:15">
      <c r="L284" s="4">
        <v>41670</v>
      </c>
      <c r="M284">
        <v>1.43</v>
      </c>
      <c r="N284">
        <v>2.4700000000000002</v>
      </c>
      <c r="O284">
        <v>1.92</v>
      </c>
    </row>
    <row r="285" spans="12:15">
      <c r="L285" s="4">
        <v>41698</v>
      </c>
      <c r="M285">
        <v>1.44</v>
      </c>
      <c r="N285">
        <v>2.58</v>
      </c>
      <c r="O285">
        <v>2</v>
      </c>
    </row>
    <row r="286" spans="12:15">
      <c r="L286" s="4">
        <v>41729</v>
      </c>
      <c r="M286">
        <v>1.48</v>
      </c>
      <c r="N286">
        <v>2.59</v>
      </c>
      <c r="O286">
        <v>1.92</v>
      </c>
    </row>
    <row r="287" spans="12:15">
      <c r="L287" s="4">
        <v>41759</v>
      </c>
      <c r="M287">
        <v>1.5</v>
      </c>
      <c r="N287">
        <v>2.58</v>
      </c>
      <c r="O287">
        <v>1.93</v>
      </c>
    </row>
    <row r="288" spans="12:15">
      <c r="L288" s="4">
        <v>41789</v>
      </c>
      <c r="M288">
        <v>1.55</v>
      </c>
      <c r="N288">
        <v>2.63</v>
      </c>
      <c r="O288">
        <v>1.95</v>
      </c>
    </row>
    <row r="289" spans="12:15">
      <c r="L289" s="4">
        <v>41820</v>
      </c>
      <c r="M289">
        <v>1.58</v>
      </c>
      <c r="N289">
        <v>2.71</v>
      </c>
      <c r="O289">
        <v>1.93</v>
      </c>
    </row>
    <row r="290" spans="12:15">
      <c r="L290" s="4">
        <v>41851</v>
      </c>
      <c r="M290">
        <v>1.55</v>
      </c>
      <c r="N290">
        <v>2.66</v>
      </c>
      <c r="O290">
        <v>1.9100000000000001</v>
      </c>
    </row>
    <row r="291" spans="12:15">
      <c r="L291" s="4">
        <v>41880</v>
      </c>
      <c r="M291">
        <v>1.55</v>
      </c>
      <c r="N291">
        <v>2.77</v>
      </c>
      <c r="O291">
        <v>1.94</v>
      </c>
    </row>
    <row r="292" spans="12:15">
      <c r="L292" s="4">
        <v>41912</v>
      </c>
      <c r="M292">
        <v>1.57</v>
      </c>
      <c r="N292">
        <v>2.7</v>
      </c>
      <c r="O292">
        <v>1.87</v>
      </c>
    </row>
    <row r="293" spans="12:15">
      <c r="L293" s="4">
        <v>41943</v>
      </c>
      <c r="M293">
        <v>1.53</v>
      </c>
      <c r="N293">
        <v>2.77</v>
      </c>
      <c r="O293">
        <v>1.86</v>
      </c>
    </row>
    <row r="294" spans="12:15">
      <c r="L294" s="4">
        <v>41971</v>
      </c>
      <c r="M294">
        <v>1.57</v>
      </c>
      <c r="N294">
        <v>2.84</v>
      </c>
      <c r="O294">
        <v>1.9100000000000001</v>
      </c>
    </row>
    <row r="295" spans="12:15">
      <c r="L295" s="4">
        <v>42004</v>
      </c>
      <c r="M295">
        <v>1.53</v>
      </c>
      <c r="N295">
        <v>2.83</v>
      </c>
      <c r="O295">
        <v>1.87</v>
      </c>
    </row>
    <row r="296" spans="12:15">
      <c r="L296" s="4">
        <v>42034</v>
      </c>
      <c r="M296">
        <v>1.53</v>
      </c>
      <c r="N296">
        <v>2.72</v>
      </c>
      <c r="O296">
        <v>1.99</v>
      </c>
    </row>
    <row r="297" spans="12:15">
      <c r="L297" s="4">
        <v>42062</v>
      </c>
      <c r="M297">
        <v>1.6500000000000001</v>
      </c>
      <c r="N297">
        <v>2.87</v>
      </c>
      <c r="O297">
        <v>2.0499999999999998</v>
      </c>
    </row>
    <row r="298" spans="12:15">
      <c r="L298" s="4">
        <v>42094</v>
      </c>
      <c r="M298">
        <v>1.72</v>
      </c>
      <c r="N298">
        <v>2.83</v>
      </c>
      <c r="O298">
        <v>2.0100000000000002</v>
      </c>
    </row>
    <row r="299" spans="12:15">
      <c r="L299" s="4">
        <v>42124</v>
      </c>
      <c r="M299">
        <v>1.7</v>
      </c>
      <c r="N299">
        <v>2.85</v>
      </c>
      <c r="O299">
        <v>2.0300000000000002</v>
      </c>
    </row>
    <row r="300" spans="12:15">
      <c r="L300" s="4">
        <v>42153</v>
      </c>
      <c r="M300">
        <v>1.7</v>
      </c>
      <c r="N300">
        <v>2.88</v>
      </c>
      <c r="O300">
        <v>2.06</v>
      </c>
    </row>
    <row r="301" spans="12:15">
      <c r="L301" s="4">
        <v>42185</v>
      </c>
      <c r="M301">
        <v>1.6400000000000001</v>
      </c>
      <c r="N301">
        <v>2.82</v>
      </c>
      <c r="O301">
        <v>1.94</v>
      </c>
    </row>
    <row r="302" spans="12:15">
      <c r="L302" s="4">
        <v>42216</v>
      </c>
      <c r="M302">
        <v>1.7</v>
      </c>
      <c r="N302">
        <v>2.87</v>
      </c>
      <c r="O302">
        <v>1.97</v>
      </c>
    </row>
    <row r="303" spans="12:15">
      <c r="L303" s="4">
        <v>42247</v>
      </c>
      <c r="M303">
        <v>1.57</v>
      </c>
      <c r="N303">
        <v>2.69</v>
      </c>
      <c r="O303">
        <v>1.85</v>
      </c>
    </row>
    <row r="304" spans="12:15">
      <c r="L304" s="4">
        <v>42277</v>
      </c>
      <c r="M304">
        <v>1.46</v>
      </c>
      <c r="N304">
        <v>2.6</v>
      </c>
      <c r="O304">
        <v>1.79</v>
      </c>
    </row>
    <row r="305" spans="12:15">
      <c r="L305" s="4">
        <v>42307</v>
      </c>
      <c r="M305">
        <v>1.59</v>
      </c>
      <c r="N305">
        <v>2.79</v>
      </c>
      <c r="O305">
        <v>1.83</v>
      </c>
    </row>
    <row r="306" spans="12:15">
      <c r="L306" s="4">
        <v>42338</v>
      </c>
      <c r="M306">
        <v>1.6</v>
      </c>
      <c r="N306">
        <v>2.8000000000000003</v>
      </c>
      <c r="O306">
        <v>1.83</v>
      </c>
    </row>
    <row r="307" spans="12:15">
      <c r="L307" s="4">
        <v>42369</v>
      </c>
      <c r="M307">
        <v>1.49</v>
      </c>
      <c r="N307">
        <v>2.74</v>
      </c>
      <c r="O307">
        <v>1.8</v>
      </c>
    </row>
    <row r="308" spans="12:15">
      <c r="L308" s="4">
        <v>42398</v>
      </c>
      <c r="M308">
        <v>1.34</v>
      </c>
      <c r="N308">
        <v>2.5</v>
      </c>
      <c r="O308">
        <v>1.43</v>
      </c>
    </row>
    <row r="309" spans="12:15">
      <c r="L309" s="4">
        <v>42429</v>
      </c>
      <c r="M309">
        <v>1.29</v>
      </c>
      <c r="N309">
        <v>2.4900000000000002</v>
      </c>
      <c r="O309">
        <v>1.3900000000000001</v>
      </c>
    </row>
    <row r="310" spans="12:15">
      <c r="L310" s="4">
        <v>42460</v>
      </c>
      <c r="M310">
        <v>1.33</v>
      </c>
      <c r="N310">
        <v>2.66</v>
      </c>
      <c r="O310">
        <v>1.4000000000000001</v>
      </c>
    </row>
    <row r="311" spans="12:15">
      <c r="L311" s="4">
        <v>42489</v>
      </c>
      <c r="M311">
        <v>1.3800000000000001</v>
      </c>
      <c r="N311">
        <v>2.67</v>
      </c>
      <c r="O311">
        <v>1.41</v>
      </c>
    </row>
    <row r="312" spans="12:15">
      <c r="L312" s="4">
        <v>42521</v>
      </c>
      <c r="M312">
        <v>1.4000000000000001</v>
      </c>
      <c r="N312">
        <v>2.7</v>
      </c>
      <c r="O312">
        <v>1.4000000000000001</v>
      </c>
    </row>
    <row r="313" spans="12:15">
      <c r="L313" s="4">
        <v>42551</v>
      </c>
      <c r="M313">
        <v>1.28</v>
      </c>
      <c r="N313">
        <v>2.7</v>
      </c>
      <c r="O313">
        <v>1.44</v>
      </c>
    </row>
    <row r="314" spans="12:15">
      <c r="L314" s="4">
        <v>42580</v>
      </c>
      <c r="M314">
        <v>1.37</v>
      </c>
      <c r="N314">
        <v>2.8000000000000003</v>
      </c>
      <c r="O314">
        <v>1.49</v>
      </c>
    </row>
    <row r="315" spans="12:15">
      <c r="L315" s="4">
        <v>42613</v>
      </c>
      <c r="M315">
        <v>1.3900000000000001</v>
      </c>
      <c r="N315">
        <v>2.8000000000000003</v>
      </c>
      <c r="O315">
        <v>1.46</v>
      </c>
    </row>
    <row r="316" spans="12:15">
      <c r="L316" s="4">
        <v>42643</v>
      </c>
      <c r="M316">
        <v>1.4000000000000001</v>
      </c>
      <c r="N316">
        <v>2.8000000000000003</v>
      </c>
      <c r="O316">
        <v>1.48</v>
      </c>
    </row>
    <row r="317" spans="12:15">
      <c r="L317" s="4">
        <v>42674</v>
      </c>
      <c r="M317">
        <v>1.45</v>
      </c>
      <c r="N317">
        <v>2.74</v>
      </c>
      <c r="O317">
        <v>1.5</v>
      </c>
    </row>
    <row r="318" spans="12:15">
      <c r="L318" s="4">
        <v>42704</v>
      </c>
      <c r="M318">
        <v>1.3900000000000001</v>
      </c>
      <c r="N318">
        <v>2.85</v>
      </c>
      <c r="O318">
        <v>1.46</v>
      </c>
    </row>
    <row r="319" spans="12:15">
      <c r="L319" s="4">
        <v>42734</v>
      </c>
      <c r="M319">
        <v>1.48</v>
      </c>
      <c r="N319">
        <v>2.89</v>
      </c>
      <c r="O319">
        <v>1.54</v>
      </c>
    </row>
    <row r="320" spans="12:15">
      <c r="L320" s="4">
        <v>42766</v>
      </c>
      <c r="M320">
        <v>1.48</v>
      </c>
      <c r="N320">
        <v>2.96</v>
      </c>
      <c r="O320">
        <v>1.52</v>
      </c>
    </row>
    <row r="321" spans="12:15">
      <c r="L321" s="4">
        <v>42794</v>
      </c>
      <c r="M321">
        <v>1.51</v>
      </c>
      <c r="N321">
        <v>3.06</v>
      </c>
      <c r="O321">
        <v>1.56</v>
      </c>
    </row>
    <row r="322" spans="12:15">
      <c r="L322" s="4">
        <v>42825</v>
      </c>
      <c r="M322">
        <v>1.6500000000000001</v>
      </c>
      <c r="N322">
        <v>3.06</v>
      </c>
      <c r="O322">
        <v>1.59</v>
      </c>
    </row>
    <row r="323" spans="12:15">
      <c r="L323" s="4">
        <v>42853</v>
      </c>
      <c r="M323">
        <v>1.7</v>
      </c>
      <c r="N323">
        <v>3.09</v>
      </c>
      <c r="O323">
        <v>1.58</v>
      </c>
    </row>
    <row r="324" spans="12:15">
      <c r="L324" s="4">
        <v>42886</v>
      </c>
      <c r="M324">
        <v>1.74</v>
      </c>
      <c r="N324">
        <v>3.12</v>
      </c>
      <c r="O324">
        <v>1.6400000000000001</v>
      </c>
    </row>
    <row r="325" spans="12:15">
      <c r="L325" s="4">
        <v>42916</v>
      </c>
      <c r="M325">
        <v>1.67</v>
      </c>
      <c r="N325">
        <v>3.14</v>
      </c>
      <c r="O325">
        <v>1.59</v>
      </c>
    </row>
    <row r="326" spans="12:15">
      <c r="L326" s="4">
        <v>42947</v>
      </c>
      <c r="M326">
        <v>1.67</v>
      </c>
      <c r="N326">
        <v>3.21</v>
      </c>
      <c r="O326">
        <v>1.61</v>
      </c>
    </row>
    <row r="327" spans="12:15">
      <c r="L327" s="4">
        <v>42978</v>
      </c>
      <c r="M327">
        <v>1.64</v>
      </c>
      <c r="N327">
        <v>3</v>
      </c>
      <c r="O327">
        <v>1.64</v>
      </c>
    </row>
    <row r="328" spans="12:15">
      <c r="L328" s="4">
        <v>43007</v>
      </c>
      <c r="M328">
        <v>1.64</v>
      </c>
      <c r="N328">
        <v>3.05</v>
      </c>
      <c r="O328">
        <v>1.63</v>
      </c>
    </row>
    <row r="329" spans="12:15">
      <c r="L329" s="4">
        <v>43039</v>
      </c>
      <c r="M329">
        <v>1.66</v>
      </c>
      <c r="N329">
        <v>3.12</v>
      </c>
      <c r="O329">
        <v>1.66</v>
      </c>
    </row>
    <row r="330" spans="12:15">
      <c r="L330" s="4">
        <v>43069</v>
      </c>
      <c r="M330">
        <v>1.61</v>
      </c>
      <c r="N330">
        <v>3.2</v>
      </c>
      <c r="O330">
        <v>1.61</v>
      </c>
    </row>
    <row r="331" spans="12:15">
      <c r="L331" s="4">
        <v>43098</v>
      </c>
      <c r="M331">
        <v>1.59</v>
      </c>
      <c r="N331">
        <v>3.23</v>
      </c>
      <c r="O331">
        <v>1.68</v>
      </c>
    </row>
    <row r="332" spans="12:15">
      <c r="L332" s="4">
        <v>43131</v>
      </c>
      <c r="M332">
        <v>1.61</v>
      </c>
      <c r="N332">
        <v>3.3</v>
      </c>
      <c r="O332">
        <v>1.57</v>
      </c>
    </row>
    <row r="333" spans="12:15">
      <c r="L333" s="4">
        <v>43159</v>
      </c>
      <c r="M333">
        <v>1.51</v>
      </c>
      <c r="N333">
        <v>3.17</v>
      </c>
      <c r="O333">
        <v>1.51</v>
      </c>
    </row>
    <row r="334" spans="12:15">
      <c r="L334" s="4">
        <v>43189</v>
      </c>
      <c r="M334">
        <v>1.49</v>
      </c>
      <c r="N334">
        <v>3.09</v>
      </c>
      <c r="O334">
        <v>1.4</v>
      </c>
    </row>
    <row r="335" spans="12:15">
      <c r="L335" s="4">
        <v>43220</v>
      </c>
      <c r="M335">
        <v>1.55</v>
      </c>
      <c r="N335">
        <v>3.1</v>
      </c>
      <c r="O335">
        <v>1.48</v>
      </c>
    </row>
    <row r="336" spans="12:15">
      <c r="L336" s="4">
        <v>43251</v>
      </c>
      <c r="M336">
        <v>1.48</v>
      </c>
      <c r="N336">
        <v>3.17</v>
      </c>
      <c r="O336">
        <v>1.51</v>
      </c>
    </row>
    <row r="337" spans="12:15">
      <c r="L337" s="4">
        <v>43280</v>
      </c>
      <c r="M337">
        <v>1.52</v>
      </c>
      <c r="N337">
        <v>3.17</v>
      </c>
      <c r="O337">
        <v>1.51</v>
      </c>
    </row>
    <row r="338" spans="12:15">
      <c r="L338" s="4">
        <v>43312</v>
      </c>
      <c r="M338">
        <v>1.54</v>
      </c>
      <c r="N338">
        <v>3.27</v>
      </c>
      <c r="O338">
        <v>1.53</v>
      </c>
    </row>
    <row r="339" spans="12:15">
      <c r="L339" s="4">
        <v>43343</v>
      </c>
      <c r="M339">
        <v>1.47</v>
      </c>
      <c r="N339">
        <v>3.38</v>
      </c>
      <c r="O339">
        <v>1.47</v>
      </c>
    </row>
    <row r="340" spans="12:15">
      <c r="L340" s="4">
        <v>43371</v>
      </c>
      <c r="M340">
        <v>1.47</v>
      </c>
      <c r="N340">
        <v>3.38</v>
      </c>
      <c r="O340">
        <v>1.49</v>
      </c>
    </row>
    <row r="341" spans="12:15">
      <c r="L341" s="4">
        <v>43404</v>
      </c>
      <c r="M341">
        <v>1.39</v>
      </c>
      <c r="N341">
        <v>3.14</v>
      </c>
      <c r="O341">
        <v>1.41</v>
      </c>
    </row>
    <row r="342" spans="12:15">
      <c r="L342" s="4">
        <v>43434</v>
      </c>
      <c r="M342">
        <v>1.42</v>
      </c>
      <c r="N342">
        <v>3.19</v>
      </c>
      <c r="O342">
        <v>1.37</v>
      </c>
    </row>
    <row r="343" spans="12:15">
      <c r="L343" s="4">
        <v>43465</v>
      </c>
      <c r="M343">
        <v>1.34</v>
      </c>
      <c r="N343">
        <v>2.89</v>
      </c>
      <c r="O343">
        <v>1.32</v>
      </c>
    </row>
    <row r="344" spans="12:15">
      <c r="L344" s="4">
        <v>43496</v>
      </c>
      <c r="M344">
        <v>1.43</v>
      </c>
      <c r="N344">
        <v>3.14</v>
      </c>
      <c r="O344">
        <v>1.38</v>
      </c>
    </row>
    <row r="345" spans="12:15">
      <c r="L345" s="4">
        <v>43524</v>
      </c>
      <c r="M345">
        <v>1.46</v>
      </c>
      <c r="N345">
        <v>3.24</v>
      </c>
      <c r="O345">
        <v>1.41</v>
      </c>
    </row>
    <row r="346" spans="12:15">
      <c r="L346" s="4">
        <v>43553</v>
      </c>
      <c r="M346">
        <v>1.47</v>
      </c>
      <c r="N346">
        <v>3.29</v>
      </c>
      <c r="O346">
        <v>1.45</v>
      </c>
    </row>
    <row r="347" spans="12:15">
      <c r="L347" s="4">
        <v>43585</v>
      </c>
      <c r="M347">
        <v>1.52</v>
      </c>
      <c r="N347">
        <v>3.42</v>
      </c>
      <c r="O347">
        <v>1.48</v>
      </c>
    </row>
    <row r="348" spans="12:15">
      <c r="L348" s="4"/>
    </row>
    <row r="349" spans="12:15">
      <c r="L349" s="4"/>
    </row>
    <row r="350" spans="12:15">
      <c r="L350" s="4"/>
    </row>
    <row r="351" spans="12:15">
      <c r="L351" s="4"/>
    </row>
    <row r="352" spans="12:15">
      <c r="L352" s="4"/>
    </row>
    <row r="353" spans="12:12">
      <c r="L353" s="4"/>
    </row>
    <row r="354" spans="12:12">
      <c r="L354" s="4"/>
    </row>
    <row r="355" spans="12:12">
      <c r="L355" s="4"/>
    </row>
    <row r="356" spans="12:12">
      <c r="L356" s="4"/>
    </row>
    <row r="357" spans="12:12">
      <c r="L357" s="4"/>
    </row>
    <row r="358" spans="12:12">
      <c r="L358" s="4"/>
    </row>
    <row r="359" spans="12:12">
      <c r="L359" s="4"/>
    </row>
    <row r="360" spans="12:12">
      <c r="L360" s="4"/>
    </row>
    <row r="361" spans="12:12">
      <c r="L361" s="4"/>
    </row>
    <row r="362" spans="12:12">
      <c r="L362" s="4"/>
    </row>
    <row r="363" spans="12:12">
      <c r="L363" s="4"/>
    </row>
    <row r="364" spans="12:12">
      <c r="L364" s="4"/>
    </row>
    <row r="365" spans="12:12">
      <c r="L365" s="4"/>
    </row>
    <row r="366" spans="12:12">
      <c r="L366" s="4"/>
    </row>
    <row r="367" spans="12:12">
      <c r="L367" s="4"/>
    </row>
    <row r="368" spans="12:12">
      <c r="L368" s="4"/>
    </row>
    <row r="369" spans="12:12">
      <c r="L369" s="4"/>
    </row>
    <row r="370" spans="12:12">
      <c r="L370" s="4"/>
    </row>
    <row r="371" spans="12:12">
      <c r="L371" s="4"/>
    </row>
    <row r="372" spans="12:12">
      <c r="L372" s="4"/>
    </row>
    <row r="373" spans="12:12">
      <c r="L373" s="4"/>
    </row>
    <row r="374" spans="12:12">
      <c r="L374" s="4"/>
    </row>
    <row r="375" spans="12:12">
      <c r="L375" s="4"/>
    </row>
    <row r="376" spans="12:12">
      <c r="L376" s="4"/>
    </row>
    <row r="377" spans="12:12">
      <c r="L377" s="4"/>
    </row>
    <row r="378" spans="12:12">
      <c r="L378" s="4"/>
    </row>
    <row r="379" spans="12:12">
      <c r="L379" s="4"/>
    </row>
    <row r="380" spans="12:12">
      <c r="L380" s="4"/>
    </row>
    <row r="381" spans="12:12">
      <c r="L381" s="4"/>
    </row>
    <row r="382" spans="12:12">
      <c r="L382" s="4"/>
    </row>
    <row r="383" spans="12:12">
      <c r="L383" s="4"/>
    </row>
    <row r="384" spans="12:12">
      <c r="L384" s="4"/>
    </row>
    <row r="385" spans="12:12">
      <c r="L385" s="4"/>
    </row>
    <row r="386" spans="12:12">
      <c r="L386" s="4"/>
    </row>
    <row r="387" spans="12:12">
      <c r="L387" s="4"/>
    </row>
    <row r="388" spans="12:12">
      <c r="L388" s="4"/>
    </row>
    <row r="389" spans="12:12">
      <c r="L389" s="4"/>
    </row>
    <row r="390" spans="12:12">
      <c r="L390" s="4"/>
    </row>
    <row r="391" spans="12:12">
      <c r="L391" s="4"/>
    </row>
    <row r="392" spans="12:12">
      <c r="L392" s="4"/>
    </row>
    <row r="393" spans="12:12">
      <c r="L393" s="4"/>
    </row>
    <row r="394" spans="12:12">
      <c r="L394" s="4"/>
    </row>
    <row r="395" spans="12:12">
      <c r="L395" s="4"/>
    </row>
    <row r="396" spans="12:12">
      <c r="L396" s="4"/>
    </row>
    <row r="397" spans="12:12">
      <c r="L397" s="4"/>
    </row>
    <row r="398" spans="12:12">
      <c r="L398" s="4"/>
    </row>
    <row r="399" spans="12:12">
      <c r="L399" s="4"/>
    </row>
    <row r="400" spans="12:12">
      <c r="L400" s="4"/>
    </row>
    <row r="401" spans="12:12">
      <c r="L401" s="4"/>
    </row>
    <row r="402" spans="12:12">
      <c r="L402" s="4"/>
    </row>
    <row r="403" spans="12:12">
      <c r="L403" s="4"/>
    </row>
    <row r="404" spans="12:12">
      <c r="L404" s="4"/>
    </row>
    <row r="405" spans="12:12">
      <c r="L405" s="4"/>
    </row>
    <row r="406" spans="12:12">
      <c r="L406" s="4"/>
    </row>
    <row r="407" spans="12:12">
      <c r="L407" s="4"/>
    </row>
    <row r="408" spans="12:12">
      <c r="L408" s="4"/>
    </row>
    <row r="409" spans="12:12">
      <c r="L409" s="4"/>
    </row>
    <row r="410" spans="12:12">
      <c r="L410" s="4"/>
    </row>
    <row r="411" spans="12:12">
      <c r="L411" s="4"/>
    </row>
    <row r="412" spans="12:12">
      <c r="L412" s="4"/>
    </row>
    <row r="413" spans="12:12">
      <c r="L413" s="4"/>
    </row>
    <row r="414" spans="12:12">
      <c r="L414" s="4"/>
    </row>
    <row r="415" spans="12:12">
      <c r="L415" s="4"/>
    </row>
    <row r="416" spans="12:12">
      <c r="L416" s="4"/>
    </row>
    <row r="417" spans="12:12">
      <c r="L417" s="4"/>
    </row>
    <row r="418" spans="12:12">
      <c r="L418" s="4"/>
    </row>
    <row r="419" spans="12:12">
      <c r="L419" s="4"/>
    </row>
    <row r="420" spans="12:12">
      <c r="L420" s="4"/>
    </row>
    <row r="421" spans="12:12">
      <c r="L421" s="4"/>
    </row>
    <row r="422" spans="12:12">
      <c r="L422" s="4"/>
    </row>
    <row r="423" spans="12:12">
      <c r="L423" s="4"/>
    </row>
    <row r="424" spans="12:12">
      <c r="L424" s="4"/>
    </row>
    <row r="425" spans="12:12">
      <c r="L425" s="4"/>
    </row>
    <row r="426" spans="12:12">
      <c r="L426" s="4"/>
    </row>
    <row r="427" spans="12:12">
      <c r="L427" s="4"/>
    </row>
    <row r="428" spans="12:12">
      <c r="L428" s="4"/>
    </row>
    <row r="429" spans="12:12">
      <c r="L429" s="4"/>
    </row>
    <row r="430" spans="12:12">
      <c r="L430" s="4"/>
    </row>
    <row r="431" spans="12:12">
      <c r="L431" s="4"/>
    </row>
    <row r="432" spans="12:12">
      <c r="L432" s="4"/>
    </row>
    <row r="433" spans="12:12">
      <c r="L433" s="4"/>
    </row>
    <row r="434" spans="12:12">
      <c r="L434" s="4"/>
    </row>
    <row r="435" spans="12:12">
      <c r="L435" s="4"/>
    </row>
    <row r="436" spans="12:12">
      <c r="L436" s="4"/>
    </row>
    <row r="437" spans="12:12">
      <c r="L437" s="4"/>
    </row>
    <row r="438" spans="12:12">
      <c r="L438" s="4"/>
    </row>
    <row r="439" spans="12:12">
      <c r="L439" s="4"/>
    </row>
    <row r="440" spans="12:12">
      <c r="L440" s="4"/>
    </row>
    <row r="441" spans="12:12">
      <c r="L441" s="4"/>
    </row>
    <row r="442" spans="12:12">
      <c r="L442" s="4"/>
    </row>
    <row r="443" spans="12:12">
      <c r="L443" s="4"/>
    </row>
    <row r="444" spans="12:12">
      <c r="L444" s="4"/>
    </row>
    <row r="445" spans="12:12">
      <c r="L445" s="4"/>
    </row>
    <row r="446" spans="12:12">
      <c r="L446" s="4"/>
    </row>
    <row r="447" spans="12:12">
      <c r="L447" s="4"/>
    </row>
    <row r="448" spans="12:12">
      <c r="L448" s="4"/>
    </row>
    <row r="449" spans="12:12">
      <c r="L449" s="4"/>
    </row>
    <row r="450" spans="12:12">
      <c r="L450" s="4"/>
    </row>
    <row r="451" spans="12:12">
      <c r="L451" s="4"/>
    </row>
    <row r="452" spans="12:12">
      <c r="L452" s="4"/>
    </row>
    <row r="453" spans="12:12">
      <c r="L453" s="4"/>
    </row>
    <row r="454" spans="12:12">
      <c r="L454" s="4"/>
    </row>
    <row r="455" spans="12:12">
      <c r="L455" s="4"/>
    </row>
    <row r="456" spans="12:12">
      <c r="L456" s="4"/>
    </row>
    <row r="457" spans="12:12">
      <c r="L457" s="4"/>
    </row>
    <row r="458" spans="12:12">
      <c r="L458" s="4"/>
    </row>
    <row r="459" spans="12:12">
      <c r="L459" s="4"/>
    </row>
    <row r="460" spans="12:12">
      <c r="L460" s="4"/>
    </row>
    <row r="461" spans="12:12">
      <c r="L461" s="4"/>
    </row>
    <row r="462" spans="12:12">
      <c r="L462" s="4"/>
    </row>
    <row r="463" spans="12:12">
      <c r="L463" s="4"/>
    </row>
    <row r="464" spans="12:12">
      <c r="L464" s="4"/>
    </row>
    <row r="465" spans="12:12">
      <c r="L465" s="4"/>
    </row>
    <row r="466" spans="12:12">
      <c r="L466" s="4"/>
    </row>
    <row r="467" spans="12:12">
      <c r="L467" s="4"/>
    </row>
    <row r="468" spans="12:12">
      <c r="L468" s="4"/>
    </row>
    <row r="469" spans="12:12">
      <c r="L469" s="4"/>
    </row>
    <row r="470" spans="12:12">
      <c r="L470" s="4"/>
    </row>
    <row r="471" spans="12:12">
      <c r="L471" s="4"/>
    </row>
    <row r="472" spans="12:12">
      <c r="L472" s="4"/>
    </row>
    <row r="473" spans="12:12">
      <c r="L473" s="4"/>
    </row>
    <row r="474" spans="12:12">
      <c r="L474" s="4"/>
    </row>
    <row r="475" spans="12:12">
      <c r="L475" s="4"/>
    </row>
    <row r="476" spans="12:12">
      <c r="L476" s="4"/>
    </row>
    <row r="477" spans="12:12">
      <c r="L477" s="4"/>
    </row>
    <row r="478" spans="12:12">
      <c r="L478" s="4"/>
    </row>
    <row r="479" spans="12:12">
      <c r="L479" s="4"/>
    </row>
    <row r="480" spans="12:12">
      <c r="L480" s="4"/>
    </row>
    <row r="481" spans="12:12">
      <c r="L481" s="4"/>
    </row>
    <row r="482" spans="12:12">
      <c r="L482" s="4"/>
    </row>
    <row r="483" spans="12:12">
      <c r="L483" s="4"/>
    </row>
    <row r="484" spans="12:12">
      <c r="L484" s="4"/>
    </row>
    <row r="485" spans="12:12">
      <c r="L485" s="4"/>
    </row>
    <row r="486" spans="12:12">
      <c r="L486" s="4"/>
    </row>
    <row r="487" spans="12:12">
      <c r="L487" s="4"/>
    </row>
    <row r="488" spans="12:12">
      <c r="L488" s="4"/>
    </row>
    <row r="489" spans="12:12">
      <c r="L489" s="4"/>
    </row>
    <row r="490" spans="12:12">
      <c r="L490" s="4"/>
    </row>
    <row r="491" spans="12:12">
      <c r="L491" s="4"/>
    </row>
    <row r="492" spans="12:12">
      <c r="L492" s="4"/>
    </row>
    <row r="493" spans="12:12">
      <c r="L493" s="4"/>
    </row>
    <row r="494" spans="12:12">
      <c r="L494" s="4"/>
    </row>
    <row r="495" spans="12:12">
      <c r="L495" s="4"/>
    </row>
    <row r="496" spans="12:12">
      <c r="L496" s="4"/>
    </row>
    <row r="497" spans="12:12">
      <c r="L497" s="4"/>
    </row>
    <row r="498" spans="12:12">
      <c r="L498" s="4"/>
    </row>
    <row r="499" spans="12:12">
      <c r="L499" s="4"/>
    </row>
    <row r="500" spans="12:12">
      <c r="L500" s="4"/>
    </row>
    <row r="501" spans="12:12">
      <c r="L501" s="4"/>
    </row>
    <row r="502" spans="12:12">
      <c r="L502" s="4"/>
    </row>
    <row r="503" spans="12:12">
      <c r="L503" s="4"/>
    </row>
    <row r="504" spans="12:12">
      <c r="L504" s="4"/>
    </row>
    <row r="505" spans="12:12">
      <c r="L505" s="4"/>
    </row>
    <row r="506" spans="12:12">
      <c r="L506" s="4"/>
    </row>
    <row r="507" spans="12:12">
      <c r="L507" s="4"/>
    </row>
    <row r="508" spans="12:12">
      <c r="L508" s="4"/>
    </row>
    <row r="509" spans="12:12">
      <c r="L509" s="4"/>
    </row>
    <row r="510" spans="12:12">
      <c r="L510" s="4"/>
    </row>
    <row r="511" spans="12:12">
      <c r="L511" s="4"/>
    </row>
    <row r="512" spans="12:12">
      <c r="L512" s="4"/>
    </row>
    <row r="513" spans="12:12">
      <c r="L513" s="4"/>
    </row>
    <row r="514" spans="12:12">
      <c r="L514" s="4"/>
    </row>
    <row r="515" spans="12:12">
      <c r="L515" s="4"/>
    </row>
    <row r="516" spans="12:12">
      <c r="L516" s="4"/>
    </row>
    <row r="517" spans="12:12">
      <c r="L517" s="4"/>
    </row>
    <row r="518" spans="12:12">
      <c r="L518" s="4"/>
    </row>
    <row r="519" spans="12:12">
      <c r="L519" s="4"/>
    </row>
    <row r="520" spans="12:12">
      <c r="L520" s="4"/>
    </row>
    <row r="521" spans="12:12">
      <c r="L521" s="4"/>
    </row>
    <row r="522" spans="12:12">
      <c r="L522" s="4"/>
    </row>
    <row r="523" spans="12:12">
      <c r="L523" s="4"/>
    </row>
    <row r="524" spans="12:12">
      <c r="L524" s="4"/>
    </row>
    <row r="525" spans="12:12">
      <c r="L525" s="4"/>
    </row>
    <row r="526" spans="12:12">
      <c r="L526" s="4"/>
    </row>
    <row r="527" spans="12:12">
      <c r="L527" s="4"/>
    </row>
    <row r="528" spans="12:12">
      <c r="L528" s="4"/>
    </row>
    <row r="529" spans="12:12">
      <c r="L529" s="4"/>
    </row>
    <row r="530" spans="12:12">
      <c r="L530" s="4"/>
    </row>
    <row r="531" spans="12:12">
      <c r="L531" s="4"/>
    </row>
    <row r="532" spans="12:12">
      <c r="L532" s="4"/>
    </row>
    <row r="533" spans="12:12">
      <c r="L533" s="4"/>
    </row>
    <row r="534" spans="12:12">
      <c r="L534" s="4"/>
    </row>
    <row r="535" spans="12:12">
      <c r="L535" s="4"/>
    </row>
    <row r="536" spans="12:12">
      <c r="L536" s="4"/>
    </row>
    <row r="537" spans="12:12">
      <c r="L537" s="4"/>
    </row>
    <row r="538" spans="12:12">
      <c r="L538" s="4"/>
    </row>
    <row r="539" spans="12:12">
      <c r="L539" s="4"/>
    </row>
    <row r="540" spans="12:12">
      <c r="L540" s="4"/>
    </row>
    <row r="541" spans="12:12">
      <c r="L541" s="4"/>
    </row>
    <row r="542" spans="12:12">
      <c r="L542" s="4"/>
    </row>
    <row r="543" spans="12:12">
      <c r="L543" s="4"/>
    </row>
    <row r="544" spans="12:12">
      <c r="L544" s="4"/>
    </row>
    <row r="545" spans="12:12">
      <c r="L545" s="4"/>
    </row>
    <row r="546" spans="12:12">
      <c r="L546" s="4"/>
    </row>
    <row r="547" spans="12:12">
      <c r="L547" s="4"/>
    </row>
    <row r="548" spans="12:12">
      <c r="L548" s="4"/>
    </row>
    <row r="549" spans="12:12">
      <c r="L549" s="4"/>
    </row>
    <row r="550" spans="12:12">
      <c r="L550" s="4"/>
    </row>
    <row r="551" spans="12:12">
      <c r="L551" s="4"/>
    </row>
    <row r="552" spans="12:12">
      <c r="L552" s="4"/>
    </row>
    <row r="553" spans="12:12">
      <c r="L553" s="4"/>
    </row>
    <row r="554" spans="12:12">
      <c r="L554" s="4"/>
    </row>
    <row r="555" spans="12:12">
      <c r="L555" s="4"/>
    </row>
    <row r="556" spans="12:12">
      <c r="L556" s="4"/>
    </row>
    <row r="557" spans="12:12">
      <c r="L557" s="4"/>
    </row>
    <row r="558" spans="12:12">
      <c r="L558" s="4"/>
    </row>
    <row r="559" spans="12:12">
      <c r="L559" s="4"/>
    </row>
    <row r="560" spans="12:12">
      <c r="L560" s="4"/>
    </row>
    <row r="561" spans="12:12">
      <c r="L561" s="4"/>
    </row>
    <row r="562" spans="12:12">
      <c r="L562" s="4"/>
    </row>
    <row r="563" spans="12:12">
      <c r="L563" s="4"/>
    </row>
    <row r="564" spans="12:12">
      <c r="L564" s="4"/>
    </row>
    <row r="565" spans="12:12">
      <c r="L565" s="4"/>
    </row>
    <row r="566" spans="12:12">
      <c r="L566" s="4"/>
    </row>
    <row r="567" spans="12:12">
      <c r="L567" s="4"/>
    </row>
    <row r="568" spans="12:12">
      <c r="L568" s="4"/>
    </row>
    <row r="569" spans="12:12">
      <c r="L569" s="4"/>
    </row>
    <row r="570" spans="12:12">
      <c r="L570" s="4"/>
    </row>
    <row r="571" spans="12:12">
      <c r="L571" s="4"/>
    </row>
    <row r="572" spans="12:12">
      <c r="L572" s="4"/>
    </row>
    <row r="573" spans="12:12">
      <c r="L573" s="4"/>
    </row>
    <row r="574" spans="12:12">
      <c r="L574" s="4"/>
    </row>
    <row r="575" spans="12:12">
      <c r="L575" s="4"/>
    </row>
    <row r="576" spans="12:12">
      <c r="L576" s="4"/>
    </row>
    <row r="577" spans="12:12">
      <c r="L577" s="4"/>
    </row>
    <row r="578" spans="12:12">
      <c r="L578" s="4"/>
    </row>
    <row r="579" spans="12:12">
      <c r="L579" s="4"/>
    </row>
    <row r="580" spans="12:12">
      <c r="L580" s="4"/>
    </row>
    <row r="581" spans="12:12">
      <c r="L581" s="4"/>
    </row>
    <row r="582" spans="12:12">
      <c r="L582" s="4"/>
    </row>
    <row r="583" spans="12:12">
      <c r="L583" s="4"/>
    </row>
    <row r="584" spans="12:12">
      <c r="L584" s="4"/>
    </row>
    <row r="585" spans="12:12">
      <c r="L585" s="4"/>
    </row>
    <row r="586" spans="12:12">
      <c r="L586" s="4"/>
    </row>
    <row r="587" spans="12:12">
      <c r="L587" s="4"/>
    </row>
    <row r="588" spans="12:12">
      <c r="L588" s="4"/>
    </row>
    <row r="589" spans="12:12">
      <c r="L589" s="4"/>
    </row>
    <row r="590" spans="12:12">
      <c r="L590" s="4"/>
    </row>
    <row r="591" spans="12:12">
      <c r="L591" s="4"/>
    </row>
    <row r="592" spans="12:12">
      <c r="L592" s="4"/>
    </row>
    <row r="593" spans="12:12">
      <c r="L593" s="4"/>
    </row>
    <row r="594" spans="12:12">
      <c r="L594" s="4"/>
    </row>
    <row r="595" spans="12:12">
      <c r="L595" s="4"/>
    </row>
    <row r="596" spans="12:12">
      <c r="L596" s="4"/>
    </row>
    <row r="597" spans="12:12">
      <c r="L597" s="4"/>
    </row>
    <row r="598" spans="12:12">
      <c r="L598" s="4"/>
    </row>
    <row r="599" spans="12:12">
      <c r="L599" s="4"/>
    </row>
    <row r="600" spans="12:12">
      <c r="L600" s="4"/>
    </row>
    <row r="601" spans="12:12">
      <c r="L601" s="4"/>
    </row>
    <row r="602" spans="12:12">
      <c r="L602" s="4"/>
    </row>
    <row r="603" spans="12:12">
      <c r="L603" s="4"/>
    </row>
    <row r="604" spans="12:12">
      <c r="L604" s="4"/>
    </row>
    <row r="605" spans="12:12">
      <c r="L605" s="4"/>
    </row>
    <row r="606" spans="12:12">
      <c r="L606" s="4"/>
    </row>
    <row r="607" spans="12:12">
      <c r="L607" s="4"/>
    </row>
    <row r="608" spans="12:12">
      <c r="L608" s="4"/>
    </row>
    <row r="609" spans="12:12">
      <c r="L609" s="4"/>
    </row>
    <row r="610" spans="12:12">
      <c r="L610" s="4"/>
    </row>
    <row r="611" spans="12:12">
      <c r="L611" s="4"/>
    </row>
    <row r="612" spans="12:12">
      <c r="L612" s="4"/>
    </row>
    <row r="613" spans="12:12">
      <c r="L613" s="4"/>
    </row>
    <row r="614" spans="12:12">
      <c r="L614" s="4"/>
    </row>
    <row r="615" spans="12:12">
      <c r="L615" s="4"/>
    </row>
    <row r="616" spans="12:12">
      <c r="L616" s="4"/>
    </row>
    <row r="617" spans="12:12">
      <c r="L617" s="4"/>
    </row>
    <row r="618" spans="12:12">
      <c r="L618" s="4"/>
    </row>
    <row r="619" spans="12:12">
      <c r="L619" s="4"/>
    </row>
    <row r="620" spans="12:12">
      <c r="L620" s="4"/>
    </row>
    <row r="621" spans="12:12">
      <c r="L621" s="4"/>
    </row>
    <row r="622" spans="12:12">
      <c r="L622" s="4"/>
    </row>
    <row r="623" spans="12:12">
      <c r="L623" s="4"/>
    </row>
    <row r="624" spans="12:12">
      <c r="L624" s="4"/>
    </row>
    <row r="625" spans="12:12">
      <c r="L625" s="4"/>
    </row>
    <row r="626" spans="12:12">
      <c r="L626" s="4"/>
    </row>
    <row r="627" spans="12:12">
      <c r="L627" s="4"/>
    </row>
    <row r="628" spans="12:12">
      <c r="L628" s="4"/>
    </row>
    <row r="629" spans="12:12">
      <c r="L629" s="4"/>
    </row>
    <row r="630" spans="12:12">
      <c r="L630" s="4"/>
    </row>
    <row r="631" spans="12:12">
      <c r="L631" s="4"/>
    </row>
    <row r="632" spans="12:12">
      <c r="L632" s="4"/>
    </row>
    <row r="633" spans="12:12">
      <c r="L633" s="4"/>
    </row>
    <row r="634" spans="12:12">
      <c r="L634" s="4"/>
    </row>
    <row r="635" spans="12:12">
      <c r="L635" s="4"/>
    </row>
    <row r="636" spans="12:12">
      <c r="L636" s="4"/>
    </row>
    <row r="637" spans="12:12">
      <c r="L637" s="4"/>
    </row>
    <row r="638" spans="12:12">
      <c r="L638" s="4"/>
    </row>
    <row r="639" spans="12:12">
      <c r="L639" s="4"/>
    </row>
    <row r="640" spans="12:12">
      <c r="L640" s="4"/>
    </row>
    <row r="641" spans="12:12">
      <c r="L641" s="4"/>
    </row>
    <row r="642" spans="12:12">
      <c r="L642" s="4"/>
    </row>
    <row r="643" spans="12:12">
      <c r="L643" s="4"/>
    </row>
    <row r="644" spans="12:12">
      <c r="L644" s="4"/>
    </row>
    <row r="645" spans="12:12">
      <c r="L645" s="4"/>
    </row>
    <row r="646" spans="12:12">
      <c r="L646" s="4"/>
    </row>
    <row r="647" spans="12:12">
      <c r="L647" s="4"/>
    </row>
    <row r="648" spans="12:12">
      <c r="L648" s="4"/>
    </row>
    <row r="649" spans="12:12">
      <c r="L649" s="4"/>
    </row>
    <row r="650" spans="12:12">
      <c r="L650" s="4"/>
    </row>
    <row r="651" spans="12:12">
      <c r="L651" s="4"/>
    </row>
    <row r="652" spans="12:12">
      <c r="L652" s="4"/>
    </row>
    <row r="653" spans="12:12">
      <c r="L653" s="4"/>
    </row>
    <row r="654" spans="12:12">
      <c r="L654" s="4"/>
    </row>
    <row r="655" spans="12:12">
      <c r="L655" s="4"/>
    </row>
    <row r="656" spans="12:12">
      <c r="L656" s="4"/>
    </row>
    <row r="657" spans="12:12">
      <c r="L657" s="4"/>
    </row>
    <row r="658" spans="12:12">
      <c r="L658" s="4"/>
    </row>
    <row r="659" spans="12:12">
      <c r="L659" s="4"/>
    </row>
    <row r="660" spans="12:12">
      <c r="L660" s="4"/>
    </row>
    <row r="661" spans="12:12">
      <c r="L661" s="4"/>
    </row>
    <row r="662" spans="12:12">
      <c r="L662" s="4"/>
    </row>
    <row r="663" spans="12:12">
      <c r="L663" s="4"/>
    </row>
    <row r="664" spans="12:12">
      <c r="L664" s="4"/>
    </row>
    <row r="665" spans="12:12">
      <c r="L665" s="4"/>
    </row>
    <row r="666" spans="12:12">
      <c r="L666" s="4"/>
    </row>
    <row r="667" spans="12:12">
      <c r="L667" s="4"/>
    </row>
    <row r="668" spans="12:12">
      <c r="L668" s="4"/>
    </row>
    <row r="669" spans="12:12">
      <c r="L669" s="4"/>
    </row>
    <row r="670" spans="12:12">
      <c r="L670" s="4"/>
    </row>
    <row r="671" spans="12:12">
      <c r="L671" s="4"/>
    </row>
    <row r="672" spans="12:12">
      <c r="L672" s="4"/>
    </row>
    <row r="673" spans="12:12">
      <c r="L673" s="4"/>
    </row>
    <row r="674" spans="12:12">
      <c r="L674" s="4"/>
    </row>
    <row r="675" spans="12:12">
      <c r="L675" s="4"/>
    </row>
    <row r="676" spans="12:12">
      <c r="L676" s="4"/>
    </row>
    <row r="677" spans="12:12">
      <c r="L677" s="4"/>
    </row>
    <row r="678" spans="12:12">
      <c r="L678" s="4"/>
    </row>
    <row r="679" spans="12:12">
      <c r="L679" s="4"/>
    </row>
    <row r="680" spans="12:12">
      <c r="L680" s="4"/>
    </row>
    <row r="681" spans="12:12">
      <c r="L681" s="4"/>
    </row>
    <row r="682" spans="12:12">
      <c r="L682" s="4"/>
    </row>
    <row r="683" spans="12:12">
      <c r="L683" s="4"/>
    </row>
    <row r="684" spans="12:12">
      <c r="L684" s="4"/>
    </row>
    <row r="685" spans="12:12">
      <c r="L685" s="4"/>
    </row>
    <row r="686" spans="12:12">
      <c r="L686" s="4"/>
    </row>
    <row r="687" spans="12:12">
      <c r="L687" s="4"/>
    </row>
    <row r="688" spans="12:12">
      <c r="L688" s="4"/>
    </row>
    <row r="689" spans="12:12">
      <c r="L689" s="4"/>
    </row>
    <row r="690" spans="12:12">
      <c r="L690" s="4"/>
    </row>
    <row r="691" spans="12:12">
      <c r="L691" s="4"/>
    </row>
    <row r="692" spans="12:12">
      <c r="L692" s="4"/>
    </row>
    <row r="693" spans="12:12">
      <c r="L693" s="4"/>
    </row>
    <row r="694" spans="12:12">
      <c r="L694" s="4"/>
    </row>
    <row r="695" spans="12:12">
      <c r="L695" s="4"/>
    </row>
    <row r="696" spans="12:12">
      <c r="L696" s="4"/>
    </row>
    <row r="697" spans="12:12">
      <c r="L697" s="4"/>
    </row>
    <row r="698" spans="12:12">
      <c r="L698" s="4"/>
    </row>
    <row r="699" spans="12:12">
      <c r="L699" s="4"/>
    </row>
    <row r="700" spans="12:12">
      <c r="L700" s="4"/>
    </row>
    <row r="701" spans="12:12">
      <c r="L701" s="4"/>
    </row>
    <row r="702" spans="12:12">
      <c r="L702" s="4"/>
    </row>
    <row r="703" spans="12:12">
      <c r="L703" s="4"/>
    </row>
    <row r="704" spans="12:12">
      <c r="L704" s="4"/>
    </row>
    <row r="705" spans="12:12">
      <c r="L705" s="4"/>
    </row>
    <row r="706" spans="12:12">
      <c r="L706" s="4"/>
    </row>
    <row r="707" spans="12:12">
      <c r="L707" s="4"/>
    </row>
    <row r="708" spans="12:12">
      <c r="L708" s="4"/>
    </row>
    <row r="709" spans="12:12">
      <c r="L709" s="4"/>
    </row>
    <row r="710" spans="12:12">
      <c r="L710" s="4"/>
    </row>
    <row r="711" spans="12:12">
      <c r="L711" s="4"/>
    </row>
    <row r="712" spans="12:12">
      <c r="L712" s="4"/>
    </row>
    <row r="713" spans="12:12">
      <c r="L713" s="4"/>
    </row>
    <row r="714" spans="12:12">
      <c r="L714" s="4"/>
    </row>
    <row r="715" spans="12:12">
      <c r="L715" s="4"/>
    </row>
    <row r="716" spans="12:12">
      <c r="L716" s="4"/>
    </row>
    <row r="717" spans="12:12">
      <c r="L717" s="4"/>
    </row>
    <row r="718" spans="12:12">
      <c r="L718" s="4"/>
    </row>
    <row r="719" spans="12:12">
      <c r="L719" s="4"/>
    </row>
    <row r="720" spans="12:12">
      <c r="L720" s="4"/>
    </row>
    <row r="721" spans="12:12">
      <c r="L721" s="4"/>
    </row>
    <row r="722" spans="12:12">
      <c r="L722" s="4"/>
    </row>
    <row r="723" spans="12:12">
      <c r="L723" s="4"/>
    </row>
    <row r="724" spans="12:12">
      <c r="L724" s="4"/>
    </row>
    <row r="725" spans="12:12">
      <c r="L725" s="4"/>
    </row>
    <row r="726" spans="12:12">
      <c r="L726" s="4"/>
    </row>
    <row r="727" spans="12:12">
      <c r="L727" s="4"/>
    </row>
    <row r="728" spans="12:12">
      <c r="L728" s="4"/>
    </row>
    <row r="729" spans="12:12">
      <c r="L729" s="4"/>
    </row>
    <row r="730" spans="12:12">
      <c r="L730" s="4"/>
    </row>
    <row r="731" spans="12:12">
      <c r="L731" s="4"/>
    </row>
    <row r="732" spans="12:12">
      <c r="L732" s="4"/>
    </row>
    <row r="733" spans="12:12">
      <c r="L733" s="4"/>
    </row>
    <row r="734" spans="12:12">
      <c r="L734" s="4"/>
    </row>
    <row r="735" spans="12:12">
      <c r="L735" s="4"/>
    </row>
    <row r="736" spans="12:12">
      <c r="L736" s="4"/>
    </row>
    <row r="737" spans="12:12">
      <c r="L737" s="4"/>
    </row>
    <row r="738" spans="12:12">
      <c r="L738" s="4"/>
    </row>
    <row r="739" spans="12:12">
      <c r="L739" s="4"/>
    </row>
    <row r="740" spans="12:12">
      <c r="L740" s="4"/>
    </row>
    <row r="741" spans="12:12">
      <c r="L741" s="4"/>
    </row>
    <row r="742" spans="12:12">
      <c r="L742" s="4"/>
    </row>
    <row r="743" spans="12:12">
      <c r="L743" s="4"/>
    </row>
    <row r="744" spans="12:12">
      <c r="L744" s="4"/>
    </row>
    <row r="745" spans="12:12">
      <c r="L745" s="4"/>
    </row>
    <row r="746" spans="12:12">
      <c r="L746" s="4"/>
    </row>
    <row r="747" spans="12:12">
      <c r="L747" s="4"/>
    </row>
    <row r="748" spans="12:12">
      <c r="L748" s="4"/>
    </row>
    <row r="749" spans="12:12">
      <c r="L749" s="4"/>
    </row>
    <row r="750" spans="12:12">
      <c r="L750" s="4"/>
    </row>
    <row r="751" spans="12:12">
      <c r="L751" s="4"/>
    </row>
    <row r="752" spans="12:12">
      <c r="L752" s="4"/>
    </row>
    <row r="753" spans="12:12">
      <c r="L753" s="4"/>
    </row>
    <row r="754" spans="12:12">
      <c r="L754" s="4"/>
    </row>
    <row r="755" spans="12:12">
      <c r="L755" s="4"/>
    </row>
    <row r="756" spans="12:12">
      <c r="L756" s="4"/>
    </row>
    <row r="757" spans="12:12">
      <c r="L757" s="4"/>
    </row>
    <row r="758" spans="12:12">
      <c r="L758" s="4"/>
    </row>
    <row r="759" spans="12:12">
      <c r="L759" s="4"/>
    </row>
    <row r="760" spans="12:12">
      <c r="L760" s="4"/>
    </row>
    <row r="761" spans="12:12">
      <c r="L761" s="4"/>
    </row>
    <row r="762" spans="12:12">
      <c r="L762" s="4"/>
    </row>
    <row r="763" spans="12:12">
      <c r="L763" s="4"/>
    </row>
    <row r="764" spans="12:12">
      <c r="L764" s="4"/>
    </row>
    <row r="765" spans="12:12">
      <c r="L765" s="4"/>
    </row>
    <row r="766" spans="12:12">
      <c r="L766" s="4"/>
    </row>
    <row r="767" spans="12:12">
      <c r="L767" s="4"/>
    </row>
    <row r="768" spans="12:12">
      <c r="L768" s="4"/>
    </row>
    <row r="769" spans="12:12">
      <c r="L769" s="4"/>
    </row>
    <row r="770" spans="12:12">
      <c r="L770" s="4"/>
    </row>
    <row r="771" spans="12:12">
      <c r="L771" s="4"/>
    </row>
    <row r="772" spans="12:12">
      <c r="L772" s="4"/>
    </row>
    <row r="773" spans="12:12">
      <c r="L773" s="4"/>
    </row>
    <row r="774" spans="12:12">
      <c r="L774" s="4"/>
    </row>
    <row r="775" spans="12:12">
      <c r="L775" s="4"/>
    </row>
    <row r="776" spans="12:12">
      <c r="L776" s="4"/>
    </row>
    <row r="777" spans="12:12">
      <c r="L777" s="4"/>
    </row>
    <row r="778" spans="12:12">
      <c r="L778" s="4"/>
    </row>
    <row r="779" spans="12:12">
      <c r="L779" s="4"/>
    </row>
    <row r="780" spans="12:12">
      <c r="L780" s="4"/>
    </row>
    <row r="781" spans="12:12">
      <c r="L781" s="4"/>
    </row>
    <row r="782" spans="12:12">
      <c r="L782" s="4"/>
    </row>
    <row r="783" spans="12:12">
      <c r="L783" s="4"/>
    </row>
    <row r="784" spans="12:12">
      <c r="L784" s="4"/>
    </row>
    <row r="785" spans="12:12">
      <c r="L785" s="4"/>
    </row>
    <row r="786" spans="12:12">
      <c r="L786" s="4"/>
    </row>
    <row r="787" spans="12:12">
      <c r="L787" s="4"/>
    </row>
    <row r="788" spans="12:12">
      <c r="L788" s="4"/>
    </row>
    <row r="789" spans="12:12">
      <c r="L789" s="4"/>
    </row>
    <row r="790" spans="12:12">
      <c r="L790" s="4"/>
    </row>
    <row r="791" spans="12:12">
      <c r="L791" s="4"/>
    </row>
    <row r="792" spans="12:12">
      <c r="L792" s="4"/>
    </row>
    <row r="793" spans="12:12">
      <c r="L793" s="4"/>
    </row>
    <row r="794" spans="12:12">
      <c r="L794" s="4"/>
    </row>
    <row r="795" spans="12:12">
      <c r="L795" s="4"/>
    </row>
    <row r="796" spans="12:12">
      <c r="L796" s="4"/>
    </row>
    <row r="797" spans="12:12">
      <c r="L797" s="4"/>
    </row>
    <row r="798" spans="12:12">
      <c r="L798" s="4"/>
    </row>
    <row r="799" spans="12:12">
      <c r="L799" s="4"/>
    </row>
    <row r="800" spans="12:12">
      <c r="L800" s="4"/>
    </row>
    <row r="801" spans="12:12">
      <c r="L801" s="4"/>
    </row>
    <row r="802" spans="12:12">
      <c r="L802" s="4"/>
    </row>
    <row r="803" spans="12:12">
      <c r="L803" s="4"/>
    </row>
    <row r="804" spans="12:12">
      <c r="L804" s="4"/>
    </row>
    <row r="805" spans="12:12">
      <c r="L805" s="4"/>
    </row>
    <row r="806" spans="12:12">
      <c r="L806" s="4"/>
    </row>
    <row r="807" spans="12:12">
      <c r="L807" s="4"/>
    </row>
    <row r="808" spans="12:12">
      <c r="L808" s="4"/>
    </row>
    <row r="809" spans="12:12">
      <c r="L809" s="4"/>
    </row>
    <row r="810" spans="12:12">
      <c r="L810" s="4"/>
    </row>
    <row r="811" spans="12:12">
      <c r="L811" s="4"/>
    </row>
    <row r="812" spans="12:12">
      <c r="L812" s="4"/>
    </row>
    <row r="813" spans="12:12">
      <c r="L813" s="4"/>
    </row>
    <row r="814" spans="12:12">
      <c r="L814" s="4"/>
    </row>
    <row r="815" spans="12:12">
      <c r="L815" s="4"/>
    </row>
    <row r="816" spans="12:12">
      <c r="L816" s="4"/>
    </row>
    <row r="817" spans="12:12">
      <c r="L817" s="4"/>
    </row>
    <row r="818" spans="12:12">
      <c r="L818" s="4"/>
    </row>
    <row r="819" spans="12:12">
      <c r="L819" s="4"/>
    </row>
    <row r="820" spans="12:12">
      <c r="L820" s="4"/>
    </row>
    <row r="821" spans="12:12">
      <c r="L821" s="4"/>
    </row>
    <row r="822" spans="12:12">
      <c r="L822" s="4"/>
    </row>
    <row r="823" spans="12:12">
      <c r="L823" s="4"/>
    </row>
    <row r="824" spans="12:12">
      <c r="L824" s="4"/>
    </row>
    <row r="825" spans="12:12">
      <c r="L825" s="4"/>
    </row>
    <row r="826" spans="12:12">
      <c r="L826" s="4"/>
    </row>
    <row r="827" spans="12:12">
      <c r="L827" s="4"/>
    </row>
    <row r="828" spans="12:12">
      <c r="L828" s="4"/>
    </row>
    <row r="829" spans="12:12">
      <c r="L829" s="4"/>
    </row>
    <row r="830" spans="12:12">
      <c r="L830" s="4"/>
    </row>
    <row r="831" spans="12:12">
      <c r="L831" s="4"/>
    </row>
    <row r="832" spans="12:12">
      <c r="L832" s="4"/>
    </row>
    <row r="833" spans="12:12">
      <c r="L833" s="4"/>
    </row>
    <row r="834" spans="12:12">
      <c r="L834" s="4"/>
    </row>
    <row r="835" spans="12:12">
      <c r="L835" s="4"/>
    </row>
    <row r="836" spans="12:12">
      <c r="L836" s="4"/>
    </row>
    <row r="837" spans="12:12">
      <c r="L837" s="4"/>
    </row>
    <row r="838" spans="12:12">
      <c r="L838" s="4"/>
    </row>
    <row r="839" spans="12:12">
      <c r="L839" s="4"/>
    </row>
    <row r="840" spans="12:12">
      <c r="L840" s="4"/>
    </row>
    <row r="841" spans="12:12">
      <c r="L841" s="4"/>
    </row>
    <row r="842" spans="12:12">
      <c r="L842" s="4"/>
    </row>
    <row r="843" spans="12:12">
      <c r="L843" s="4"/>
    </row>
    <row r="844" spans="12:12">
      <c r="L844" s="4"/>
    </row>
    <row r="845" spans="12:12">
      <c r="L845" s="4"/>
    </row>
    <row r="846" spans="12:12">
      <c r="L846" s="4"/>
    </row>
    <row r="847" spans="12:12">
      <c r="L847" s="4"/>
    </row>
    <row r="848" spans="12:12">
      <c r="L848" s="4"/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659458" r:id="rId4" name="XLDataChannel1">
          <controlPr defaultSize="0" print="0" autoLine="0" linkedCell="L1" r:id="rId5">
            <anchor moveWithCells="1">
              <from>
                <xdr:col>11</xdr:col>
                <xdr:colOff>0</xdr:colOff>
                <xdr:row>0</xdr:row>
                <xdr:rowOff>0</xdr:rowOff>
              </from>
              <to>
                <xdr:col>11</xdr:col>
                <xdr:colOff>619125</xdr:colOff>
                <xdr:row>1</xdr:row>
                <xdr:rowOff>0</xdr:rowOff>
              </to>
            </anchor>
          </controlPr>
        </control>
      </mc:Choice>
      <mc:Fallback>
        <control shapeId="659458" r:id="rId4" name="XLDataChannel1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FFC000"/>
  </sheetPr>
  <dimension ref="A1:S346"/>
  <sheetViews>
    <sheetView workbookViewId="0">
      <pane ySplit="10965" topLeftCell="A312"/>
      <selection activeCell="H21" sqref="H21"/>
      <selection pane="bottomLeft" activeCell="A312" sqref="A312"/>
    </sheetView>
  </sheetViews>
  <sheetFormatPr baseColWidth="10" defaultColWidth="9.140625" defaultRowHeight="12.75"/>
  <cols>
    <col min="1" max="1" width="10.140625" bestFit="1" customWidth="1"/>
    <col min="15" max="16" width="10.140625" style="7" bestFit="1" customWidth="1"/>
    <col min="17" max="17" width="5.85546875" style="7" customWidth="1"/>
    <col min="18" max="19" width="10.140625" style="7" bestFit="1" customWidth="1"/>
  </cols>
  <sheetData>
    <row r="1" spans="1:19"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 t="s">
        <v>102</v>
      </c>
      <c r="P1" s="8">
        <v>33238</v>
      </c>
      <c r="R1" s="7" t="s">
        <v>102</v>
      </c>
      <c r="S1" s="8">
        <v>33238</v>
      </c>
    </row>
    <row r="2" spans="1:19"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 t="s">
        <v>101</v>
      </c>
      <c r="P2" s="8">
        <v>42947</v>
      </c>
      <c r="R2" s="7" t="s">
        <v>101</v>
      </c>
      <c r="S2" s="8">
        <v>42947</v>
      </c>
    </row>
    <row r="3" spans="1:19">
      <c r="A3" s="7"/>
      <c r="B3" s="7" t="s">
        <v>113</v>
      </c>
      <c r="C3" s="7" t="s">
        <v>92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 t="s">
        <v>100</v>
      </c>
      <c r="P3" s="7" t="s">
        <v>99</v>
      </c>
      <c r="R3" s="7" t="s">
        <v>100</v>
      </c>
      <c r="S3" s="7" t="s">
        <v>99</v>
      </c>
    </row>
    <row r="4" spans="1:19">
      <c r="A4" s="28"/>
      <c r="B4" s="7" t="s">
        <v>112</v>
      </c>
      <c r="C4" s="7" t="s">
        <v>91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 t="s">
        <v>1</v>
      </c>
      <c r="P4" s="7" t="s">
        <v>92</v>
      </c>
      <c r="R4" s="7" t="s">
        <v>1</v>
      </c>
      <c r="S4" s="7" t="s">
        <v>113</v>
      </c>
    </row>
    <row r="5" spans="1:19">
      <c r="A5" s="7"/>
      <c r="B5" s="28" t="s">
        <v>111</v>
      </c>
      <c r="C5" s="28" t="s">
        <v>110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 t="s">
        <v>2</v>
      </c>
      <c r="P5" s="7" t="s">
        <v>91</v>
      </c>
      <c r="R5" s="7" t="s">
        <v>2</v>
      </c>
      <c r="S5" s="7" t="s">
        <v>112</v>
      </c>
    </row>
    <row r="6" spans="1:19">
      <c r="A6" s="8">
        <v>33238</v>
      </c>
      <c r="B6" s="7">
        <v>8.2510000000000012</v>
      </c>
      <c r="C6" s="7">
        <v>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>
        <v>33238</v>
      </c>
      <c r="P6" s="7">
        <v>2</v>
      </c>
      <c r="R6" s="8">
        <v>33238</v>
      </c>
      <c r="S6" s="7">
        <v>8.2510000000000012</v>
      </c>
    </row>
    <row r="7" spans="1:19">
      <c r="A7" s="8">
        <v>33269</v>
      </c>
      <c r="B7" s="7">
        <v>8.2089999999999996</v>
      </c>
      <c r="C7" s="7">
        <v>2.0499999999999998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>
        <v>33269</v>
      </c>
      <c r="P7" s="7">
        <v>2.0499999999999998</v>
      </c>
      <c r="R7" s="8">
        <v>33269</v>
      </c>
      <c r="S7" s="7">
        <v>8.2089999999999996</v>
      </c>
    </row>
    <row r="8" spans="1:19">
      <c r="A8" s="8">
        <v>33297</v>
      </c>
      <c r="B8" s="7">
        <v>8.2219999999999995</v>
      </c>
      <c r="C8" s="7">
        <v>2.19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>
        <v>33297</v>
      </c>
      <c r="P8" s="7">
        <v>2.19</v>
      </c>
      <c r="R8" s="8">
        <v>33297</v>
      </c>
      <c r="S8" s="7">
        <v>8.2219999999999995</v>
      </c>
    </row>
    <row r="9" spans="1:19">
      <c r="A9" s="8">
        <v>33326</v>
      </c>
      <c r="B9" s="7">
        <v>8.2350000000000012</v>
      </c>
      <c r="C9" s="7">
        <v>2.2600000000000002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>
        <v>33326</v>
      </c>
      <c r="P9" s="7">
        <v>2.2600000000000002</v>
      </c>
      <c r="R9" s="8">
        <v>33326</v>
      </c>
      <c r="S9" s="7">
        <v>8.2350000000000012</v>
      </c>
    </row>
    <row r="10" spans="1:19">
      <c r="A10" s="8">
        <v>33358</v>
      </c>
      <c r="B10" s="7">
        <v>8.1929999999999996</v>
      </c>
      <c r="C10" s="7">
        <v>2.2400000000000002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>
        <v>33358</v>
      </c>
      <c r="P10" s="7">
        <v>2.2400000000000002</v>
      </c>
      <c r="R10" s="8">
        <v>33358</v>
      </c>
      <c r="S10" s="7">
        <v>8.1929999999999996</v>
      </c>
    </row>
    <row r="11" spans="1:19">
      <c r="A11" s="8">
        <v>33389</v>
      </c>
      <c r="B11" s="7">
        <v>8.2870000000000008</v>
      </c>
      <c r="C11" s="7">
        <v>2.33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8">
        <v>33389</v>
      </c>
      <c r="P11" s="7">
        <v>2.33</v>
      </c>
      <c r="R11" s="8">
        <v>33389</v>
      </c>
      <c r="S11" s="7">
        <v>8.2870000000000008</v>
      </c>
    </row>
    <row r="12" spans="1:19">
      <c r="A12" s="8">
        <v>33417</v>
      </c>
      <c r="B12" s="7">
        <v>8.4169999999999998</v>
      </c>
      <c r="C12" s="7">
        <v>2.2200000000000002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>
        <v>33417</v>
      </c>
      <c r="P12" s="7">
        <v>2.2200000000000002</v>
      </c>
      <c r="R12" s="8">
        <v>33417</v>
      </c>
      <c r="S12" s="7">
        <v>8.4169999999999998</v>
      </c>
    </row>
    <row r="13" spans="1:19">
      <c r="A13" s="8">
        <v>33450</v>
      </c>
      <c r="B13" s="7">
        <v>8.3529999999999998</v>
      </c>
      <c r="C13" s="7">
        <v>2.3199999999999998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>
        <v>33450</v>
      </c>
      <c r="P13" s="7">
        <v>2.3199999999999998</v>
      </c>
      <c r="R13" s="8">
        <v>33450</v>
      </c>
      <c r="S13" s="7">
        <v>8.3529999999999998</v>
      </c>
    </row>
    <row r="14" spans="1:19">
      <c r="A14" s="8">
        <v>33480</v>
      </c>
      <c r="B14" s="7">
        <v>8.0860000000000003</v>
      </c>
      <c r="C14" s="7">
        <v>2.37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>
        <v>33480</v>
      </c>
      <c r="P14" s="7">
        <v>2.37</v>
      </c>
      <c r="R14" s="8">
        <v>33480</v>
      </c>
      <c r="S14" s="7">
        <v>8.0860000000000003</v>
      </c>
    </row>
    <row r="15" spans="1:19">
      <c r="A15" s="8">
        <v>33511</v>
      </c>
      <c r="B15" s="7">
        <v>7.8090000000000002</v>
      </c>
      <c r="C15" s="7">
        <v>2.33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8">
        <v>33511</v>
      </c>
      <c r="P15" s="7">
        <v>2.33</v>
      </c>
      <c r="R15" s="8">
        <v>33511</v>
      </c>
      <c r="S15" s="7">
        <v>7.8090000000000002</v>
      </c>
    </row>
    <row r="16" spans="1:19">
      <c r="A16" s="8">
        <v>33542</v>
      </c>
      <c r="B16" s="7">
        <v>7.899</v>
      </c>
      <c r="C16" s="7">
        <v>2.38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8">
        <v>33542</v>
      </c>
      <c r="P16" s="7">
        <v>2.38</v>
      </c>
      <c r="R16" s="8">
        <v>33542</v>
      </c>
      <c r="S16" s="7">
        <v>7.899</v>
      </c>
    </row>
    <row r="17" spans="1:19">
      <c r="A17" s="8">
        <v>33571</v>
      </c>
      <c r="B17" s="7">
        <v>7.9780000000000006</v>
      </c>
      <c r="C17" s="7">
        <v>2.3000000000000003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8">
        <v>33571</v>
      </c>
      <c r="P17" s="7">
        <v>2.3000000000000003</v>
      </c>
      <c r="R17" s="8">
        <v>33571</v>
      </c>
      <c r="S17" s="7">
        <v>7.9780000000000006</v>
      </c>
    </row>
    <row r="18" spans="1:19">
      <c r="A18" s="8">
        <v>33603</v>
      </c>
      <c r="B18" s="7">
        <v>7.4090000000000007</v>
      </c>
      <c r="C18" s="7">
        <v>2.57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8">
        <v>33603</v>
      </c>
      <c r="P18" s="7">
        <v>2.57</v>
      </c>
      <c r="R18" s="8">
        <v>33603</v>
      </c>
      <c r="S18" s="7">
        <v>7.4090000000000007</v>
      </c>
    </row>
    <row r="19" spans="1:19">
      <c r="A19" s="8">
        <v>33634</v>
      </c>
      <c r="B19" s="7">
        <v>7.7630000000000008</v>
      </c>
      <c r="C19" s="7">
        <v>2.58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>
        <v>33634</v>
      </c>
      <c r="P19" s="7">
        <v>2.58</v>
      </c>
      <c r="R19" s="8">
        <v>33634</v>
      </c>
      <c r="S19" s="7">
        <v>7.7630000000000008</v>
      </c>
    </row>
    <row r="20" spans="1:19">
      <c r="A20" s="8">
        <v>33662</v>
      </c>
      <c r="B20" s="7">
        <v>7.8000000000000007</v>
      </c>
      <c r="C20" s="7">
        <v>2.58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8">
        <v>33662</v>
      </c>
      <c r="P20" s="7">
        <v>2.58</v>
      </c>
      <c r="R20" s="8">
        <v>33662</v>
      </c>
      <c r="S20" s="7">
        <v>7.8000000000000007</v>
      </c>
    </row>
    <row r="21" spans="1:19">
      <c r="A21" s="8">
        <v>33694</v>
      </c>
      <c r="B21" s="7">
        <v>7.96</v>
      </c>
      <c r="C21" s="7">
        <v>2.5300000000000002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8">
        <v>33694</v>
      </c>
      <c r="P21" s="7">
        <v>2.5300000000000002</v>
      </c>
      <c r="R21" s="8">
        <v>33694</v>
      </c>
      <c r="S21" s="7">
        <v>7.96</v>
      </c>
    </row>
    <row r="22" spans="1:19">
      <c r="A22" s="8">
        <v>33724</v>
      </c>
      <c r="B22" s="7">
        <v>8.0519999999999996</v>
      </c>
      <c r="C22" s="7">
        <v>2.58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8">
        <v>33724</v>
      </c>
      <c r="P22" s="7">
        <v>2.58</v>
      </c>
      <c r="R22" s="8">
        <v>33724</v>
      </c>
      <c r="S22" s="7">
        <v>8.0519999999999996</v>
      </c>
    </row>
    <row r="23" spans="1:19">
      <c r="A23" s="8">
        <v>33753</v>
      </c>
      <c r="B23" s="7">
        <v>7.8330000000000002</v>
      </c>
      <c r="C23" s="7">
        <v>2.64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v>33753</v>
      </c>
      <c r="P23" s="7">
        <v>2.64</v>
      </c>
      <c r="R23" s="8">
        <v>33753</v>
      </c>
      <c r="S23" s="7">
        <v>7.8330000000000002</v>
      </c>
    </row>
    <row r="24" spans="1:19">
      <c r="A24" s="8">
        <v>33785</v>
      </c>
      <c r="B24" s="7">
        <v>7.7840000000000007</v>
      </c>
      <c r="C24" s="7">
        <v>2.56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8">
        <v>33785</v>
      </c>
      <c r="P24" s="7">
        <v>2.56</v>
      </c>
      <c r="R24" s="8">
        <v>33785</v>
      </c>
      <c r="S24" s="7">
        <v>7.7840000000000007</v>
      </c>
    </row>
    <row r="25" spans="1:19">
      <c r="A25" s="8">
        <v>33816</v>
      </c>
      <c r="B25" s="7">
        <v>7.4530000000000003</v>
      </c>
      <c r="C25" s="7">
        <v>2.67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8">
        <v>33816</v>
      </c>
      <c r="P25" s="7">
        <v>2.67</v>
      </c>
      <c r="R25" s="8">
        <v>33816</v>
      </c>
      <c r="S25" s="7">
        <v>7.4530000000000003</v>
      </c>
    </row>
    <row r="26" spans="1:19">
      <c r="A26" s="8">
        <v>33847</v>
      </c>
      <c r="B26" s="7">
        <v>7.4710000000000001</v>
      </c>
      <c r="C26" s="7">
        <v>2.62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>
        <v>33847</v>
      </c>
      <c r="P26" s="7">
        <v>2.62</v>
      </c>
      <c r="R26" s="8">
        <v>33847</v>
      </c>
      <c r="S26" s="7">
        <v>7.4710000000000001</v>
      </c>
    </row>
    <row r="27" spans="1:19">
      <c r="A27" s="8">
        <v>33877</v>
      </c>
      <c r="B27" s="7">
        <v>7.375</v>
      </c>
      <c r="C27" s="7">
        <v>2.63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>
        <v>33877</v>
      </c>
      <c r="P27" s="7">
        <v>2.63</v>
      </c>
      <c r="R27" s="8">
        <v>33877</v>
      </c>
      <c r="S27" s="7">
        <v>7.375</v>
      </c>
    </row>
    <row r="28" spans="1:19">
      <c r="A28" s="8">
        <v>33907</v>
      </c>
      <c r="B28" s="7">
        <v>7.6290000000000004</v>
      </c>
      <c r="C28" s="7">
        <v>2.65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>
        <v>33907</v>
      </c>
      <c r="P28" s="7">
        <v>2.65</v>
      </c>
      <c r="R28" s="8">
        <v>33907</v>
      </c>
      <c r="S28" s="7">
        <v>7.6290000000000004</v>
      </c>
    </row>
    <row r="29" spans="1:19">
      <c r="A29" s="8">
        <v>33938</v>
      </c>
      <c r="B29" s="7">
        <v>7.6210000000000004</v>
      </c>
      <c r="C29" s="7">
        <v>2.74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>
        <v>33938</v>
      </c>
      <c r="P29" s="7">
        <v>2.74</v>
      </c>
      <c r="R29" s="8">
        <v>33938</v>
      </c>
      <c r="S29" s="7">
        <v>7.6210000000000004</v>
      </c>
    </row>
    <row r="30" spans="1:19">
      <c r="A30" s="8">
        <v>33969</v>
      </c>
      <c r="B30" s="7">
        <v>7.3960000000000008</v>
      </c>
      <c r="C30" s="7">
        <v>2.75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>
        <v>33969</v>
      </c>
      <c r="P30" s="7">
        <v>2.75</v>
      </c>
      <c r="R30" s="8">
        <v>33969</v>
      </c>
      <c r="S30" s="7">
        <v>7.3960000000000008</v>
      </c>
    </row>
    <row r="31" spans="1:19">
      <c r="A31" s="8">
        <v>33998</v>
      </c>
      <c r="B31" s="7">
        <v>7.2120000000000006</v>
      </c>
      <c r="C31" s="7">
        <v>2.59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>
        <v>33998</v>
      </c>
      <c r="P31" s="7">
        <v>2.59</v>
      </c>
      <c r="R31" s="8">
        <v>33998</v>
      </c>
      <c r="S31" s="7">
        <v>7.2120000000000006</v>
      </c>
    </row>
    <row r="32" spans="1:19">
      <c r="A32" s="8">
        <v>34026</v>
      </c>
      <c r="B32" s="7">
        <v>6.9590000000000005</v>
      </c>
      <c r="C32" s="7">
        <v>2.6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8">
        <v>34026</v>
      </c>
      <c r="P32" s="7">
        <v>2.6</v>
      </c>
      <c r="R32" s="8">
        <v>34026</v>
      </c>
      <c r="S32" s="7">
        <v>6.9590000000000005</v>
      </c>
    </row>
    <row r="33" spans="1:19">
      <c r="A33" s="8">
        <v>34059</v>
      </c>
      <c r="B33" s="7">
        <v>6.9270000000000005</v>
      </c>
      <c r="C33" s="7">
        <v>2.65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8">
        <v>34059</v>
      </c>
      <c r="P33" s="7">
        <v>2.65</v>
      </c>
      <c r="R33" s="8">
        <v>34059</v>
      </c>
      <c r="S33" s="7">
        <v>6.9270000000000005</v>
      </c>
    </row>
    <row r="34" spans="1:19">
      <c r="A34" s="8">
        <v>34089</v>
      </c>
      <c r="B34" s="7">
        <v>6.9430000000000005</v>
      </c>
      <c r="C34" s="7">
        <v>2.57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8">
        <v>34089</v>
      </c>
      <c r="P34" s="7">
        <v>2.57</v>
      </c>
      <c r="R34" s="8">
        <v>34089</v>
      </c>
      <c r="S34" s="7">
        <v>6.9430000000000005</v>
      </c>
    </row>
    <row r="35" spans="1:19">
      <c r="A35" s="8">
        <v>34120</v>
      </c>
      <c r="B35" s="7">
        <v>6.9790000000000001</v>
      </c>
      <c r="C35" s="7">
        <v>2.64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>
        <v>34120</v>
      </c>
      <c r="P35" s="7">
        <v>2.64</v>
      </c>
      <c r="R35" s="8">
        <v>34120</v>
      </c>
      <c r="S35" s="7">
        <v>6.9790000000000001</v>
      </c>
    </row>
    <row r="36" spans="1:19">
      <c r="A36" s="8">
        <v>34150</v>
      </c>
      <c r="B36" s="7">
        <v>6.6770000000000005</v>
      </c>
      <c r="C36" s="7">
        <v>2.62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8">
        <v>34150</v>
      </c>
      <c r="P36" s="7">
        <v>2.62</v>
      </c>
      <c r="R36" s="8">
        <v>34150</v>
      </c>
      <c r="S36" s="7">
        <v>6.6770000000000005</v>
      </c>
    </row>
    <row r="37" spans="1:19">
      <c r="A37" s="8">
        <v>34180</v>
      </c>
      <c r="B37" s="7">
        <v>6.5660000000000007</v>
      </c>
      <c r="C37" s="7">
        <v>2.57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8">
        <v>34180</v>
      </c>
      <c r="P37" s="7">
        <v>2.57</v>
      </c>
      <c r="R37" s="8">
        <v>34180</v>
      </c>
      <c r="S37" s="7">
        <v>6.5660000000000007</v>
      </c>
    </row>
    <row r="38" spans="1:19">
      <c r="A38" s="8">
        <v>34212</v>
      </c>
      <c r="B38" s="7">
        <v>6.2200000000000006</v>
      </c>
      <c r="C38" s="7">
        <v>2.68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">
        <v>34212</v>
      </c>
      <c r="P38" s="7">
        <v>2.68</v>
      </c>
      <c r="R38" s="8">
        <v>34212</v>
      </c>
      <c r="S38" s="7">
        <v>6.2200000000000006</v>
      </c>
    </row>
    <row r="39" spans="1:19">
      <c r="A39" s="8">
        <v>34242</v>
      </c>
      <c r="B39" s="7">
        <v>6.0340000000000007</v>
      </c>
      <c r="C39" s="7">
        <v>2.65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8">
        <v>34242</v>
      </c>
      <c r="P39" s="7">
        <v>2.65</v>
      </c>
      <c r="R39" s="8">
        <v>34242</v>
      </c>
      <c r="S39" s="7">
        <v>6.0340000000000007</v>
      </c>
    </row>
    <row r="40" spans="1:19">
      <c r="A40" s="8">
        <v>34271</v>
      </c>
      <c r="B40" s="7">
        <v>5.9569999999999999</v>
      </c>
      <c r="C40" s="7">
        <v>2.68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8">
        <v>34271</v>
      </c>
      <c r="P40" s="7">
        <v>2.68</v>
      </c>
      <c r="R40" s="8">
        <v>34271</v>
      </c>
      <c r="S40" s="7">
        <v>5.9569999999999999</v>
      </c>
    </row>
    <row r="41" spans="1:19">
      <c r="A41" s="8">
        <v>34303</v>
      </c>
      <c r="B41" s="7">
        <v>6.2880000000000003</v>
      </c>
      <c r="C41" s="7">
        <v>2.65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8">
        <v>34303</v>
      </c>
      <c r="P41" s="7">
        <v>2.65</v>
      </c>
      <c r="R41" s="8">
        <v>34303</v>
      </c>
      <c r="S41" s="7">
        <v>6.2880000000000003</v>
      </c>
    </row>
    <row r="42" spans="1:19">
      <c r="A42" s="8">
        <v>34334</v>
      </c>
      <c r="B42" s="7">
        <v>6.3479999999999999</v>
      </c>
      <c r="C42" s="7">
        <v>2.67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8">
        <v>34334</v>
      </c>
      <c r="P42" s="7">
        <v>2.67</v>
      </c>
      <c r="R42" s="8">
        <v>34334</v>
      </c>
      <c r="S42" s="7">
        <v>6.3479999999999999</v>
      </c>
    </row>
    <row r="43" spans="1:19">
      <c r="A43" s="8">
        <v>34365</v>
      </c>
      <c r="B43" s="7">
        <v>6.2309999999999999</v>
      </c>
      <c r="C43" s="7">
        <v>2.54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8">
        <v>34365</v>
      </c>
      <c r="P43" s="7">
        <v>2.54</v>
      </c>
      <c r="R43" s="8">
        <v>34365</v>
      </c>
      <c r="S43" s="7">
        <v>6.2309999999999999</v>
      </c>
    </row>
    <row r="44" spans="1:19">
      <c r="A44" s="8">
        <v>34393</v>
      </c>
      <c r="B44" s="7">
        <v>6.6710000000000003</v>
      </c>
      <c r="C44" s="7">
        <v>2.46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8">
        <v>34393</v>
      </c>
      <c r="P44" s="7">
        <v>2.46</v>
      </c>
      <c r="R44" s="8">
        <v>34393</v>
      </c>
      <c r="S44" s="7">
        <v>6.6710000000000003</v>
      </c>
    </row>
    <row r="45" spans="1:19">
      <c r="A45" s="8">
        <v>34424</v>
      </c>
      <c r="B45" s="7">
        <v>7.11</v>
      </c>
      <c r="C45" s="7">
        <v>2.34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8">
        <v>34424</v>
      </c>
      <c r="P45" s="7">
        <v>2.34</v>
      </c>
      <c r="R45" s="8">
        <v>34424</v>
      </c>
      <c r="S45" s="7">
        <v>7.11</v>
      </c>
    </row>
    <row r="46" spans="1:19">
      <c r="A46" s="8">
        <v>34453</v>
      </c>
      <c r="B46" s="7">
        <v>7.3090000000000002</v>
      </c>
      <c r="C46" s="7">
        <v>2.35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8">
        <v>34453</v>
      </c>
      <c r="P46" s="7">
        <v>2.35</v>
      </c>
      <c r="R46" s="8">
        <v>34453</v>
      </c>
      <c r="S46" s="7">
        <v>7.3090000000000002</v>
      </c>
    </row>
    <row r="47" spans="1:19">
      <c r="A47" s="8">
        <v>34485</v>
      </c>
      <c r="B47" s="7">
        <v>7.4359999999999999</v>
      </c>
      <c r="C47" s="7">
        <v>2.37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8">
        <v>34485</v>
      </c>
      <c r="P47" s="7">
        <v>2.37</v>
      </c>
      <c r="R47" s="8">
        <v>34485</v>
      </c>
      <c r="S47" s="7">
        <v>7.4359999999999999</v>
      </c>
    </row>
    <row r="48" spans="1:19">
      <c r="A48" s="8">
        <v>34515</v>
      </c>
      <c r="B48" s="7">
        <v>7.6220000000000008</v>
      </c>
      <c r="C48" s="7">
        <v>2.3000000000000003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8">
        <v>34515</v>
      </c>
      <c r="P48" s="7">
        <v>2.3000000000000003</v>
      </c>
      <c r="R48" s="8">
        <v>34515</v>
      </c>
      <c r="S48" s="7">
        <v>7.6220000000000008</v>
      </c>
    </row>
    <row r="49" spans="1:19">
      <c r="A49" s="8">
        <v>34544</v>
      </c>
      <c r="B49" s="7">
        <v>7.3850000000000007</v>
      </c>
      <c r="C49" s="7">
        <v>2.36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8">
        <v>34544</v>
      </c>
      <c r="P49" s="7">
        <v>2.36</v>
      </c>
      <c r="R49" s="8">
        <v>34544</v>
      </c>
      <c r="S49" s="7">
        <v>7.3850000000000007</v>
      </c>
    </row>
    <row r="50" spans="1:19">
      <c r="A50" s="8">
        <v>34577</v>
      </c>
      <c r="B50" s="7">
        <v>7.548</v>
      </c>
      <c r="C50" s="7">
        <v>2.4500000000000002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8">
        <v>34577</v>
      </c>
      <c r="P50" s="7">
        <v>2.4500000000000002</v>
      </c>
      <c r="R50" s="8">
        <v>34577</v>
      </c>
      <c r="S50" s="7">
        <v>7.548</v>
      </c>
    </row>
    <row r="51" spans="1:19">
      <c r="A51" s="8">
        <v>34607</v>
      </c>
      <c r="B51" s="7">
        <v>7.8180000000000005</v>
      </c>
      <c r="C51" s="7">
        <v>2.4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8">
        <v>34607</v>
      </c>
      <c r="P51" s="7">
        <v>2.4</v>
      </c>
      <c r="R51" s="8">
        <v>34607</v>
      </c>
      <c r="S51" s="7">
        <v>7.8180000000000005</v>
      </c>
    </row>
    <row r="52" spans="1:19">
      <c r="A52" s="8">
        <v>34638</v>
      </c>
      <c r="B52" s="7">
        <v>7.9640000000000004</v>
      </c>
      <c r="C52" s="7">
        <v>2.44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8">
        <v>34638</v>
      </c>
      <c r="P52" s="7">
        <v>2.44</v>
      </c>
      <c r="R52" s="8">
        <v>34638</v>
      </c>
      <c r="S52" s="7">
        <v>7.9640000000000004</v>
      </c>
    </row>
    <row r="53" spans="1:19">
      <c r="A53" s="8">
        <v>34668</v>
      </c>
      <c r="B53" s="7">
        <v>7.9880000000000004</v>
      </c>
      <c r="C53" s="7">
        <v>2.36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8">
        <v>34668</v>
      </c>
      <c r="P53" s="7">
        <v>2.36</v>
      </c>
      <c r="R53" s="8">
        <v>34668</v>
      </c>
      <c r="S53" s="7">
        <v>7.9880000000000004</v>
      </c>
    </row>
    <row r="54" spans="1:19">
      <c r="A54" s="8">
        <v>34698</v>
      </c>
      <c r="B54" s="7">
        <v>7.8810000000000002</v>
      </c>
      <c r="C54" s="7">
        <v>2.38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8">
        <v>34698</v>
      </c>
      <c r="P54" s="7">
        <v>2.38</v>
      </c>
      <c r="R54" s="8">
        <v>34698</v>
      </c>
      <c r="S54" s="7">
        <v>7.8810000000000002</v>
      </c>
    </row>
    <row r="55" spans="1:19">
      <c r="A55" s="8">
        <v>34730</v>
      </c>
      <c r="B55" s="7">
        <v>7.7070000000000007</v>
      </c>
      <c r="C55" s="7">
        <v>2.2600000000000002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8">
        <v>34730</v>
      </c>
      <c r="P55" s="7">
        <v>2.2600000000000002</v>
      </c>
      <c r="R55" s="8">
        <v>34730</v>
      </c>
      <c r="S55" s="7">
        <v>7.7070000000000007</v>
      </c>
    </row>
    <row r="56" spans="1:19">
      <c r="A56" s="8">
        <v>34758</v>
      </c>
      <c r="B56" s="7">
        <v>7.508</v>
      </c>
      <c r="C56" s="7">
        <v>2.34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8">
        <v>34758</v>
      </c>
      <c r="P56" s="7">
        <v>2.34</v>
      </c>
      <c r="R56" s="8">
        <v>34758</v>
      </c>
      <c r="S56" s="7">
        <v>7.508</v>
      </c>
    </row>
    <row r="57" spans="1:19">
      <c r="A57" s="8">
        <v>34789</v>
      </c>
      <c r="B57" s="7">
        <v>7.4340000000000002</v>
      </c>
      <c r="C57" s="7">
        <v>2.4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8">
        <v>34789</v>
      </c>
      <c r="P57" s="7">
        <v>2.4</v>
      </c>
      <c r="R57" s="8">
        <v>34789</v>
      </c>
      <c r="S57" s="7">
        <v>7.4340000000000002</v>
      </c>
    </row>
    <row r="58" spans="1:19">
      <c r="A58" s="8">
        <v>34817</v>
      </c>
      <c r="B58" s="7">
        <v>7.3390000000000004</v>
      </c>
      <c r="C58" s="7">
        <v>2.48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8">
        <v>34817</v>
      </c>
      <c r="P58" s="7">
        <v>2.48</v>
      </c>
      <c r="R58" s="8">
        <v>34817</v>
      </c>
      <c r="S58" s="7">
        <v>7.3390000000000004</v>
      </c>
    </row>
    <row r="59" spans="1:19">
      <c r="A59" s="8">
        <v>34850</v>
      </c>
      <c r="B59" s="7">
        <v>6.665</v>
      </c>
      <c r="C59" s="7">
        <v>2.57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8">
        <v>34850</v>
      </c>
      <c r="P59" s="7">
        <v>2.57</v>
      </c>
      <c r="R59" s="8">
        <v>34850</v>
      </c>
      <c r="S59" s="7">
        <v>6.665</v>
      </c>
    </row>
    <row r="60" spans="1:19">
      <c r="A60" s="8">
        <v>34880</v>
      </c>
      <c r="B60" s="7">
        <v>6.6240000000000006</v>
      </c>
      <c r="C60" s="7">
        <v>2.63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8">
        <v>34880</v>
      </c>
      <c r="P60" s="7">
        <v>2.63</v>
      </c>
      <c r="R60" s="8">
        <v>34880</v>
      </c>
      <c r="S60" s="7">
        <v>6.6240000000000006</v>
      </c>
    </row>
    <row r="61" spans="1:19">
      <c r="A61" s="8">
        <v>34911</v>
      </c>
      <c r="B61" s="7">
        <v>6.8580000000000005</v>
      </c>
      <c r="C61" s="7">
        <v>2.72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8">
        <v>34911</v>
      </c>
      <c r="P61" s="7">
        <v>2.72</v>
      </c>
      <c r="R61" s="8">
        <v>34911</v>
      </c>
      <c r="S61" s="7">
        <v>6.8580000000000005</v>
      </c>
    </row>
    <row r="62" spans="1:19">
      <c r="A62" s="8">
        <v>34942</v>
      </c>
      <c r="B62" s="7">
        <v>6.7140000000000004</v>
      </c>
      <c r="C62" s="7">
        <v>2.71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8">
        <v>34942</v>
      </c>
      <c r="P62" s="7">
        <v>2.71</v>
      </c>
      <c r="R62" s="8">
        <v>34942</v>
      </c>
      <c r="S62" s="7">
        <v>6.7140000000000004</v>
      </c>
    </row>
    <row r="63" spans="1:19">
      <c r="A63" s="8">
        <v>34971</v>
      </c>
      <c r="B63" s="7">
        <v>6.4850000000000003</v>
      </c>
      <c r="C63" s="7">
        <v>2.82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8">
        <v>34971</v>
      </c>
      <c r="P63" s="7">
        <v>2.82</v>
      </c>
      <c r="R63" s="8">
        <v>34971</v>
      </c>
      <c r="S63" s="7">
        <v>6.4850000000000003</v>
      </c>
    </row>
    <row r="64" spans="1:19">
      <c r="A64" s="8">
        <v>35003</v>
      </c>
      <c r="B64" s="7">
        <v>6.3310000000000004</v>
      </c>
      <c r="C64" s="7">
        <v>2.77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8">
        <v>35003</v>
      </c>
      <c r="P64" s="7">
        <v>2.77</v>
      </c>
      <c r="R64" s="8">
        <v>35003</v>
      </c>
      <c r="S64" s="7">
        <v>6.3310000000000004</v>
      </c>
    </row>
    <row r="65" spans="1:19">
      <c r="A65" s="8">
        <v>35033</v>
      </c>
      <c r="B65" s="7">
        <v>6.1350000000000007</v>
      </c>
      <c r="C65" s="7">
        <v>2.87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8">
        <v>35033</v>
      </c>
      <c r="P65" s="7">
        <v>2.87</v>
      </c>
      <c r="R65" s="8">
        <v>35033</v>
      </c>
      <c r="S65" s="7">
        <v>6.1350000000000007</v>
      </c>
    </row>
    <row r="66" spans="1:19">
      <c r="A66" s="8">
        <v>35062</v>
      </c>
      <c r="B66" s="7">
        <v>5.9550000000000001</v>
      </c>
      <c r="C66" s="7">
        <v>2.91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8">
        <v>35062</v>
      </c>
      <c r="P66" s="7">
        <v>2.91</v>
      </c>
      <c r="R66" s="8">
        <v>35062</v>
      </c>
      <c r="S66" s="7">
        <v>5.9550000000000001</v>
      </c>
    </row>
    <row r="67" spans="1:19">
      <c r="A67" s="8">
        <v>35095</v>
      </c>
      <c r="B67" s="7">
        <v>6.0289999999999999</v>
      </c>
      <c r="C67" s="7">
        <v>2.81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8">
        <v>35095</v>
      </c>
      <c r="P67" s="7">
        <v>2.81</v>
      </c>
      <c r="R67" s="8">
        <v>35095</v>
      </c>
      <c r="S67" s="7">
        <v>6.0289999999999999</v>
      </c>
    </row>
    <row r="68" spans="1:19">
      <c r="A68" s="8">
        <v>35124</v>
      </c>
      <c r="B68" s="7">
        <v>6.4730000000000008</v>
      </c>
      <c r="C68" s="7">
        <v>2.84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8">
        <v>35124</v>
      </c>
      <c r="P68" s="7">
        <v>2.84</v>
      </c>
      <c r="R68" s="8">
        <v>35124</v>
      </c>
      <c r="S68" s="7">
        <v>6.4730000000000008</v>
      </c>
    </row>
    <row r="69" spans="1:19">
      <c r="A69" s="8">
        <v>35153</v>
      </c>
      <c r="B69" s="7">
        <v>6.6690000000000005</v>
      </c>
      <c r="C69" s="7">
        <v>2.86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8">
        <v>35153</v>
      </c>
      <c r="P69" s="7">
        <v>2.86</v>
      </c>
      <c r="R69" s="8">
        <v>35153</v>
      </c>
      <c r="S69" s="7">
        <v>6.6690000000000005</v>
      </c>
    </row>
    <row r="70" spans="1:19">
      <c r="A70" s="8">
        <v>35185</v>
      </c>
      <c r="B70" s="7">
        <v>6.883</v>
      </c>
      <c r="C70" s="7">
        <v>2.89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8">
        <v>35185</v>
      </c>
      <c r="P70" s="7">
        <v>2.89</v>
      </c>
      <c r="R70" s="8">
        <v>35185</v>
      </c>
      <c r="S70" s="7">
        <v>6.883</v>
      </c>
    </row>
    <row r="71" spans="1:19">
      <c r="A71" s="8">
        <v>35216</v>
      </c>
      <c r="B71" s="7">
        <v>6.9940000000000007</v>
      </c>
      <c r="C71" s="7">
        <v>2.97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8">
        <v>35216</v>
      </c>
      <c r="P71" s="7">
        <v>2.97</v>
      </c>
      <c r="R71" s="8">
        <v>35216</v>
      </c>
      <c r="S71" s="7">
        <v>6.9940000000000007</v>
      </c>
    </row>
    <row r="72" spans="1:19">
      <c r="A72" s="8">
        <v>35244</v>
      </c>
      <c r="B72" s="7">
        <v>6.9010000000000007</v>
      </c>
      <c r="C72" s="7">
        <v>2.98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8">
        <v>35244</v>
      </c>
      <c r="P72" s="7">
        <v>2.98</v>
      </c>
      <c r="R72" s="8">
        <v>35244</v>
      </c>
      <c r="S72" s="7">
        <v>6.9010000000000007</v>
      </c>
    </row>
    <row r="73" spans="1:19">
      <c r="A73" s="8">
        <v>35277</v>
      </c>
      <c r="B73" s="7">
        <v>6.9740000000000002</v>
      </c>
      <c r="C73" s="7">
        <v>2.83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8">
        <v>35277</v>
      </c>
      <c r="P73" s="7">
        <v>2.83</v>
      </c>
      <c r="R73" s="8">
        <v>35277</v>
      </c>
      <c r="S73" s="7">
        <v>6.9740000000000002</v>
      </c>
    </row>
    <row r="74" spans="1:19">
      <c r="A74" s="8">
        <v>35307</v>
      </c>
      <c r="B74" s="7">
        <v>7.1210000000000004</v>
      </c>
      <c r="C74" s="7">
        <v>2.9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8">
        <v>35307</v>
      </c>
      <c r="P74" s="7">
        <v>2.9</v>
      </c>
      <c r="R74" s="8">
        <v>35307</v>
      </c>
      <c r="S74" s="7">
        <v>7.1210000000000004</v>
      </c>
    </row>
    <row r="75" spans="1:19">
      <c r="A75" s="8">
        <v>35338</v>
      </c>
      <c r="B75" s="7">
        <v>6.9270000000000005</v>
      </c>
      <c r="C75" s="7">
        <v>3.06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8">
        <v>35338</v>
      </c>
      <c r="P75" s="7">
        <v>3.06</v>
      </c>
      <c r="R75" s="8">
        <v>35338</v>
      </c>
      <c r="S75" s="7">
        <v>6.9270000000000005</v>
      </c>
    </row>
    <row r="76" spans="1:19">
      <c r="A76" s="8">
        <v>35369</v>
      </c>
      <c r="B76" s="7">
        <v>6.6530000000000005</v>
      </c>
      <c r="C76" s="7">
        <v>3.1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8">
        <v>35369</v>
      </c>
      <c r="P76" s="7">
        <v>3.1</v>
      </c>
      <c r="R76" s="8">
        <v>35369</v>
      </c>
      <c r="S76" s="7">
        <v>6.6530000000000005</v>
      </c>
    </row>
    <row r="77" spans="1:19">
      <c r="A77" s="8">
        <v>35398</v>
      </c>
      <c r="B77" s="7">
        <v>6.3580000000000005</v>
      </c>
      <c r="C77" s="7">
        <v>3.33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8">
        <v>35398</v>
      </c>
      <c r="P77" s="7">
        <v>3.33</v>
      </c>
      <c r="R77" s="8">
        <v>35398</v>
      </c>
      <c r="S77" s="7">
        <v>6.3580000000000005</v>
      </c>
    </row>
    <row r="78" spans="1:19">
      <c r="A78" s="8">
        <v>35430</v>
      </c>
      <c r="B78" s="7">
        <v>6.6430000000000007</v>
      </c>
      <c r="C78" s="7">
        <v>3.27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8">
        <v>35430</v>
      </c>
      <c r="P78" s="7">
        <v>3.27</v>
      </c>
      <c r="R78" s="8">
        <v>35430</v>
      </c>
      <c r="S78" s="7">
        <v>6.6430000000000007</v>
      </c>
    </row>
    <row r="79" spans="1:19">
      <c r="A79" s="8">
        <v>35461</v>
      </c>
      <c r="B79" s="7">
        <v>6.8000000000000007</v>
      </c>
      <c r="C79" s="7">
        <v>3.3000000000000003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8">
        <v>35461</v>
      </c>
      <c r="P79" s="7">
        <v>3.3000000000000003</v>
      </c>
      <c r="R79" s="8">
        <v>35461</v>
      </c>
      <c r="S79" s="7">
        <v>6.8000000000000007</v>
      </c>
    </row>
    <row r="80" spans="1:19">
      <c r="A80" s="8">
        <v>35489</v>
      </c>
      <c r="B80" s="7">
        <v>6.8490000000000002</v>
      </c>
      <c r="C80" s="7">
        <v>3.29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8">
        <v>35489</v>
      </c>
      <c r="P80" s="7">
        <v>3.29</v>
      </c>
      <c r="R80" s="8">
        <v>35489</v>
      </c>
      <c r="S80" s="7">
        <v>6.8490000000000002</v>
      </c>
    </row>
    <row r="81" spans="1:19">
      <c r="A81" s="8">
        <v>35520</v>
      </c>
      <c r="B81" s="7">
        <v>7.1050000000000004</v>
      </c>
      <c r="C81" s="7">
        <v>3.16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8">
        <v>35520</v>
      </c>
      <c r="P81" s="7">
        <v>3.16</v>
      </c>
      <c r="R81" s="8">
        <v>35520</v>
      </c>
      <c r="S81" s="7">
        <v>7.1050000000000004</v>
      </c>
    </row>
    <row r="82" spans="1:19">
      <c r="A82" s="8">
        <v>35550</v>
      </c>
      <c r="B82" s="7">
        <v>6.9580000000000002</v>
      </c>
      <c r="C82" s="7">
        <v>3.38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8">
        <v>35550</v>
      </c>
      <c r="P82" s="7">
        <v>3.38</v>
      </c>
      <c r="R82" s="8">
        <v>35550</v>
      </c>
      <c r="S82" s="7">
        <v>6.9580000000000002</v>
      </c>
    </row>
    <row r="83" spans="1:19">
      <c r="A83" s="8">
        <v>35580</v>
      </c>
      <c r="B83" s="7">
        <v>6.9160000000000004</v>
      </c>
      <c r="C83" s="7">
        <v>3.5700000000000003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8">
        <v>35580</v>
      </c>
      <c r="P83" s="7">
        <v>3.5700000000000003</v>
      </c>
      <c r="R83" s="8">
        <v>35580</v>
      </c>
      <c r="S83" s="7">
        <v>6.9160000000000004</v>
      </c>
    </row>
    <row r="84" spans="1:19">
      <c r="A84" s="8">
        <v>35611</v>
      </c>
      <c r="B84" s="7">
        <v>6.7940000000000005</v>
      </c>
      <c r="C84" s="7">
        <v>3.75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8">
        <v>35611</v>
      </c>
      <c r="P84" s="7">
        <v>3.75</v>
      </c>
      <c r="R84" s="8">
        <v>35611</v>
      </c>
      <c r="S84" s="7">
        <v>6.7940000000000005</v>
      </c>
    </row>
    <row r="85" spans="1:19">
      <c r="A85" s="8">
        <v>35642</v>
      </c>
      <c r="B85" s="7">
        <v>6.2990000000000004</v>
      </c>
      <c r="C85" s="7">
        <v>4.03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8">
        <v>35642</v>
      </c>
      <c r="P85" s="7">
        <v>4.03</v>
      </c>
      <c r="R85" s="8">
        <v>35642</v>
      </c>
      <c r="S85" s="7">
        <v>6.2990000000000004</v>
      </c>
    </row>
    <row r="86" spans="1:19">
      <c r="A86" s="8">
        <v>35671</v>
      </c>
      <c r="B86" s="7">
        <v>6.6350000000000007</v>
      </c>
      <c r="C86" s="7">
        <v>3.81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8">
        <v>35671</v>
      </c>
      <c r="P86" s="7">
        <v>3.81</v>
      </c>
      <c r="R86" s="8">
        <v>35671</v>
      </c>
      <c r="S86" s="7">
        <v>6.6350000000000007</v>
      </c>
    </row>
    <row r="87" spans="1:19">
      <c r="A87" s="8">
        <v>35703</v>
      </c>
      <c r="B87" s="7">
        <v>6.4060000000000006</v>
      </c>
      <c r="C87" s="7">
        <v>4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8">
        <v>35703</v>
      </c>
      <c r="P87" s="7">
        <v>4</v>
      </c>
      <c r="R87" s="8">
        <v>35703</v>
      </c>
      <c r="S87" s="7">
        <v>6.4060000000000006</v>
      </c>
    </row>
    <row r="88" spans="1:19">
      <c r="A88" s="8">
        <v>35734</v>
      </c>
      <c r="B88" s="7">
        <v>6.1450000000000005</v>
      </c>
      <c r="C88" s="7">
        <v>3.84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8">
        <v>35734</v>
      </c>
      <c r="P88" s="7">
        <v>3.84</v>
      </c>
      <c r="R88" s="8">
        <v>35734</v>
      </c>
      <c r="S88" s="7">
        <v>6.1450000000000005</v>
      </c>
    </row>
    <row r="89" spans="1:19">
      <c r="A89" s="8">
        <v>35762</v>
      </c>
      <c r="B89" s="7">
        <v>6.0940000000000003</v>
      </c>
      <c r="C89" s="7">
        <v>4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8">
        <v>35762</v>
      </c>
      <c r="P89" s="7">
        <v>4</v>
      </c>
      <c r="R89" s="8">
        <v>35762</v>
      </c>
      <c r="S89" s="7">
        <v>6.0940000000000003</v>
      </c>
    </row>
    <row r="90" spans="1:19">
      <c r="A90" s="8">
        <v>35795</v>
      </c>
      <c r="B90" s="7">
        <v>5.9260000000000002</v>
      </c>
      <c r="C90" s="7">
        <v>4.04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8">
        <v>35795</v>
      </c>
      <c r="P90" s="7">
        <v>4.04</v>
      </c>
      <c r="R90" s="8">
        <v>35795</v>
      </c>
      <c r="S90" s="7">
        <v>5.9260000000000002</v>
      </c>
    </row>
    <row r="91" spans="1:19">
      <c r="A91" s="8">
        <v>35825</v>
      </c>
      <c r="B91" s="7">
        <v>5.8080000000000007</v>
      </c>
      <c r="C91" s="7">
        <v>3.84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8">
        <v>35825</v>
      </c>
      <c r="P91" s="7">
        <v>3.84</v>
      </c>
      <c r="R91" s="8">
        <v>35825</v>
      </c>
      <c r="S91" s="7">
        <v>5.8080000000000007</v>
      </c>
    </row>
    <row r="92" spans="1:19">
      <c r="A92" s="8">
        <v>35853</v>
      </c>
      <c r="B92" s="7">
        <v>5.92</v>
      </c>
      <c r="C92" s="7">
        <v>4.09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8">
        <v>35853</v>
      </c>
      <c r="P92" s="7">
        <v>4.09</v>
      </c>
      <c r="R92" s="8">
        <v>35853</v>
      </c>
      <c r="S92" s="7">
        <v>5.92</v>
      </c>
    </row>
    <row r="93" spans="1:19">
      <c r="A93" s="8">
        <v>35885</v>
      </c>
      <c r="B93" s="7">
        <v>5.94</v>
      </c>
      <c r="C93" s="7">
        <v>4.3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8">
        <v>35885</v>
      </c>
      <c r="P93" s="7">
        <v>4.3</v>
      </c>
      <c r="R93" s="8">
        <v>35885</v>
      </c>
      <c r="S93" s="7">
        <v>5.94</v>
      </c>
    </row>
    <row r="94" spans="1:19">
      <c r="A94" s="8">
        <v>35915</v>
      </c>
      <c r="B94" s="7">
        <v>5.9489999999999998</v>
      </c>
      <c r="C94" s="7">
        <v>4.3600000000000003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8">
        <v>35915</v>
      </c>
      <c r="P94" s="7">
        <v>4.3600000000000003</v>
      </c>
      <c r="R94" s="8">
        <v>35915</v>
      </c>
      <c r="S94" s="7">
        <v>5.9489999999999998</v>
      </c>
    </row>
    <row r="95" spans="1:19">
      <c r="A95" s="8">
        <v>35944</v>
      </c>
      <c r="B95" s="7">
        <v>5.8020000000000005</v>
      </c>
      <c r="C95" s="7">
        <v>4.2300000000000004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8">
        <v>35944</v>
      </c>
      <c r="P95" s="7">
        <v>4.2300000000000004</v>
      </c>
      <c r="R95" s="8">
        <v>35944</v>
      </c>
      <c r="S95" s="7">
        <v>5.8020000000000005</v>
      </c>
    </row>
    <row r="96" spans="1:19">
      <c r="A96" s="8">
        <v>35976</v>
      </c>
      <c r="B96" s="7">
        <v>5.62</v>
      </c>
      <c r="C96" s="7">
        <v>4.42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8">
        <v>35976</v>
      </c>
      <c r="P96" s="7">
        <v>4.42</v>
      </c>
      <c r="R96" s="8">
        <v>35976</v>
      </c>
      <c r="S96" s="7">
        <v>5.62</v>
      </c>
    </row>
    <row r="97" spans="1:19">
      <c r="A97" s="8">
        <v>36007</v>
      </c>
      <c r="B97" s="7">
        <v>5.7160000000000002</v>
      </c>
      <c r="C97" s="7">
        <v>4.3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8">
        <v>36007</v>
      </c>
      <c r="P97" s="7">
        <v>4.3</v>
      </c>
      <c r="R97" s="8">
        <v>36007</v>
      </c>
      <c r="S97" s="7">
        <v>5.7160000000000002</v>
      </c>
    </row>
    <row r="98" spans="1:19">
      <c r="A98" s="8">
        <v>36038</v>
      </c>
      <c r="B98" s="7">
        <v>5.3790000000000004</v>
      </c>
      <c r="C98" s="7">
        <v>3.63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8">
        <v>36038</v>
      </c>
      <c r="P98" s="7">
        <v>3.63</v>
      </c>
      <c r="R98" s="8">
        <v>36038</v>
      </c>
      <c r="S98" s="7">
        <v>5.3790000000000004</v>
      </c>
    </row>
    <row r="99" spans="1:19">
      <c r="A99" s="8">
        <v>36068</v>
      </c>
      <c r="B99" s="7">
        <v>4.9750000000000005</v>
      </c>
      <c r="C99" s="7">
        <v>3.79</v>
      </c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8">
        <v>36068</v>
      </c>
      <c r="P99" s="7">
        <v>3.79</v>
      </c>
      <c r="R99" s="8">
        <v>36068</v>
      </c>
      <c r="S99" s="7">
        <v>4.9750000000000005</v>
      </c>
    </row>
    <row r="100" spans="1:19">
      <c r="A100" s="8">
        <v>36098</v>
      </c>
      <c r="B100" s="7">
        <v>5.1480000000000006</v>
      </c>
      <c r="C100" s="7">
        <v>4.07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8">
        <v>36098</v>
      </c>
      <c r="P100" s="7">
        <v>4.07</v>
      </c>
      <c r="R100" s="8">
        <v>36098</v>
      </c>
      <c r="S100" s="7">
        <v>5.1480000000000006</v>
      </c>
    </row>
    <row r="101" spans="1:19">
      <c r="A101" s="8">
        <v>36129</v>
      </c>
      <c r="B101" s="7">
        <v>5.069</v>
      </c>
      <c r="C101" s="7">
        <v>4.33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8">
        <v>36129</v>
      </c>
      <c r="P101" s="7">
        <v>4.33</v>
      </c>
      <c r="R101" s="8">
        <v>36129</v>
      </c>
      <c r="S101" s="7">
        <v>5.069</v>
      </c>
    </row>
    <row r="102" spans="1:19">
      <c r="A102" s="8">
        <v>36160</v>
      </c>
      <c r="B102" s="7">
        <v>5.085</v>
      </c>
      <c r="C102" s="7">
        <v>4.5200000000000005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8">
        <v>36160</v>
      </c>
      <c r="P102" s="7">
        <v>4.5200000000000005</v>
      </c>
      <c r="R102" s="8">
        <v>36160</v>
      </c>
      <c r="S102" s="7">
        <v>5.085</v>
      </c>
    </row>
    <row r="103" spans="1:19">
      <c r="A103" s="8">
        <v>36189</v>
      </c>
      <c r="B103" s="7">
        <v>5.09</v>
      </c>
      <c r="C103" s="7">
        <v>4.37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8">
        <v>36189</v>
      </c>
      <c r="P103" s="7">
        <v>4.37</v>
      </c>
      <c r="R103" s="8">
        <v>36189</v>
      </c>
      <c r="S103" s="7">
        <v>5.09</v>
      </c>
    </row>
    <row r="104" spans="1:19">
      <c r="A104" s="8">
        <v>36217</v>
      </c>
      <c r="B104" s="7">
        <v>5.5613999999999999</v>
      </c>
      <c r="C104" s="7">
        <v>4.26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8">
        <v>36217</v>
      </c>
      <c r="P104" s="7">
        <v>4.26</v>
      </c>
      <c r="R104" s="8">
        <v>36217</v>
      </c>
      <c r="S104" s="7">
        <v>5.5613999999999999</v>
      </c>
    </row>
    <row r="105" spans="1:19">
      <c r="A105" s="8">
        <v>36250</v>
      </c>
      <c r="B105" s="7">
        <v>5.6219000000000001</v>
      </c>
      <c r="C105" s="7">
        <v>4.47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8">
        <v>36250</v>
      </c>
      <c r="P105" s="7">
        <v>4.47</v>
      </c>
      <c r="R105" s="8">
        <v>36250</v>
      </c>
      <c r="S105" s="7">
        <v>5.6219000000000001</v>
      </c>
    </row>
    <row r="106" spans="1:19">
      <c r="A106" s="8">
        <v>36280</v>
      </c>
      <c r="B106" s="7">
        <v>5.6741999999999999</v>
      </c>
      <c r="C106" s="7">
        <v>4.68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8">
        <v>36280</v>
      </c>
      <c r="P106" s="7">
        <v>4.68</v>
      </c>
      <c r="R106" s="8">
        <v>36280</v>
      </c>
      <c r="S106" s="7">
        <v>5.6741999999999999</v>
      </c>
    </row>
    <row r="107" spans="1:19">
      <c r="A107" s="8">
        <v>36311</v>
      </c>
      <c r="B107" s="7">
        <v>5.8428000000000004</v>
      </c>
      <c r="C107" s="7">
        <v>4.5200000000000005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8">
        <v>36311</v>
      </c>
      <c r="P107" s="7">
        <v>4.5200000000000005</v>
      </c>
      <c r="R107" s="8">
        <v>36311</v>
      </c>
      <c r="S107" s="7">
        <v>5.8428000000000004</v>
      </c>
    </row>
    <row r="108" spans="1:19">
      <c r="A108" s="8">
        <v>36341</v>
      </c>
      <c r="B108" s="7">
        <v>5.9910000000000005</v>
      </c>
      <c r="C108" s="7">
        <v>4.79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8">
        <v>36341</v>
      </c>
      <c r="P108" s="7">
        <v>4.79</v>
      </c>
      <c r="R108" s="8">
        <v>36341</v>
      </c>
      <c r="S108" s="7">
        <v>5.9910000000000005</v>
      </c>
    </row>
    <row r="109" spans="1:19">
      <c r="A109" s="8">
        <v>36371</v>
      </c>
      <c r="B109" s="7">
        <v>6.1066000000000003</v>
      </c>
      <c r="C109" s="7">
        <v>4.54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8">
        <v>36371</v>
      </c>
      <c r="P109" s="7">
        <v>4.54</v>
      </c>
      <c r="R109" s="8">
        <v>36371</v>
      </c>
      <c r="S109" s="7">
        <v>6.1066000000000003</v>
      </c>
    </row>
    <row r="110" spans="1:19">
      <c r="A110" s="8">
        <v>36403</v>
      </c>
      <c r="B110" s="7">
        <v>6.0638000000000005</v>
      </c>
      <c r="C110" s="7">
        <v>4.55</v>
      </c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8">
        <v>36403</v>
      </c>
      <c r="P110" s="7">
        <v>4.55</v>
      </c>
      <c r="R110" s="8">
        <v>36403</v>
      </c>
      <c r="S110" s="7">
        <v>6.0638000000000005</v>
      </c>
    </row>
    <row r="111" spans="1:19">
      <c r="A111" s="8">
        <v>36433</v>
      </c>
      <c r="B111" s="7">
        <v>6.0547000000000004</v>
      </c>
      <c r="C111" s="7">
        <v>4.37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8">
        <v>36433</v>
      </c>
      <c r="P111" s="7">
        <v>4.37</v>
      </c>
      <c r="R111" s="8">
        <v>36433</v>
      </c>
      <c r="S111" s="7">
        <v>6.0547000000000004</v>
      </c>
    </row>
    <row r="112" spans="1:19">
      <c r="A112" s="8">
        <v>36462</v>
      </c>
      <c r="B112" s="7">
        <v>6.1506000000000007</v>
      </c>
      <c r="C112" s="7">
        <v>4.6399999999999997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8">
        <v>36462</v>
      </c>
      <c r="P112" s="7">
        <v>4.6399999999999997</v>
      </c>
      <c r="R112" s="8">
        <v>36462</v>
      </c>
      <c r="S112" s="7">
        <v>6.1506000000000007</v>
      </c>
    </row>
    <row r="113" spans="1:19">
      <c r="A113" s="8">
        <v>36494</v>
      </c>
      <c r="B113" s="7">
        <v>6.282</v>
      </c>
      <c r="C113" s="7">
        <v>4.7700000000000005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8">
        <v>36494</v>
      </c>
      <c r="P113" s="7">
        <v>4.7700000000000005</v>
      </c>
      <c r="R113" s="8">
        <v>36494</v>
      </c>
      <c r="S113" s="7">
        <v>6.282</v>
      </c>
    </row>
    <row r="114" spans="1:19">
      <c r="A114" s="8">
        <v>36525</v>
      </c>
      <c r="B114" s="7">
        <v>6.4767999999999999</v>
      </c>
      <c r="C114" s="7">
        <v>5.18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8">
        <v>36525</v>
      </c>
      <c r="P114" s="7">
        <v>5.18</v>
      </c>
      <c r="R114" s="8">
        <v>36525</v>
      </c>
      <c r="S114" s="7">
        <v>6.4767999999999999</v>
      </c>
    </row>
    <row r="115" spans="1:19">
      <c r="A115" s="8">
        <v>36556</v>
      </c>
      <c r="B115" s="7">
        <v>6.4903000000000004</v>
      </c>
      <c r="C115" s="7">
        <v>4.63</v>
      </c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8">
        <v>36556</v>
      </c>
      <c r="P115" s="7">
        <v>4.63</v>
      </c>
      <c r="R115" s="8">
        <v>36556</v>
      </c>
      <c r="S115" s="7">
        <v>6.4903000000000004</v>
      </c>
    </row>
    <row r="116" spans="1:19">
      <c r="A116" s="8">
        <v>36585</v>
      </c>
      <c r="B116" s="7">
        <v>6.1419000000000006</v>
      </c>
      <c r="C116" s="7">
        <v>4.6000000000000005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8">
        <v>36585</v>
      </c>
      <c r="P116" s="7">
        <v>4.6000000000000005</v>
      </c>
      <c r="R116" s="8">
        <v>36585</v>
      </c>
      <c r="S116" s="7">
        <v>6.1419000000000006</v>
      </c>
    </row>
    <row r="117" spans="1:19">
      <c r="A117" s="8">
        <v>36616</v>
      </c>
      <c r="B117" s="7">
        <v>5.8372000000000002</v>
      </c>
      <c r="C117" s="7">
        <v>5.03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8">
        <v>36616</v>
      </c>
      <c r="P117" s="7">
        <v>5.03</v>
      </c>
      <c r="R117" s="8">
        <v>36616</v>
      </c>
      <c r="S117" s="7">
        <v>5.8372000000000002</v>
      </c>
    </row>
    <row r="118" spans="1:19">
      <c r="A118" s="8">
        <v>36644</v>
      </c>
      <c r="B118" s="7">
        <v>5.9641000000000002</v>
      </c>
      <c r="C118" s="7">
        <v>4.83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8">
        <v>36644</v>
      </c>
      <c r="P118" s="7">
        <v>4.83</v>
      </c>
      <c r="R118" s="8">
        <v>36644</v>
      </c>
      <c r="S118" s="7">
        <v>5.9641000000000002</v>
      </c>
    </row>
    <row r="119" spans="1:19">
      <c r="A119" s="8">
        <v>36677</v>
      </c>
      <c r="B119" s="7">
        <v>6.0188000000000006</v>
      </c>
      <c r="C119" s="7">
        <v>4.7</v>
      </c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8">
        <v>36677</v>
      </c>
      <c r="P119" s="7">
        <v>4.7</v>
      </c>
      <c r="R119" s="8">
        <v>36677</v>
      </c>
      <c r="S119" s="7">
        <v>6.0188000000000006</v>
      </c>
    </row>
    <row r="120" spans="1:19">
      <c r="A120" s="8">
        <v>36707</v>
      </c>
      <c r="B120" s="7">
        <v>5.8920000000000003</v>
      </c>
      <c r="C120" s="7">
        <v>4.82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8">
        <v>36707</v>
      </c>
      <c r="P120" s="7">
        <v>4.82</v>
      </c>
      <c r="R120" s="8">
        <v>36707</v>
      </c>
      <c r="S120" s="7">
        <v>5.8920000000000003</v>
      </c>
    </row>
    <row r="121" spans="1:19">
      <c r="A121" s="8">
        <v>36738</v>
      </c>
      <c r="B121" s="7">
        <v>5.7852000000000006</v>
      </c>
      <c r="C121" s="7">
        <v>4.78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8">
        <v>36738</v>
      </c>
      <c r="P121" s="7">
        <v>4.78</v>
      </c>
      <c r="R121" s="8">
        <v>36738</v>
      </c>
      <c r="S121" s="7">
        <v>5.7852000000000006</v>
      </c>
    </row>
    <row r="122" spans="1:19">
      <c r="A122" s="8">
        <v>36769</v>
      </c>
      <c r="B122" s="7">
        <v>5.6745999999999999</v>
      </c>
      <c r="C122" s="7">
        <v>5.09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8">
        <v>36769</v>
      </c>
      <c r="P122" s="7">
        <v>5.09</v>
      </c>
      <c r="R122" s="8">
        <v>36769</v>
      </c>
      <c r="S122" s="7">
        <v>5.6745999999999999</v>
      </c>
    </row>
    <row r="123" spans="1:19">
      <c r="A123" s="8">
        <v>36798</v>
      </c>
      <c r="B123" s="7">
        <v>5.8811</v>
      </c>
      <c r="C123" s="7">
        <v>4.79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8">
        <v>36798</v>
      </c>
      <c r="P123" s="7">
        <v>4.79</v>
      </c>
      <c r="R123" s="8">
        <v>36798</v>
      </c>
      <c r="S123" s="7">
        <v>5.8811</v>
      </c>
    </row>
    <row r="124" spans="1:19">
      <c r="A124" s="8">
        <v>36830</v>
      </c>
      <c r="B124" s="7">
        <v>5.7852000000000006</v>
      </c>
      <c r="C124" s="7">
        <v>4.72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8">
        <v>36830</v>
      </c>
      <c r="P124" s="7">
        <v>4.72</v>
      </c>
      <c r="R124" s="8">
        <v>36830</v>
      </c>
      <c r="S124" s="7">
        <v>5.7852000000000006</v>
      </c>
    </row>
    <row r="125" spans="1:19">
      <c r="A125" s="8">
        <v>36860</v>
      </c>
      <c r="B125" s="7">
        <v>5.5899000000000001</v>
      </c>
      <c r="C125" s="7">
        <v>4.37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8">
        <v>36860</v>
      </c>
      <c r="P125" s="7">
        <v>4.37</v>
      </c>
      <c r="R125" s="8">
        <v>36860</v>
      </c>
      <c r="S125" s="7">
        <v>5.5899000000000001</v>
      </c>
    </row>
    <row r="126" spans="1:19">
      <c r="A126" s="8">
        <v>36889</v>
      </c>
      <c r="B126" s="7">
        <v>5.4483000000000006</v>
      </c>
      <c r="C126" s="7">
        <v>4.41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8">
        <v>36889</v>
      </c>
      <c r="P126" s="7">
        <v>4.41</v>
      </c>
      <c r="R126" s="8">
        <v>36889</v>
      </c>
      <c r="S126" s="7">
        <v>5.4483000000000006</v>
      </c>
    </row>
    <row r="127" spans="1:19">
      <c r="A127" s="8">
        <v>36922</v>
      </c>
      <c r="B127" s="7">
        <v>5.5418000000000003</v>
      </c>
      <c r="C127" s="7">
        <v>4.17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8">
        <v>36922</v>
      </c>
      <c r="P127" s="7">
        <v>4.17</v>
      </c>
      <c r="R127" s="8">
        <v>36922</v>
      </c>
      <c r="S127" s="7">
        <v>5.5418000000000003</v>
      </c>
    </row>
    <row r="128" spans="1:19">
      <c r="A128" s="8">
        <v>36950</v>
      </c>
      <c r="B128" s="7">
        <v>5.3436000000000003</v>
      </c>
      <c r="C128" s="7">
        <v>3.7600000000000002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8">
        <v>36950</v>
      </c>
      <c r="P128" s="7">
        <v>3.7600000000000002</v>
      </c>
      <c r="R128" s="8">
        <v>36950</v>
      </c>
      <c r="S128" s="7">
        <v>5.3436000000000003</v>
      </c>
    </row>
    <row r="129" spans="1:19">
      <c r="A129" s="8">
        <v>36980</v>
      </c>
      <c r="B129" s="7">
        <v>5.4630000000000001</v>
      </c>
      <c r="C129" s="7">
        <v>3.48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8">
        <v>36980</v>
      </c>
      <c r="P129" s="7">
        <v>3.48</v>
      </c>
      <c r="R129" s="8">
        <v>36980</v>
      </c>
      <c r="S129" s="7">
        <v>5.4630000000000001</v>
      </c>
    </row>
    <row r="130" spans="1:19">
      <c r="A130" s="8">
        <v>37011</v>
      </c>
      <c r="B130" s="7">
        <v>5.7774999999999999</v>
      </c>
      <c r="C130" s="7">
        <v>3.8000000000000003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8">
        <v>37011</v>
      </c>
      <c r="P130" s="7">
        <v>3.8000000000000003</v>
      </c>
      <c r="R130" s="8">
        <v>37011</v>
      </c>
      <c r="S130" s="7">
        <v>5.7774999999999999</v>
      </c>
    </row>
    <row r="131" spans="1:19">
      <c r="A131" s="8">
        <v>37042</v>
      </c>
      <c r="B131" s="7">
        <v>5.7684000000000006</v>
      </c>
      <c r="C131" s="7">
        <v>3.8200000000000003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8">
        <v>37042</v>
      </c>
      <c r="P131" s="7">
        <v>3.8200000000000003</v>
      </c>
      <c r="R131" s="8">
        <v>37042</v>
      </c>
      <c r="S131" s="7">
        <v>5.7684000000000006</v>
      </c>
    </row>
    <row r="132" spans="1:19">
      <c r="A132" s="8">
        <v>37071</v>
      </c>
      <c r="B132" s="7">
        <v>5.7457000000000003</v>
      </c>
      <c r="C132" s="7">
        <v>3.75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8">
        <v>37071</v>
      </c>
      <c r="P132" s="7">
        <v>3.75</v>
      </c>
      <c r="R132" s="8">
        <v>37071</v>
      </c>
      <c r="S132" s="7">
        <v>5.7457000000000003</v>
      </c>
    </row>
    <row r="133" spans="1:19">
      <c r="A133" s="8">
        <v>37103</v>
      </c>
      <c r="B133" s="7">
        <v>5.5084</v>
      </c>
      <c r="C133" s="7">
        <v>3.69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8">
        <v>37103</v>
      </c>
      <c r="P133" s="7">
        <v>3.69</v>
      </c>
      <c r="R133" s="8">
        <v>37103</v>
      </c>
      <c r="S133" s="7">
        <v>5.5084</v>
      </c>
    </row>
    <row r="134" spans="1:19">
      <c r="A134" s="8">
        <v>37134</v>
      </c>
      <c r="B134" s="7">
        <v>5.3690000000000007</v>
      </c>
      <c r="C134" s="7">
        <v>3.46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8">
        <v>37134</v>
      </c>
      <c r="P134" s="7">
        <v>3.46</v>
      </c>
      <c r="R134" s="8">
        <v>37134</v>
      </c>
      <c r="S134" s="7">
        <v>5.3690000000000007</v>
      </c>
    </row>
    <row r="135" spans="1:19">
      <c r="A135" s="8">
        <v>37162</v>
      </c>
      <c r="B135" s="7">
        <v>5.4161000000000001</v>
      </c>
      <c r="C135" s="7">
        <v>3.18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8">
        <v>37162</v>
      </c>
      <c r="P135" s="7">
        <v>3.18</v>
      </c>
      <c r="R135" s="8">
        <v>37162</v>
      </c>
      <c r="S135" s="7">
        <v>5.4161000000000001</v>
      </c>
    </row>
    <row r="136" spans="1:19">
      <c r="A136" s="8">
        <v>37195</v>
      </c>
      <c r="B136" s="7">
        <v>4.891</v>
      </c>
      <c r="C136" s="7">
        <v>3.2600000000000002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8">
        <v>37195</v>
      </c>
      <c r="P136" s="7">
        <v>3.2600000000000002</v>
      </c>
      <c r="R136" s="8">
        <v>37195</v>
      </c>
      <c r="S136" s="7">
        <v>4.891</v>
      </c>
    </row>
    <row r="137" spans="1:19">
      <c r="A137" s="8">
        <v>37225</v>
      </c>
      <c r="B137" s="7">
        <v>5.2662000000000004</v>
      </c>
      <c r="C137" s="7">
        <v>3.49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8">
        <v>37225</v>
      </c>
      <c r="P137" s="7">
        <v>3.49</v>
      </c>
      <c r="R137" s="8">
        <v>37225</v>
      </c>
      <c r="S137" s="7">
        <v>5.2662000000000004</v>
      </c>
    </row>
    <row r="138" spans="1:19">
      <c r="A138" s="8">
        <v>37256</v>
      </c>
      <c r="B138" s="7">
        <v>5.4744999999999999</v>
      </c>
      <c r="C138" s="7">
        <v>3.5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8">
        <v>37256</v>
      </c>
      <c r="P138" s="7">
        <v>3.5</v>
      </c>
      <c r="R138" s="8">
        <v>37256</v>
      </c>
      <c r="S138" s="7">
        <v>5.4744999999999999</v>
      </c>
    </row>
    <row r="139" spans="1:19">
      <c r="A139" s="8">
        <v>37287</v>
      </c>
      <c r="B139" s="7">
        <v>5.4338000000000006</v>
      </c>
      <c r="C139" s="7">
        <v>3.66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8">
        <v>37287</v>
      </c>
      <c r="P139" s="7">
        <v>3.66</v>
      </c>
      <c r="R139" s="8">
        <v>37287</v>
      </c>
      <c r="S139" s="7">
        <v>5.4338000000000006</v>
      </c>
    </row>
    <row r="140" spans="1:19">
      <c r="A140" s="8">
        <v>37315</v>
      </c>
      <c r="B140" s="7">
        <v>5.4176000000000002</v>
      </c>
      <c r="C140" s="7">
        <v>3.5700000000000003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8">
        <v>37315</v>
      </c>
      <c r="P140" s="7">
        <v>3.5700000000000003</v>
      </c>
      <c r="R140" s="8">
        <v>37315</v>
      </c>
      <c r="S140" s="7">
        <v>5.4176000000000002</v>
      </c>
    </row>
    <row r="141" spans="1:19">
      <c r="A141" s="8">
        <v>37344</v>
      </c>
      <c r="B141" s="7">
        <v>5.8155000000000001</v>
      </c>
      <c r="C141" s="7">
        <v>3.68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8">
        <v>37344</v>
      </c>
      <c r="P141" s="7">
        <v>3.68</v>
      </c>
      <c r="R141" s="8">
        <v>37344</v>
      </c>
      <c r="S141" s="7">
        <v>5.8155000000000001</v>
      </c>
    </row>
    <row r="142" spans="1:19">
      <c r="A142" s="8">
        <v>37376</v>
      </c>
      <c r="B142" s="7">
        <v>5.6000000000000005</v>
      </c>
      <c r="C142" s="7">
        <v>3.41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8">
        <v>37376</v>
      </c>
      <c r="P142" s="7">
        <v>3.41</v>
      </c>
      <c r="R142" s="8">
        <v>37376</v>
      </c>
      <c r="S142" s="7">
        <v>5.6000000000000005</v>
      </c>
    </row>
    <row r="143" spans="1:19">
      <c r="A143" s="8">
        <v>37407</v>
      </c>
      <c r="B143" s="7">
        <v>5.6135000000000002</v>
      </c>
      <c r="C143" s="7">
        <v>3.35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8">
        <v>37407</v>
      </c>
      <c r="P143" s="7">
        <v>3.35</v>
      </c>
      <c r="R143" s="8">
        <v>37407</v>
      </c>
      <c r="S143" s="7">
        <v>5.6135000000000002</v>
      </c>
    </row>
    <row r="144" spans="1:19">
      <c r="A144" s="8">
        <v>37435</v>
      </c>
      <c r="B144" s="7">
        <v>5.5174000000000003</v>
      </c>
      <c r="C144" s="7">
        <v>3.09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8">
        <v>37435</v>
      </c>
      <c r="P144" s="7">
        <v>3.09</v>
      </c>
      <c r="R144" s="8">
        <v>37435</v>
      </c>
      <c r="S144" s="7">
        <v>5.5174000000000003</v>
      </c>
    </row>
    <row r="145" spans="1:19">
      <c r="A145" s="8">
        <v>37468</v>
      </c>
      <c r="B145" s="7">
        <v>5.3048999999999999</v>
      </c>
      <c r="C145" s="7">
        <v>2.83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8">
        <v>37468</v>
      </c>
      <c r="P145" s="7">
        <v>2.83</v>
      </c>
      <c r="R145" s="8">
        <v>37468</v>
      </c>
      <c r="S145" s="7">
        <v>5.3048999999999999</v>
      </c>
    </row>
    <row r="146" spans="1:19">
      <c r="A146" s="8">
        <v>37498</v>
      </c>
      <c r="B146" s="7">
        <v>4.9356</v>
      </c>
      <c r="C146" s="7">
        <v>2.84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8">
        <v>37498</v>
      </c>
      <c r="P146" s="7">
        <v>2.84</v>
      </c>
      <c r="R146" s="8">
        <v>37498</v>
      </c>
      <c r="S146" s="7">
        <v>4.9356</v>
      </c>
    </row>
    <row r="147" spans="1:19">
      <c r="A147" s="8">
        <v>37529</v>
      </c>
      <c r="B147" s="7">
        <v>4.6625000000000005</v>
      </c>
      <c r="C147" s="7">
        <v>2.5500000000000003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8">
        <v>37529</v>
      </c>
      <c r="P147" s="7">
        <v>2.5500000000000003</v>
      </c>
      <c r="R147" s="8">
        <v>37529</v>
      </c>
      <c r="S147" s="7">
        <v>4.6625000000000005</v>
      </c>
    </row>
    <row r="148" spans="1:19">
      <c r="A148" s="8">
        <v>37560</v>
      </c>
      <c r="B148" s="7">
        <v>5.0037000000000003</v>
      </c>
      <c r="C148" s="7">
        <v>2.8000000000000003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8">
        <v>37560</v>
      </c>
      <c r="P148" s="7">
        <v>2.8000000000000003</v>
      </c>
      <c r="R148" s="8">
        <v>37560</v>
      </c>
      <c r="S148" s="7">
        <v>5.0037000000000003</v>
      </c>
    </row>
    <row r="149" spans="1:19">
      <c r="A149" s="8">
        <v>37589</v>
      </c>
      <c r="B149" s="7">
        <v>5.0438000000000001</v>
      </c>
      <c r="C149" s="7">
        <v>2.95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8">
        <v>37589</v>
      </c>
      <c r="P149" s="7">
        <v>2.95</v>
      </c>
      <c r="R149" s="8">
        <v>37589</v>
      </c>
      <c r="S149" s="7">
        <v>5.0438000000000001</v>
      </c>
    </row>
    <row r="150" spans="1:19">
      <c r="A150" s="8">
        <v>37621</v>
      </c>
      <c r="B150" s="7">
        <v>4.7636000000000003</v>
      </c>
      <c r="C150" s="7">
        <v>2.71</v>
      </c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8">
        <v>37621</v>
      </c>
      <c r="P150" s="7">
        <v>2.71</v>
      </c>
      <c r="R150" s="8">
        <v>37621</v>
      </c>
      <c r="S150" s="7">
        <v>4.7636000000000003</v>
      </c>
    </row>
    <row r="151" spans="1:19">
      <c r="A151" s="8">
        <v>37652</v>
      </c>
      <c r="B151" s="7">
        <v>4.8496000000000006</v>
      </c>
      <c r="C151" s="7">
        <v>2.36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8">
        <v>37652</v>
      </c>
      <c r="P151" s="7">
        <v>2.36</v>
      </c>
      <c r="R151" s="8">
        <v>37652</v>
      </c>
      <c r="S151" s="7">
        <v>4.8496000000000006</v>
      </c>
    </row>
    <row r="152" spans="1:19">
      <c r="A152" s="8">
        <v>37680</v>
      </c>
      <c r="B152" s="7">
        <v>4.6738</v>
      </c>
      <c r="C152" s="7">
        <v>2.3000000000000003</v>
      </c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8">
        <v>37680</v>
      </c>
      <c r="P152" s="7">
        <v>2.3000000000000003</v>
      </c>
      <c r="R152" s="8">
        <v>37680</v>
      </c>
      <c r="S152" s="7">
        <v>4.6738</v>
      </c>
    </row>
    <row r="153" spans="1:19">
      <c r="A153" s="8">
        <v>37711</v>
      </c>
      <c r="B153" s="7">
        <v>4.8372000000000002</v>
      </c>
      <c r="C153" s="7">
        <v>2.33</v>
      </c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8">
        <v>37711</v>
      </c>
      <c r="P153" s="7">
        <v>2.33</v>
      </c>
      <c r="R153" s="8">
        <v>37711</v>
      </c>
      <c r="S153" s="7">
        <v>4.8372000000000002</v>
      </c>
    </row>
    <row r="154" spans="1:19">
      <c r="A154" s="8">
        <v>37741</v>
      </c>
      <c r="B154" s="7">
        <v>4.7777000000000003</v>
      </c>
      <c r="C154" s="7">
        <v>2.5300000000000002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8">
        <v>37741</v>
      </c>
      <c r="P154" s="7">
        <v>2.5300000000000002</v>
      </c>
      <c r="R154" s="8">
        <v>37741</v>
      </c>
      <c r="S154" s="7">
        <v>4.7777000000000003</v>
      </c>
    </row>
    <row r="155" spans="1:19">
      <c r="A155" s="8">
        <v>37771</v>
      </c>
      <c r="B155" s="7">
        <v>4.3613</v>
      </c>
      <c r="C155" s="7">
        <v>2.66</v>
      </c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8">
        <v>37771</v>
      </c>
      <c r="P155" s="7">
        <v>2.66</v>
      </c>
      <c r="R155" s="8">
        <v>37771</v>
      </c>
      <c r="S155" s="7">
        <v>4.3613</v>
      </c>
    </row>
    <row r="156" spans="1:19">
      <c r="A156" s="8">
        <v>37802</v>
      </c>
      <c r="B156" s="7">
        <v>4.5658000000000003</v>
      </c>
      <c r="C156" s="7">
        <v>2.71</v>
      </c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8">
        <v>37802</v>
      </c>
      <c r="P156" s="7">
        <v>2.71</v>
      </c>
      <c r="R156" s="8">
        <v>37802</v>
      </c>
      <c r="S156" s="7">
        <v>4.5658000000000003</v>
      </c>
    </row>
    <row r="157" spans="1:19">
      <c r="A157" s="8">
        <v>37833</v>
      </c>
      <c r="B157" s="7">
        <v>5.4085000000000001</v>
      </c>
      <c r="C157" s="7">
        <v>2.73</v>
      </c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8">
        <v>37833</v>
      </c>
      <c r="P157" s="7">
        <v>2.73</v>
      </c>
      <c r="R157" s="8">
        <v>37833</v>
      </c>
      <c r="S157" s="7">
        <v>5.4085000000000001</v>
      </c>
    </row>
    <row r="158" spans="1:19">
      <c r="A158" s="8">
        <v>37862</v>
      </c>
      <c r="B158" s="7">
        <v>5.2252000000000001</v>
      </c>
      <c r="C158" s="7">
        <v>2.79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8">
        <v>37862</v>
      </c>
      <c r="P158" s="7">
        <v>2.79</v>
      </c>
      <c r="R158" s="8">
        <v>37862</v>
      </c>
      <c r="S158" s="7">
        <v>5.2252000000000001</v>
      </c>
    </row>
    <row r="159" spans="1:19">
      <c r="A159" s="8">
        <v>37894</v>
      </c>
      <c r="B159" s="7">
        <v>4.8860999999999999</v>
      </c>
      <c r="C159" s="7">
        <v>2.77</v>
      </c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8">
        <v>37894</v>
      </c>
      <c r="P159" s="7">
        <v>2.77</v>
      </c>
      <c r="R159" s="8">
        <v>37894</v>
      </c>
      <c r="S159" s="7">
        <v>4.8860999999999999</v>
      </c>
    </row>
    <row r="160" spans="1:19">
      <c r="A160" s="8">
        <v>37925</v>
      </c>
      <c r="B160" s="7">
        <v>5.1443000000000003</v>
      </c>
      <c r="C160" s="7">
        <v>2.89</v>
      </c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8">
        <v>37925</v>
      </c>
      <c r="P160" s="7">
        <v>2.89</v>
      </c>
      <c r="R160" s="8">
        <v>37925</v>
      </c>
      <c r="S160" s="7">
        <v>5.1443000000000003</v>
      </c>
    </row>
    <row r="161" spans="1:19">
      <c r="A161" s="8">
        <v>37953</v>
      </c>
      <c r="B161" s="7">
        <v>5.1261999999999999</v>
      </c>
      <c r="C161" s="7">
        <v>2.92</v>
      </c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8">
        <v>37953</v>
      </c>
      <c r="P161" s="7">
        <v>2.92</v>
      </c>
      <c r="R161" s="8">
        <v>37953</v>
      </c>
      <c r="S161" s="7">
        <v>5.1261999999999999</v>
      </c>
    </row>
    <row r="162" spans="1:19">
      <c r="A162" s="8">
        <v>37986</v>
      </c>
      <c r="B162" s="7">
        <v>5.0814000000000004</v>
      </c>
      <c r="C162" s="7">
        <v>3.04</v>
      </c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8">
        <v>37986</v>
      </c>
      <c r="P162" s="7">
        <v>3.04</v>
      </c>
      <c r="R162" s="8">
        <v>37986</v>
      </c>
      <c r="S162" s="7">
        <v>5.0814000000000004</v>
      </c>
    </row>
    <row r="163" spans="1:19">
      <c r="A163" s="8">
        <v>38016</v>
      </c>
      <c r="B163" s="7">
        <v>4.9648000000000003</v>
      </c>
      <c r="C163" s="7">
        <v>2.85</v>
      </c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8">
        <v>38016</v>
      </c>
      <c r="P163" s="7">
        <v>2.85</v>
      </c>
      <c r="R163" s="8">
        <v>38016</v>
      </c>
      <c r="S163" s="7">
        <v>4.9648000000000003</v>
      </c>
    </row>
    <row r="164" spans="1:19">
      <c r="A164" s="8">
        <v>38044</v>
      </c>
      <c r="B164" s="7">
        <v>4.8548</v>
      </c>
      <c r="C164" s="7">
        <v>2.87</v>
      </c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8">
        <v>38044</v>
      </c>
      <c r="P164" s="7">
        <v>2.87</v>
      </c>
      <c r="R164" s="8">
        <v>38044</v>
      </c>
      <c r="S164" s="7">
        <v>4.8548</v>
      </c>
    </row>
    <row r="165" spans="1:19">
      <c r="A165" s="8">
        <v>38077</v>
      </c>
      <c r="B165" s="7">
        <v>4.7754000000000003</v>
      </c>
      <c r="C165" s="7">
        <v>2.83</v>
      </c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8">
        <v>38077</v>
      </c>
      <c r="P165" s="7">
        <v>2.83</v>
      </c>
      <c r="R165" s="8">
        <v>38077</v>
      </c>
      <c r="S165" s="7">
        <v>4.7754000000000003</v>
      </c>
    </row>
    <row r="166" spans="1:19">
      <c r="A166" s="8">
        <v>38107</v>
      </c>
      <c r="B166" s="7">
        <v>5.2808999999999999</v>
      </c>
      <c r="C166" s="7">
        <v>2.7600000000000002</v>
      </c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8">
        <v>38107</v>
      </c>
      <c r="P166" s="7">
        <v>2.7600000000000002</v>
      </c>
      <c r="R166" s="8">
        <v>38107</v>
      </c>
      <c r="S166" s="7">
        <v>5.2808999999999999</v>
      </c>
    </row>
    <row r="167" spans="1:19">
      <c r="A167" s="8">
        <v>38138</v>
      </c>
      <c r="B167" s="7">
        <v>5.3467000000000002</v>
      </c>
      <c r="C167" s="7">
        <v>2.7800000000000002</v>
      </c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8">
        <v>38138</v>
      </c>
      <c r="P167" s="7">
        <v>2.7800000000000002</v>
      </c>
      <c r="R167" s="8">
        <v>38138</v>
      </c>
      <c r="S167" s="7">
        <v>5.3467000000000002</v>
      </c>
    </row>
    <row r="168" spans="1:19">
      <c r="A168" s="8">
        <v>38168</v>
      </c>
      <c r="B168" s="7">
        <v>5.3125</v>
      </c>
      <c r="C168" s="7">
        <v>2.82</v>
      </c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8">
        <v>38168</v>
      </c>
      <c r="P168" s="7">
        <v>2.82</v>
      </c>
      <c r="R168" s="8">
        <v>38168</v>
      </c>
      <c r="S168" s="7">
        <v>5.3125</v>
      </c>
    </row>
    <row r="169" spans="1:19">
      <c r="A169" s="8">
        <v>38198</v>
      </c>
      <c r="B169" s="7">
        <v>5.2038000000000002</v>
      </c>
      <c r="C169" s="7">
        <v>2.73</v>
      </c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8">
        <v>38198</v>
      </c>
      <c r="P169" s="7">
        <v>2.73</v>
      </c>
      <c r="R169" s="8">
        <v>38198</v>
      </c>
      <c r="S169" s="7">
        <v>5.2038000000000002</v>
      </c>
    </row>
    <row r="170" spans="1:19">
      <c r="A170" s="8">
        <v>38230</v>
      </c>
      <c r="B170" s="7">
        <v>4.9329999999999998</v>
      </c>
      <c r="C170" s="7">
        <v>2.73</v>
      </c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8">
        <v>38230</v>
      </c>
      <c r="P170" s="7">
        <v>2.73</v>
      </c>
      <c r="R170" s="8">
        <v>38230</v>
      </c>
      <c r="S170" s="7">
        <v>4.9329999999999998</v>
      </c>
    </row>
    <row r="171" spans="1:19">
      <c r="A171" s="8">
        <v>38260</v>
      </c>
      <c r="B171" s="7">
        <v>4.8897000000000004</v>
      </c>
      <c r="C171" s="7">
        <v>2.74</v>
      </c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8">
        <v>38260</v>
      </c>
      <c r="P171" s="7">
        <v>2.74</v>
      </c>
      <c r="R171" s="8">
        <v>38260</v>
      </c>
      <c r="S171" s="7">
        <v>4.8897000000000004</v>
      </c>
    </row>
    <row r="172" spans="1:19">
      <c r="A172" s="8">
        <v>38289</v>
      </c>
      <c r="B172" s="7">
        <v>4.7937000000000003</v>
      </c>
      <c r="C172" s="7">
        <v>2.7800000000000002</v>
      </c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8">
        <v>38289</v>
      </c>
      <c r="P172" s="7">
        <v>2.7800000000000002</v>
      </c>
      <c r="R172" s="8">
        <v>38289</v>
      </c>
      <c r="S172" s="7">
        <v>4.7937000000000003</v>
      </c>
    </row>
    <row r="173" spans="1:19">
      <c r="A173" s="8">
        <v>38321</v>
      </c>
      <c r="B173" s="7">
        <v>5.0117000000000003</v>
      </c>
      <c r="C173" s="7">
        <v>2.85</v>
      </c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8">
        <v>38321</v>
      </c>
      <c r="P173" s="7">
        <v>2.85</v>
      </c>
      <c r="R173" s="8">
        <v>38321</v>
      </c>
      <c r="S173" s="7">
        <v>5.0117000000000003</v>
      </c>
    </row>
    <row r="174" spans="1:19">
      <c r="A174" s="8">
        <v>38352</v>
      </c>
      <c r="B174" s="7">
        <v>4.8233000000000006</v>
      </c>
      <c r="C174" s="7">
        <v>2.95</v>
      </c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8">
        <v>38352</v>
      </c>
      <c r="P174" s="7">
        <v>2.95</v>
      </c>
      <c r="R174" s="8">
        <v>38352</v>
      </c>
      <c r="S174" s="7">
        <v>4.8233000000000006</v>
      </c>
    </row>
    <row r="175" spans="1:19">
      <c r="A175" s="8">
        <v>38383</v>
      </c>
      <c r="B175" s="7">
        <v>4.5893000000000006</v>
      </c>
      <c r="C175" s="7">
        <v>2.7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8">
        <v>38383</v>
      </c>
      <c r="P175" s="7">
        <v>2.7</v>
      </c>
      <c r="R175" s="8">
        <v>38383</v>
      </c>
      <c r="S175" s="7">
        <v>4.5893000000000006</v>
      </c>
    </row>
    <row r="176" spans="1:19">
      <c r="A176" s="8">
        <v>38411</v>
      </c>
      <c r="B176" s="7">
        <v>4.7065999999999999</v>
      </c>
      <c r="C176" s="7">
        <v>2.75</v>
      </c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8">
        <v>38411</v>
      </c>
      <c r="P176" s="7">
        <v>2.75</v>
      </c>
      <c r="R176" s="8">
        <v>38411</v>
      </c>
      <c r="S176" s="7">
        <v>4.7065999999999999</v>
      </c>
    </row>
    <row r="177" spans="1:19">
      <c r="A177" s="8">
        <v>38442</v>
      </c>
      <c r="B177" s="7">
        <v>4.7661000000000007</v>
      </c>
      <c r="C177" s="7">
        <v>2.68</v>
      </c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8">
        <v>38442</v>
      </c>
      <c r="P177" s="7">
        <v>2.68</v>
      </c>
      <c r="R177" s="8">
        <v>38442</v>
      </c>
      <c r="S177" s="7">
        <v>4.7661000000000007</v>
      </c>
    </row>
    <row r="178" spans="1:19">
      <c r="A178" s="8">
        <v>38471</v>
      </c>
      <c r="B178" s="7">
        <v>4.5186999999999999</v>
      </c>
      <c r="C178" s="7">
        <v>2.62</v>
      </c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8">
        <v>38471</v>
      </c>
      <c r="P178" s="7">
        <v>2.62</v>
      </c>
      <c r="R178" s="8">
        <v>38471</v>
      </c>
      <c r="S178" s="7">
        <v>4.5186999999999999</v>
      </c>
    </row>
    <row r="179" spans="1:19">
      <c r="A179" s="8">
        <v>38503</v>
      </c>
      <c r="B179" s="7">
        <v>4.3463000000000003</v>
      </c>
      <c r="C179" s="7">
        <v>2.71</v>
      </c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8">
        <v>38503</v>
      </c>
      <c r="P179" s="7">
        <v>2.71</v>
      </c>
      <c r="R179" s="8">
        <v>38503</v>
      </c>
      <c r="S179" s="7">
        <v>4.3463000000000003</v>
      </c>
    </row>
    <row r="180" spans="1:19">
      <c r="A180" s="8">
        <v>38533</v>
      </c>
      <c r="B180" s="7">
        <v>4.2176999999999998</v>
      </c>
      <c r="C180" s="7">
        <v>2.69</v>
      </c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8">
        <v>38533</v>
      </c>
      <c r="P180" s="7">
        <v>2.69</v>
      </c>
      <c r="R180" s="8">
        <v>38533</v>
      </c>
      <c r="S180" s="7">
        <v>4.2176999999999998</v>
      </c>
    </row>
    <row r="181" spans="1:19">
      <c r="A181" s="8">
        <v>38562</v>
      </c>
      <c r="B181" s="7">
        <v>4.4725000000000001</v>
      </c>
      <c r="C181" s="7">
        <v>2.75</v>
      </c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8">
        <v>38562</v>
      </c>
      <c r="P181" s="7">
        <v>2.75</v>
      </c>
      <c r="R181" s="8">
        <v>38562</v>
      </c>
      <c r="S181" s="7">
        <v>4.4725000000000001</v>
      </c>
    </row>
    <row r="182" spans="1:19">
      <c r="A182" s="8">
        <v>38595</v>
      </c>
      <c r="B182" s="7">
        <v>4.2576000000000001</v>
      </c>
      <c r="C182" s="7">
        <v>2.73</v>
      </c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8">
        <v>38595</v>
      </c>
      <c r="P182" s="7">
        <v>2.73</v>
      </c>
      <c r="R182" s="8">
        <v>38595</v>
      </c>
      <c r="S182" s="7">
        <v>4.2576000000000001</v>
      </c>
    </row>
    <row r="183" spans="1:19">
      <c r="A183" s="8">
        <v>38625</v>
      </c>
      <c r="B183" s="7">
        <v>4.5677000000000003</v>
      </c>
      <c r="C183" s="7">
        <v>2.7600000000000002</v>
      </c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8">
        <v>38625</v>
      </c>
      <c r="P183" s="7">
        <v>2.7600000000000002</v>
      </c>
      <c r="R183" s="8">
        <v>38625</v>
      </c>
      <c r="S183" s="7">
        <v>4.5677000000000003</v>
      </c>
    </row>
    <row r="184" spans="1:19">
      <c r="A184" s="8">
        <v>38656</v>
      </c>
      <c r="B184" s="7">
        <v>4.7538999999999998</v>
      </c>
      <c r="C184" s="7">
        <v>2.7</v>
      </c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8">
        <v>38656</v>
      </c>
      <c r="P184" s="7">
        <v>2.7</v>
      </c>
      <c r="R184" s="8">
        <v>38656</v>
      </c>
      <c r="S184" s="7">
        <v>4.7538999999999998</v>
      </c>
    </row>
    <row r="185" spans="1:19">
      <c r="A185" s="8">
        <v>38686</v>
      </c>
      <c r="B185" s="7">
        <v>4.7010000000000005</v>
      </c>
      <c r="C185" s="7">
        <v>2.81</v>
      </c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8">
        <v>38686</v>
      </c>
      <c r="P185" s="7">
        <v>2.81</v>
      </c>
      <c r="R185" s="8">
        <v>38686</v>
      </c>
      <c r="S185" s="7">
        <v>4.7010000000000005</v>
      </c>
    </row>
    <row r="186" spans="1:19">
      <c r="A186" s="8">
        <v>38716</v>
      </c>
      <c r="B186" s="7">
        <v>4.5460000000000003</v>
      </c>
      <c r="C186" s="7">
        <v>2.79</v>
      </c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8">
        <v>38716</v>
      </c>
      <c r="P186" s="7">
        <v>2.79</v>
      </c>
      <c r="R186" s="8">
        <v>38716</v>
      </c>
      <c r="S186" s="7">
        <v>4.5460000000000003</v>
      </c>
    </row>
    <row r="187" spans="1:19">
      <c r="A187" s="8">
        <v>38748</v>
      </c>
      <c r="B187" s="7">
        <v>4.6862000000000004</v>
      </c>
      <c r="C187" s="7">
        <v>2.65</v>
      </c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8">
        <v>38748</v>
      </c>
      <c r="P187" s="7">
        <v>2.65</v>
      </c>
      <c r="R187" s="8">
        <v>38748</v>
      </c>
      <c r="S187" s="7">
        <v>4.6862000000000004</v>
      </c>
    </row>
    <row r="188" spans="1:19">
      <c r="A188" s="8">
        <v>38776</v>
      </c>
      <c r="B188" s="7">
        <v>4.5042</v>
      </c>
      <c r="C188" s="7">
        <v>2.63</v>
      </c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8">
        <v>38776</v>
      </c>
      <c r="P188" s="7">
        <v>2.63</v>
      </c>
      <c r="R188" s="8">
        <v>38776</v>
      </c>
      <c r="S188" s="7">
        <v>4.5042</v>
      </c>
    </row>
    <row r="189" spans="1:19">
      <c r="A189" s="8">
        <v>38807</v>
      </c>
      <c r="B189" s="7">
        <v>4.8958000000000004</v>
      </c>
      <c r="C189" s="7">
        <v>2.67</v>
      </c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8">
        <v>38807</v>
      </c>
      <c r="P189" s="7">
        <v>2.67</v>
      </c>
      <c r="R189" s="8">
        <v>38807</v>
      </c>
      <c r="S189" s="7">
        <v>4.8958000000000004</v>
      </c>
    </row>
    <row r="190" spans="1:19">
      <c r="A190" s="8">
        <v>38835</v>
      </c>
      <c r="B190" s="7">
        <v>5.1706000000000003</v>
      </c>
      <c r="C190" s="7">
        <v>2.69</v>
      </c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8">
        <v>38835</v>
      </c>
      <c r="P190" s="7">
        <v>2.69</v>
      </c>
      <c r="R190" s="8">
        <v>38835</v>
      </c>
      <c r="S190" s="7">
        <v>5.1706000000000003</v>
      </c>
    </row>
    <row r="191" spans="1:19">
      <c r="A191" s="8">
        <v>38868</v>
      </c>
      <c r="B191" s="7">
        <v>5.2090000000000005</v>
      </c>
      <c r="C191" s="7">
        <v>2.6</v>
      </c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8">
        <v>38868</v>
      </c>
      <c r="P191" s="7">
        <v>2.6</v>
      </c>
      <c r="R191" s="8">
        <v>38868</v>
      </c>
      <c r="S191" s="7">
        <v>5.2090000000000005</v>
      </c>
    </row>
    <row r="192" spans="1:19">
      <c r="A192" s="8">
        <v>38898</v>
      </c>
      <c r="B192" s="7">
        <v>5.1867000000000001</v>
      </c>
      <c r="C192" s="7">
        <v>2.6</v>
      </c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8">
        <v>38898</v>
      </c>
      <c r="P192" s="7">
        <v>2.6</v>
      </c>
      <c r="R192" s="8">
        <v>38898</v>
      </c>
      <c r="S192" s="7">
        <v>5.1867000000000001</v>
      </c>
    </row>
    <row r="193" spans="1:19">
      <c r="A193" s="8">
        <v>38929</v>
      </c>
      <c r="B193" s="7">
        <v>5.0731999999999999</v>
      </c>
      <c r="C193" s="7">
        <v>2.59</v>
      </c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8">
        <v>38929</v>
      </c>
      <c r="P193" s="7">
        <v>2.59</v>
      </c>
      <c r="R193" s="8">
        <v>38929</v>
      </c>
      <c r="S193" s="7">
        <v>5.0731999999999999</v>
      </c>
    </row>
    <row r="194" spans="1:19">
      <c r="A194" s="8">
        <v>38960</v>
      </c>
      <c r="B194" s="7">
        <v>4.8771000000000004</v>
      </c>
      <c r="C194" s="7">
        <v>2.66</v>
      </c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8">
        <v>38960</v>
      </c>
      <c r="P194" s="7">
        <v>2.66</v>
      </c>
      <c r="R194" s="8">
        <v>38960</v>
      </c>
      <c r="S194" s="7">
        <v>4.8771000000000004</v>
      </c>
    </row>
    <row r="195" spans="1:19">
      <c r="A195" s="8">
        <v>38989</v>
      </c>
      <c r="B195" s="7">
        <v>4.7646000000000006</v>
      </c>
      <c r="C195" s="7">
        <v>2.72</v>
      </c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8">
        <v>38989</v>
      </c>
      <c r="P195" s="7">
        <v>2.72</v>
      </c>
      <c r="R195" s="8">
        <v>38989</v>
      </c>
      <c r="S195" s="7">
        <v>4.7646000000000006</v>
      </c>
    </row>
    <row r="196" spans="1:19">
      <c r="A196" s="8">
        <v>39021</v>
      </c>
      <c r="B196" s="7">
        <v>4.7195</v>
      </c>
      <c r="C196" s="7">
        <v>2.79</v>
      </c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8">
        <v>39021</v>
      </c>
      <c r="P196" s="7">
        <v>2.79</v>
      </c>
      <c r="R196" s="8">
        <v>39021</v>
      </c>
      <c r="S196" s="7">
        <v>4.7195</v>
      </c>
    </row>
    <row r="197" spans="1:19">
      <c r="A197" s="8">
        <v>39051</v>
      </c>
      <c r="B197" s="7">
        <v>4.5609000000000002</v>
      </c>
      <c r="C197" s="7">
        <v>2.83</v>
      </c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8">
        <v>39051</v>
      </c>
      <c r="P197" s="7">
        <v>2.83</v>
      </c>
      <c r="R197" s="8">
        <v>39051</v>
      </c>
      <c r="S197" s="7">
        <v>4.5609000000000002</v>
      </c>
    </row>
    <row r="198" spans="1:19">
      <c r="A198" s="8">
        <v>39080</v>
      </c>
      <c r="B198" s="7">
        <v>4.8143000000000002</v>
      </c>
      <c r="C198" s="7">
        <v>2.86</v>
      </c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8">
        <v>39080</v>
      </c>
      <c r="P198" s="7">
        <v>2.86</v>
      </c>
      <c r="R198" s="8">
        <v>39080</v>
      </c>
      <c r="S198" s="7">
        <v>4.8143000000000002</v>
      </c>
    </row>
    <row r="199" spans="1:19">
      <c r="A199" s="8">
        <v>39113</v>
      </c>
      <c r="B199" s="7">
        <v>4.9248000000000003</v>
      </c>
      <c r="C199" s="7">
        <v>2.75</v>
      </c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8">
        <v>39113</v>
      </c>
      <c r="P199" s="7">
        <v>2.75</v>
      </c>
      <c r="R199" s="8">
        <v>39113</v>
      </c>
      <c r="S199" s="7">
        <v>4.9248000000000003</v>
      </c>
    </row>
    <row r="200" spans="1:19">
      <c r="A200" s="8">
        <v>39141</v>
      </c>
      <c r="B200" s="7">
        <v>4.6711</v>
      </c>
      <c r="C200" s="7">
        <v>2.67</v>
      </c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8">
        <v>39141</v>
      </c>
      <c r="P200" s="7">
        <v>2.67</v>
      </c>
      <c r="R200" s="8">
        <v>39141</v>
      </c>
      <c r="S200" s="7">
        <v>4.6711</v>
      </c>
    </row>
    <row r="201" spans="1:19">
      <c r="A201" s="8">
        <v>39171</v>
      </c>
      <c r="B201" s="7">
        <v>4.8500000000000005</v>
      </c>
      <c r="C201" s="7">
        <v>2.69</v>
      </c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8">
        <v>39171</v>
      </c>
      <c r="P201" s="7">
        <v>2.69</v>
      </c>
      <c r="R201" s="8">
        <v>39171</v>
      </c>
      <c r="S201" s="7">
        <v>4.8500000000000005</v>
      </c>
    </row>
    <row r="202" spans="1:19">
      <c r="A202" s="8">
        <v>39202</v>
      </c>
      <c r="B202" s="7">
        <v>4.8187000000000006</v>
      </c>
      <c r="C202" s="7">
        <v>2.7800000000000002</v>
      </c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8">
        <v>39202</v>
      </c>
      <c r="P202" s="7">
        <v>2.7800000000000002</v>
      </c>
      <c r="R202" s="8">
        <v>39202</v>
      </c>
      <c r="S202" s="7">
        <v>4.8187000000000006</v>
      </c>
    </row>
    <row r="203" spans="1:19">
      <c r="A203" s="8">
        <v>39233</v>
      </c>
      <c r="B203" s="7">
        <v>5.0150000000000006</v>
      </c>
      <c r="C203" s="7">
        <v>2.87</v>
      </c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8">
        <v>39233</v>
      </c>
      <c r="P203" s="7">
        <v>2.87</v>
      </c>
      <c r="R203" s="8">
        <v>39233</v>
      </c>
      <c r="S203" s="7">
        <v>5.0150000000000006</v>
      </c>
    </row>
    <row r="204" spans="1:19">
      <c r="A204" s="8">
        <v>39262</v>
      </c>
      <c r="B204" s="7">
        <v>5.1268000000000002</v>
      </c>
      <c r="C204" s="7">
        <v>2.81</v>
      </c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8">
        <v>39262</v>
      </c>
      <c r="P204" s="7">
        <v>2.81</v>
      </c>
      <c r="R204" s="8">
        <v>39262</v>
      </c>
      <c r="S204" s="7">
        <v>5.1268000000000002</v>
      </c>
    </row>
    <row r="205" spans="1:19">
      <c r="A205" s="8">
        <v>39294</v>
      </c>
      <c r="B205" s="7">
        <v>4.9213000000000005</v>
      </c>
      <c r="C205" s="7">
        <v>2.71</v>
      </c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8">
        <v>39294</v>
      </c>
      <c r="P205" s="7">
        <v>2.71</v>
      </c>
      <c r="R205" s="8">
        <v>39294</v>
      </c>
      <c r="S205" s="7">
        <v>4.9213000000000005</v>
      </c>
    </row>
    <row r="206" spans="1:19">
      <c r="A206" s="8">
        <v>39325</v>
      </c>
      <c r="B206" s="7">
        <v>4.8302000000000005</v>
      </c>
      <c r="C206" s="7">
        <v>2.75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8">
        <v>39325</v>
      </c>
      <c r="P206" s="7">
        <v>2.75</v>
      </c>
      <c r="R206" s="8">
        <v>39325</v>
      </c>
      <c r="S206" s="7">
        <v>4.8302000000000005</v>
      </c>
    </row>
    <row r="207" spans="1:19">
      <c r="A207" s="8">
        <v>39353</v>
      </c>
      <c r="B207" s="7">
        <v>4.8346</v>
      </c>
      <c r="C207" s="7">
        <v>2.85</v>
      </c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8">
        <v>39353</v>
      </c>
      <c r="P207" s="7">
        <v>2.85</v>
      </c>
      <c r="R207" s="8">
        <v>39353</v>
      </c>
      <c r="S207" s="7">
        <v>4.8346</v>
      </c>
    </row>
    <row r="208" spans="1:19">
      <c r="A208" s="8">
        <v>39386</v>
      </c>
      <c r="B208" s="7">
        <v>4.7480000000000002</v>
      </c>
      <c r="C208" s="7">
        <v>2.88</v>
      </c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8">
        <v>39386</v>
      </c>
      <c r="P208" s="7">
        <v>2.88</v>
      </c>
      <c r="R208" s="8">
        <v>39386</v>
      </c>
      <c r="S208" s="7">
        <v>4.7480000000000002</v>
      </c>
    </row>
    <row r="209" spans="1:19">
      <c r="A209" s="8">
        <v>39416</v>
      </c>
      <c r="B209" s="7">
        <v>4.4024000000000001</v>
      </c>
      <c r="C209" s="7">
        <v>2.72</v>
      </c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8">
        <v>39416</v>
      </c>
      <c r="P209" s="7">
        <v>2.72</v>
      </c>
      <c r="R209" s="8">
        <v>39416</v>
      </c>
      <c r="S209" s="7">
        <v>4.4024000000000001</v>
      </c>
    </row>
    <row r="210" spans="1:19">
      <c r="A210" s="8">
        <v>39447</v>
      </c>
      <c r="B210" s="7">
        <v>4.4483000000000006</v>
      </c>
      <c r="C210" s="7">
        <v>2.71</v>
      </c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8">
        <v>39447</v>
      </c>
      <c r="P210" s="7">
        <v>2.71</v>
      </c>
      <c r="R210" s="8">
        <v>39447</v>
      </c>
      <c r="S210" s="7">
        <v>4.4483000000000006</v>
      </c>
    </row>
    <row r="211" spans="1:19">
      <c r="A211" s="8">
        <v>39478</v>
      </c>
      <c r="B211" s="7">
        <v>4.3468</v>
      </c>
      <c r="C211" s="7">
        <v>2.89</v>
      </c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8">
        <v>39478</v>
      </c>
      <c r="P211" s="7">
        <v>2.89</v>
      </c>
      <c r="R211" s="8">
        <v>39478</v>
      </c>
      <c r="S211" s="7">
        <v>4.3468</v>
      </c>
    </row>
    <row r="212" spans="1:19">
      <c r="A212" s="8">
        <v>39507</v>
      </c>
      <c r="B212" s="7">
        <v>4.4210000000000003</v>
      </c>
      <c r="C212" s="7">
        <v>2.79</v>
      </c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8">
        <v>39507</v>
      </c>
      <c r="P212" s="7">
        <v>2.79</v>
      </c>
      <c r="R212" s="8">
        <v>39507</v>
      </c>
      <c r="S212" s="7">
        <v>4.4210000000000003</v>
      </c>
    </row>
    <row r="213" spans="1:19">
      <c r="A213" s="8">
        <v>39538</v>
      </c>
      <c r="B213" s="7">
        <v>4.3039000000000005</v>
      </c>
      <c r="C213" s="7">
        <v>2.77</v>
      </c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8">
        <v>39538</v>
      </c>
      <c r="P213" s="7">
        <v>2.77</v>
      </c>
      <c r="R213" s="8">
        <v>39538</v>
      </c>
      <c r="S213" s="7">
        <v>4.3039000000000005</v>
      </c>
    </row>
    <row r="214" spans="1:19">
      <c r="A214" s="8">
        <v>39568</v>
      </c>
      <c r="B214" s="7">
        <v>4.4939</v>
      </c>
      <c r="C214" s="7">
        <v>2.92</v>
      </c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8">
        <v>39568</v>
      </c>
      <c r="P214" s="7">
        <v>2.92</v>
      </c>
      <c r="R214" s="8">
        <v>39568</v>
      </c>
      <c r="S214" s="7">
        <v>4.4939</v>
      </c>
    </row>
    <row r="215" spans="1:19">
      <c r="A215" s="8">
        <v>39598</v>
      </c>
      <c r="B215" s="7">
        <v>4.7035</v>
      </c>
      <c r="C215" s="7">
        <v>2.94</v>
      </c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8">
        <v>39598</v>
      </c>
      <c r="P215" s="7">
        <v>2.94</v>
      </c>
      <c r="R215" s="8">
        <v>39598</v>
      </c>
      <c r="S215" s="7">
        <v>4.7035</v>
      </c>
    </row>
    <row r="216" spans="1:19">
      <c r="A216" s="8">
        <v>39629</v>
      </c>
      <c r="B216" s="7">
        <v>4.5307000000000004</v>
      </c>
      <c r="C216" s="7">
        <v>2.69</v>
      </c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8">
        <v>39629</v>
      </c>
      <c r="P216" s="7">
        <v>2.69</v>
      </c>
      <c r="R216" s="8">
        <v>39629</v>
      </c>
      <c r="S216" s="7">
        <v>4.5307000000000004</v>
      </c>
    </row>
    <row r="217" spans="1:19">
      <c r="A217" s="8">
        <v>39660</v>
      </c>
      <c r="B217" s="7">
        <v>4.6009000000000002</v>
      </c>
      <c r="C217" s="7">
        <v>2.66</v>
      </c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8">
        <v>39660</v>
      </c>
      <c r="P217" s="7">
        <v>2.66</v>
      </c>
      <c r="R217" s="8">
        <v>39660</v>
      </c>
      <c r="S217" s="7">
        <v>4.6009000000000002</v>
      </c>
    </row>
    <row r="218" spans="1:19">
      <c r="A218" s="8">
        <v>39689</v>
      </c>
      <c r="B218" s="7">
        <v>4.4172000000000002</v>
      </c>
      <c r="C218" s="7">
        <v>2.71</v>
      </c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8">
        <v>39689</v>
      </c>
      <c r="P218" s="7">
        <v>2.71</v>
      </c>
      <c r="R218" s="8">
        <v>39689</v>
      </c>
      <c r="S218" s="7">
        <v>4.4172000000000002</v>
      </c>
    </row>
    <row r="219" spans="1:19">
      <c r="A219" s="8">
        <v>39721</v>
      </c>
      <c r="B219" s="7">
        <v>4.2971000000000004</v>
      </c>
      <c r="C219" s="7">
        <v>2.46</v>
      </c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8">
        <v>39721</v>
      </c>
      <c r="P219" s="7">
        <v>2.46</v>
      </c>
      <c r="R219" s="8">
        <v>39721</v>
      </c>
      <c r="S219" s="7">
        <v>4.2971000000000004</v>
      </c>
    </row>
    <row r="220" spans="1:19">
      <c r="A220" s="8">
        <v>39752</v>
      </c>
      <c r="B220" s="7">
        <v>4.3558000000000003</v>
      </c>
      <c r="C220" s="7">
        <v>2</v>
      </c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8">
        <v>39752</v>
      </c>
      <c r="P220" s="7">
        <v>2</v>
      </c>
      <c r="R220" s="8">
        <v>39752</v>
      </c>
      <c r="S220" s="7">
        <v>4.3558000000000003</v>
      </c>
    </row>
    <row r="221" spans="1:19">
      <c r="A221" s="8">
        <v>39780</v>
      </c>
      <c r="B221" s="7">
        <v>3.4998</v>
      </c>
      <c r="C221" s="7">
        <v>1.81</v>
      </c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8">
        <v>39780</v>
      </c>
      <c r="P221" s="7">
        <v>1.81</v>
      </c>
      <c r="R221" s="8">
        <v>39780</v>
      </c>
      <c r="S221" s="7">
        <v>3.4998</v>
      </c>
    </row>
    <row r="222" spans="1:19">
      <c r="A222" s="8">
        <v>39813</v>
      </c>
      <c r="B222" s="7">
        <v>2.6945000000000001</v>
      </c>
      <c r="C222" s="7">
        <v>1.8</v>
      </c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8">
        <v>39813</v>
      </c>
      <c r="P222" s="7">
        <v>1.8</v>
      </c>
      <c r="R222" s="8">
        <v>39813</v>
      </c>
      <c r="S222" s="7">
        <v>2.6945000000000001</v>
      </c>
    </row>
    <row r="223" spans="1:19">
      <c r="A223" s="8">
        <v>39843</v>
      </c>
      <c r="B223" s="7">
        <v>3.6041000000000003</v>
      </c>
      <c r="C223" s="7">
        <v>1.61</v>
      </c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8">
        <v>39843</v>
      </c>
      <c r="P223" s="7">
        <v>1.61</v>
      </c>
      <c r="R223" s="8">
        <v>39843</v>
      </c>
      <c r="S223" s="7">
        <v>3.6041000000000003</v>
      </c>
    </row>
    <row r="224" spans="1:19">
      <c r="A224" s="8">
        <v>39871</v>
      </c>
      <c r="B224" s="7">
        <v>3.7224000000000004</v>
      </c>
      <c r="C224" s="7">
        <v>1.3900000000000001</v>
      </c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8">
        <v>39871</v>
      </c>
      <c r="P224" s="7">
        <v>1.3900000000000001</v>
      </c>
      <c r="R224" s="8">
        <v>39871</v>
      </c>
      <c r="S224" s="7">
        <v>3.7224000000000004</v>
      </c>
    </row>
    <row r="225" spans="1:19">
      <c r="A225" s="8">
        <v>39903</v>
      </c>
      <c r="B225" s="7">
        <v>3.5652000000000004</v>
      </c>
      <c r="C225" s="7">
        <v>1.53</v>
      </c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8">
        <v>39903</v>
      </c>
      <c r="P225" s="7">
        <v>1.53</v>
      </c>
      <c r="R225" s="8">
        <v>39903</v>
      </c>
      <c r="S225" s="7">
        <v>3.5652000000000004</v>
      </c>
    </row>
    <row r="226" spans="1:19">
      <c r="A226" s="8">
        <v>39933</v>
      </c>
      <c r="B226" s="7">
        <v>4.0455000000000005</v>
      </c>
      <c r="C226" s="7">
        <v>1.68</v>
      </c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8">
        <v>39933</v>
      </c>
      <c r="P226" s="7">
        <v>1.68</v>
      </c>
      <c r="R226" s="8">
        <v>39933</v>
      </c>
      <c r="S226" s="7">
        <v>4.0455000000000005</v>
      </c>
    </row>
    <row r="227" spans="1:19">
      <c r="A227" s="8">
        <v>39962</v>
      </c>
      <c r="B227" s="7">
        <v>4.3360000000000003</v>
      </c>
      <c r="C227" s="7">
        <v>1.76</v>
      </c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8">
        <v>39962</v>
      </c>
      <c r="P227" s="7">
        <v>1.76</v>
      </c>
      <c r="R227" s="8">
        <v>39962</v>
      </c>
      <c r="S227" s="7">
        <v>4.3360000000000003</v>
      </c>
    </row>
    <row r="228" spans="1:19">
      <c r="A228" s="8">
        <v>39994</v>
      </c>
      <c r="B228" s="7">
        <v>4.3097000000000003</v>
      </c>
      <c r="C228" s="7">
        <v>1.75</v>
      </c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8">
        <v>39994</v>
      </c>
      <c r="P228" s="7">
        <v>1.75</v>
      </c>
      <c r="R228" s="8">
        <v>39994</v>
      </c>
      <c r="S228" s="7">
        <v>4.3097000000000003</v>
      </c>
    </row>
    <row r="229" spans="1:19">
      <c r="A229" s="8">
        <v>40025</v>
      </c>
      <c r="B229" s="7">
        <v>4.3108000000000004</v>
      </c>
      <c r="C229" s="7">
        <v>1.84</v>
      </c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8">
        <v>40025</v>
      </c>
      <c r="P229" s="7">
        <v>1.84</v>
      </c>
      <c r="R229" s="8">
        <v>40025</v>
      </c>
      <c r="S229" s="7">
        <v>4.3108000000000004</v>
      </c>
    </row>
    <row r="230" spans="1:19">
      <c r="A230" s="8">
        <v>40056</v>
      </c>
      <c r="B230" s="7">
        <v>4.181</v>
      </c>
      <c r="C230" s="7">
        <v>1.9100000000000001</v>
      </c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8">
        <v>40056</v>
      </c>
      <c r="P230" s="7">
        <v>1.9100000000000001</v>
      </c>
      <c r="R230" s="8">
        <v>40056</v>
      </c>
      <c r="S230" s="7">
        <v>4.181</v>
      </c>
    </row>
    <row r="231" spans="1:19">
      <c r="A231" s="8">
        <v>40086</v>
      </c>
      <c r="B231" s="7">
        <v>4.0501000000000005</v>
      </c>
      <c r="C231" s="7">
        <v>1.95</v>
      </c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8">
        <v>40086</v>
      </c>
      <c r="P231" s="7">
        <v>1.95</v>
      </c>
      <c r="R231" s="8">
        <v>40086</v>
      </c>
      <c r="S231" s="7">
        <v>4.0501000000000005</v>
      </c>
    </row>
    <row r="232" spans="1:19">
      <c r="A232" s="8">
        <v>40116</v>
      </c>
      <c r="B232" s="7">
        <v>4.2259000000000002</v>
      </c>
      <c r="C232" s="7">
        <v>1.8800000000000001</v>
      </c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8">
        <v>40116</v>
      </c>
      <c r="P232" s="7">
        <v>1.8800000000000001</v>
      </c>
      <c r="R232" s="8">
        <v>40116</v>
      </c>
      <c r="S232" s="7">
        <v>4.2259000000000002</v>
      </c>
    </row>
    <row r="233" spans="1:19">
      <c r="A233" s="8">
        <v>40147</v>
      </c>
      <c r="B233" s="7">
        <v>4.1943000000000001</v>
      </c>
      <c r="C233" s="7">
        <v>1.98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8">
        <v>40147</v>
      </c>
      <c r="P233" s="7">
        <v>1.98</v>
      </c>
      <c r="R233" s="8">
        <v>40147</v>
      </c>
      <c r="S233" s="7">
        <v>4.1943000000000001</v>
      </c>
    </row>
    <row r="234" spans="1:19">
      <c r="A234" s="8">
        <v>40178</v>
      </c>
      <c r="B234" s="7">
        <v>4.6324000000000005</v>
      </c>
      <c r="C234" s="7">
        <v>1.96</v>
      </c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8">
        <v>40178</v>
      </c>
      <c r="P234" s="7">
        <v>1.96</v>
      </c>
      <c r="R234" s="8">
        <v>40178</v>
      </c>
      <c r="S234" s="7">
        <v>4.6324000000000005</v>
      </c>
    </row>
    <row r="235" spans="1:19">
      <c r="A235" s="8">
        <v>40207</v>
      </c>
      <c r="B235" s="7">
        <v>4.4930000000000003</v>
      </c>
      <c r="C235" s="7">
        <v>1.78</v>
      </c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8">
        <v>40207</v>
      </c>
      <c r="P235" s="7">
        <v>1.78</v>
      </c>
      <c r="R235" s="8">
        <v>40207</v>
      </c>
      <c r="S235" s="7">
        <v>4.4930000000000003</v>
      </c>
    </row>
    <row r="236" spans="1:19">
      <c r="A236" s="8">
        <v>40235</v>
      </c>
      <c r="B236" s="7">
        <v>4.5567000000000002</v>
      </c>
      <c r="C236" s="7">
        <v>1.82</v>
      </c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8">
        <v>40235</v>
      </c>
      <c r="P236" s="7">
        <v>1.82</v>
      </c>
      <c r="R236" s="8">
        <v>40235</v>
      </c>
      <c r="S236" s="7">
        <v>4.5567000000000002</v>
      </c>
    </row>
    <row r="237" spans="1:19">
      <c r="A237" s="8">
        <v>40268</v>
      </c>
      <c r="B237" s="7">
        <v>4.7121000000000004</v>
      </c>
      <c r="C237" s="7">
        <v>1.94</v>
      </c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8">
        <v>40268</v>
      </c>
      <c r="P237" s="7">
        <v>1.94</v>
      </c>
      <c r="R237" s="8">
        <v>40268</v>
      </c>
      <c r="S237" s="7">
        <v>4.7121000000000004</v>
      </c>
    </row>
    <row r="238" spans="1:19">
      <c r="A238" s="8">
        <v>40298</v>
      </c>
      <c r="B238" s="7">
        <v>4.5189000000000004</v>
      </c>
      <c r="C238" s="7">
        <v>1.97</v>
      </c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8">
        <v>40298</v>
      </c>
      <c r="P238" s="7">
        <v>1.97</v>
      </c>
      <c r="R238" s="8">
        <v>40298</v>
      </c>
      <c r="S238" s="7">
        <v>4.5189000000000004</v>
      </c>
    </row>
    <row r="239" spans="1:19">
      <c r="A239" s="8">
        <v>40329</v>
      </c>
      <c r="B239" s="7">
        <v>4.2050999999999998</v>
      </c>
      <c r="C239" s="7">
        <v>1.81</v>
      </c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8">
        <v>40329</v>
      </c>
      <c r="P239" s="7">
        <v>1.81</v>
      </c>
      <c r="R239" s="8">
        <v>40329</v>
      </c>
      <c r="S239" s="7">
        <v>4.2050999999999998</v>
      </c>
    </row>
    <row r="240" spans="1:19">
      <c r="A240" s="8">
        <v>40359</v>
      </c>
      <c r="B240" s="7">
        <v>3.8914</v>
      </c>
      <c r="C240" s="7">
        <v>1.72</v>
      </c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8">
        <v>40359</v>
      </c>
      <c r="P240" s="7">
        <v>1.72</v>
      </c>
      <c r="R240" s="8">
        <v>40359</v>
      </c>
      <c r="S240" s="7">
        <v>3.8914</v>
      </c>
    </row>
    <row r="241" spans="1:19">
      <c r="A241" s="8">
        <v>40389</v>
      </c>
      <c r="B241" s="7">
        <v>3.9871000000000003</v>
      </c>
      <c r="C241" s="7">
        <v>1.83</v>
      </c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8">
        <v>40389</v>
      </c>
      <c r="P241" s="7">
        <v>1.83</v>
      </c>
      <c r="R241" s="8">
        <v>40389</v>
      </c>
      <c r="S241" s="7">
        <v>3.9871000000000003</v>
      </c>
    </row>
    <row r="242" spans="1:19">
      <c r="A242" s="8">
        <v>40421</v>
      </c>
      <c r="B242" s="7">
        <v>3.5206</v>
      </c>
      <c r="C242" s="7">
        <v>1.75</v>
      </c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8">
        <v>40421</v>
      </c>
      <c r="P242" s="7">
        <v>1.75</v>
      </c>
      <c r="R242" s="8">
        <v>40421</v>
      </c>
      <c r="S242" s="7">
        <v>3.5206</v>
      </c>
    </row>
    <row r="243" spans="1:19">
      <c r="A243" s="8">
        <v>40451</v>
      </c>
      <c r="B243" s="7">
        <v>3.681</v>
      </c>
      <c r="C243" s="7">
        <v>1.8900000000000001</v>
      </c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8">
        <v>40451</v>
      </c>
      <c r="P243" s="7">
        <v>1.8900000000000001</v>
      </c>
      <c r="R243" s="8">
        <v>40451</v>
      </c>
      <c r="S243" s="7">
        <v>3.681</v>
      </c>
    </row>
    <row r="244" spans="1:19">
      <c r="A244" s="8">
        <v>40480</v>
      </c>
      <c r="B244" s="7">
        <v>3.9873000000000003</v>
      </c>
      <c r="C244" s="7">
        <v>1.97</v>
      </c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8">
        <v>40480</v>
      </c>
      <c r="P244" s="7">
        <v>1.97</v>
      </c>
      <c r="R244" s="8">
        <v>40480</v>
      </c>
      <c r="S244" s="7">
        <v>3.9873000000000003</v>
      </c>
    </row>
    <row r="245" spans="1:19">
      <c r="A245" s="8">
        <v>40512</v>
      </c>
      <c r="B245" s="7">
        <v>4.1029999999999998</v>
      </c>
      <c r="C245" s="7">
        <v>1.97</v>
      </c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8">
        <v>40512</v>
      </c>
      <c r="P245" s="7">
        <v>1.97</v>
      </c>
      <c r="R245" s="8">
        <v>40512</v>
      </c>
      <c r="S245" s="7">
        <v>4.1029999999999998</v>
      </c>
    </row>
    <row r="246" spans="1:19">
      <c r="A246" s="8">
        <v>40543</v>
      </c>
      <c r="B246" s="7">
        <v>4.3330000000000002</v>
      </c>
      <c r="C246" s="7">
        <v>2.09</v>
      </c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8">
        <v>40543</v>
      </c>
      <c r="P246" s="7">
        <v>2.09</v>
      </c>
      <c r="R246" s="8">
        <v>40543</v>
      </c>
      <c r="S246" s="7">
        <v>4.3330000000000002</v>
      </c>
    </row>
    <row r="247" spans="1:19">
      <c r="A247" s="8">
        <v>40574</v>
      </c>
      <c r="B247" s="7">
        <v>4.5730000000000004</v>
      </c>
      <c r="C247" s="7">
        <v>2.0300000000000002</v>
      </c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8">
        <v>40574</v>
      </c>
      <c r="P247" s="7">
        <v>2.0300000000000002</v>
      </c>
      <c r="R247" s="8">
        <v>40574</v>
      </c>
      <c r="S247" s="7">
        <v>4.5730000000000004</v>
      </c>
    </row>
    <row r="248" spans="1:19">
      <c r="A248" s="8">
        <v>40602</v>
      </c>
      <c r="B248" s="7">
        <v>4.49</v>
      </c>
      <c r="C248" s="7">
        <v>2.09</v>
      </c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8">
        <v>40602</v>
      </c>
      <c r="P248" s="7">
        <v>2.09</v>
      </c>
      <c r="R248" s="8">
        <v>40602</v>
      </c>
      <c r="S248" s="7">
        <v>4.49</v>
      </c>
    </row>
    <row r="249" spans="1:19">
      <c r="A249" s="8">
        <v>40633</v>
      </c>
      <c r="B249" s="7">
        <v>4.5090000000000003</v>
      </c>
      <c r="C249" s="7">
        <v>2.0699999999999998</v>
      </c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8">
        <v>40633</v>
      </c>
      <c r="P249" s="7">
        <v>2.0699999999999998</v>
      </c>
      <c r="R249" s="8">
        <v>40633</v>
      </c>
      <c r="S249" s="7">
        <v>4.5090000000000003</v>
      </c>
    </row>
    <row r="250" spans="1:19">
      <c r="A250" s="8">
        <v>40662</v>
      </c>
      <c r="B250" s="7">
        <v>4.407</v>
      </c>
      <c r="C250" s="7">
        <v>2.15</v>
      </c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8">
        <v>40662</v>
      </c>
      <c r="P250" s="7">
        <v>2.15</v>
      </c>
      <c r="R250" s="8">
        <v>40662</v>
      </c>
      <c r="S250" s="7">
        <v>4.407</v>
      </c>
    </row>
    <row r="251" spans="1:19">
      <c r="A251" s="8">
        <v>40694</v>
      </c>
      <c r="B251" s="7">
        <v>4.2170000000000005</v>
      </c>
      <c r="C251" s="7">
        <v>2.15</v>
      </c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8">
        <v>40694</v>
      </c>
      <c r="P251" s="7">
        <v>2.15</v>
      </c>
      <c r="R251" s="8">
        <v>40694</v>
      </c>
      <c r="S251" s="7">
        <v>4.2170000000000005</v>
      </c>
    </row>
    <row r="252" spans="1:19">
      <c r="A252" s="8">
        <v>40724</v>
      </c>
      <c r="B252" s="7">
        <v>4.383</v>
      </c>
      <c r="C252" s="7">
        <v>2.11</v>
      </c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8">
        <v>40724</v>
      </c>
      <c r="P252" s="7">
        <v>2.11</v>
      </c>
      <c r="R252" s="8">
        <v>40724</v>
      </c>
      <c r="S252" s="7">
        <v>4.383</v>
      </c>
    </row>
    <row r="253" spans="1:19">
      <c r="A253" s="8">
        <v>40753</v>
      </c>
      <c r="B253" s="7">
        <v>4.1340000000000003</v>
      </c>
      <c r="C253" s="7">
        <v>2.0499999999999998</v>
      </c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8">
        <v>40753</v>
      </c>
      <c r="P253" s="7">
        <v>2.0499999999999998</v>
      </c>
      <c r="R253" s="8">
        <v>40753</v>
      </c>
      <c r="S253" s="7">
        <v>4.1340000000000003</v>
      </c>
    </row>
    <row r="254" spans="1:19">
      <c r="A254" s="8">
        <v>40786</v>
      </c>
      <c r="B254" s="7">
        <v>3.5900000000000003</v>
      </c>
      <c r="C254" s="7">
        <v>1.92</v>
      </c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8">
        <v>40786</v>
      </c>
      <c r="P254" s="7">
        <v>1.92</v>
      </c>
      <c r="R254" s="8">
        <v>40786</v>
      </c>
      <c r="S254" s="7">
        <v>3.5900000000000003</v>
      </c>
    </row>
    <row r="255" spans="1:19">
      <c r="A255" s="8">
        <v>40816</v>
      </c>
      <c r="B255" s="7">
        <v>2.9210000000000003</v>
      </c>
      <c r="C255" s="7">
        <v>1.77</v>
      </c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8">
        <v>40816</v>
      </c>
      <c r="P255" s="7">
        <v>1.77</v>
      </c>
      <c r="R255" s="8">
        <v>40816</v>
      </c>
      <c r="S255" s="7">
        <v>2.9210000000000003</v>
      </c>
    </row>
    <row r="256" spans="1:19">
      <c r="A256" s="8">
        <v>40847</v>
      </c>
      <c r="B256" s="7">
        <v>3.2010000000000001</v>
      </c>
      <c r="C256" s="7">
        <v>1.96</v>
      </c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8">
        <v>40847</v>
      </c>
      <c r="P256" s="7">
        <v>1.96</v>
      </c>
      <c r="R256" s="8">
        <v>40847</v>
      </c>
      <c r="S256" s="7">
        <v>3.2010000000000001</v>
      </c>
    </row>
    <row r="257" spans="1:19">
      <c r="A257" s="8">
        <v>40877</v>
      </c>
      <c r="B257" s="7">
        <v>3.0609999999999999</v>
      </c>
      <c r="C257" s="7">
        <v>1.96</v>
      </c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8">
        <v>40877</v>
      </c>
      <c r="P257" s="7">
        <v>1.96</v>
      </c>
      <c r="R257" s="8">
        <v>40877</v>
      </c>
      <c r="S257" s="7">
        <v>3.0609999999999999</v>
      </c>
    </row>
    <row r="258" spans="1:19">
      <c r="A258" s="8">
        <v>40907</v>
      </c>
      <c r="B258" s="7">
        <v>2.891</v>
      </c>
      <c r="C258" s="7">
        <v>1.97</v>
      </c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8">
        <v>40907</v>
      </c>
      <c r="P258" s="7">
        <v>1.97</v>
      </c>
      <c r="R258" s="8">
        <v>40907</v>
      </c>
      <c r="S258" s="7">
        <v>2.891</v>
      </c>
    </row>
    <row r="259" spans="1:19">
      <c r="A259" s="8">
        <v>40939</v>
      </c>
      <c r="B259" s="7">
        <v>2.9370000000000003</v>
      </c>
      <c r="C259" s="7">
        <v>1.96</v>
      </c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8">
        <v>40939</v>
      </c>
      <c r="P259" s="7">
        <v>1.96</v>
      </c>
      <c r="R259" s="8">
        <v>40939</v>
      </c>
      <c r="S259" s="7">
        <v>2.9370000000000003</v>
      </c>
    </row>
    <row r="260" spans="1:19">
      <c r="A260" s="8">
        <v>40968</v>
      </c>
      <c r="B260" s="7">
        <v>3.0860000000000003</v>
      </c>
      <c r="C260" s="7">
        <v>2.0300000000000002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8">
        <v>40968</v>
      </c>
      <c r="P260" s="7">
        <v>2.0300000000000002</v>
      </c>
      <c r="R260" s="8">
        <v>40968</v>
      </c>
      <c r="S260" s="7">
        <v>3.0860000000000003</v>
      </c>
    </row>
    <row r="261" spans="1:19">
      <c r="A261" s="8">
        <v>40998</v>
      </c>
      <c r="B261" s="7">
        <v>3.3480000000000003</v>
      </c>
      <c r="C261" s="7">
        <v>2.09</v>
      </c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8">
        <v>40998</v>
      </c>
      <c r="P261" s="7">
        <v>2.09</v>
      </c>
      <c r="R261" s="8">
        <v>40998</v>
      </c>
      <c r="S261" s="7">
        <v>3.3480000000000003</v>
      </c>
    </row>
    <row r="262" spans="1:19">
      <c r="A262" s="8">
        <v>41029</v>
      </c>
      <c r="B262" s="7">
        <v>3.1100000000000003</v>
      </c>
      <c r="C262" s="7">
        <v>2.0699999999999998</v>
      </c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8">
        <v>41029</v>
      </c>
      <c r="P262" s="7">
        <v>2.0699999999999998</v>
      </c>
      <c r="R262" s="8">
        <v>41029</v>
      </c>
      <c r="S262" s="7">
        <v>3.1100000000000003</v>
      </c>
    </row>
    <row r="263" spans="1:19">
      <c r="A263" s="8">
        <v>41060</v>
      </c>
      <c r="B263" s="7">
        <v>2.67</v>
      </c>
      <c r="C263" s="7">
        <v>1.95</v>
      </c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8">
        <v>41060</v>
      </c>
      <c r="P263" s="7">
        <v>1.95</v>
      </c>
      <c r="R263" s="8">
        <v>41060</v>
      </c>
      <c r="S263" s="7">
        <v>2.67</v>
      </c>
    </row>
    <row r="264" spans="1:19">
      <c r="A264" s="8">
        <v>41089</v>
      </c>
      <c r="B264" s="7">
        <v>2.7650000000000001</v>
      </c>
      <c r="C264" s="7">
        <v>2.02</v>
      </c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8">
        <v>41089</v>
      </c>
      <c r="P264" s="7">
        <v>2.02</v>
      </c>
      <c r="R264" s="8">
        <v>41089</v>
      </c>
      <c r="S264" s="7">
        <v>2.7650000000000001</v>
      </c>
    </row>
    <row r="265" spans="1:19">
      <c r="A265" s="8">
        <v>41121</v>
      </c>
      <c r="B265" s="7">
        <v>2.577</v>
      </c>
      <c r="C265" s="7">
        <v>2.04</v>
      </c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8">
        <v>41121</v>
      </c>
      <c r="P265" s="7">
        <v>2.04</v>
      </c>
      <c r="R265" s="8">
        <v>41121</v>
      </c>
      <c r="S265" s="7">
        <v>2.577</v>
      </c>
    </row>
    <row r="266" spans="1:19">
      <c r="A266" s="8">
        <v>41152</v>
      </c>
      <c r="B266" s="7">
        <v>2.6850000000000001</v>
      </c>
      <c r="C266" s="7">
        <v>2.08</v>
      </c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8">
        <v>41152</v>
      </c>
      <c r="P266" s="7">
        <v>2.08</v>
      </c>
      <c r="R266" s="8">
        <v>41152</v>
      </c>
      <c r="S266" s="7">
        <v>2.6850000000000001</v>
      </c>
    </row>
    <row r="267" spans="1:19">
      <c r="A267" s="8">
        <v>41180</v>
      </c>
      <c r="B267" s="7">
        <v>2.83</v>
      </c>
      <c r="C267" s="7">
        <v>2.13</v>
      </c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8">
        <v>41180</v>
      </c>
      <c r="P267" s="7">
        <v>2.13</v>
      </c>
      <c r="R267" s="8">
        <v>41180</v>
      </c>
      <c r="S267" s="7">
        <v>2.83</v>
      </c>
    </row>
    <row r="268" spans="1:19">
      <c r="A268" s="8">
        <v>41213</v>
      </c>
      <c r="B268" s="7">
        <v>2.8530000000000002</v>
      </c>
      <c r="C268" s="7">
        <v>2.09</v>
      </c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8">
        <v>41213</v>
      </c>
      <c r="P268" s="7">
        <v>2.09</v>
      </c>
      <c r="R268" s="8">
        <v>41213</v>
      </c>
      <c r="S268" s="7">
        <v>2.8530000000000002</v>
      </c>
    </row>
    <row r="269" spans="1:19">
      <c r="A269" s="8">
        <v>41243</v>
      </c>
      <c r="B269" s="7">
        <v>2.8109999999999999</v>
      </c>
      <c r="C269" s="7">
        <v>2.09</v>
      </c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8">
        <v>41243</v>
      </c>
      <c r="P269" s="7">
        <v>2.09</v>
      </c>
      <c r="R269" s="8">
        <v>41243</v>
      </c>
      <c r="S269" s="7">
        <v>2.8109999999999999</v>
      </c>
    </row>
    <row r="270" spans="1:19">
      <c r="A270" s="8">
        <v>41274</v>
      </c>
      <c r="B270" s="7">
        <v>2.9430000000000001</v>
      </c>
      <c r="C270" s="7">
        <v>2.1</v>
      </c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8">
        <v>41274</v>
      </c>
      <c r="P270" s="7">
        <v>2.1</v>
      </c>
      <c r="R270" s="8">
        <v>41274</v>
      </c>
      <c r="S270" s="7">
        <v>2.9430000000000001</v>
      </c>
    </row>
    <row r="271" spans="1:19">
      <c r="A271" s="8">
        <v>41305</v>
      </c>
      <c r="B271" s="7">
        <v>3.1704000000000003</v>
      </c>
      <c r="C271" s="7">
        <v>2.08</v>
      </c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8">
        <v>41305</v>
      </c>
      <c r="P271" s="7">
        <v>2.08</v>
      </c>
      <c r="R271" s="8">
        <v>41305</v>
      </c>
      <c r="S271" s="7">
        <v>3.1704000000000003</v>
      </c>
    </row>
    <row r="272" spans="1:19">
      <c r="A272" s="8">
        <v>41333</v>
      </c>
      <c r="B272" s="7">
        <v>3.0941000000000001</v>
      </c>
      <c r="C272" s="7">
        <v>2.11</v>
      </c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8">
        <v>41333</v>
      </c>
      <c r="P272" s="7">
        <v>2.11</v>
      </c>
      <c r="R272" s="8">
        <v>41333</v>
      </c>
      <c r="S272" s="7">
        <v>3.0941000000000001</v>
      </c>
    </row>
    <row r="273" spans="1:19">
      <c r="A273" s="8">
        <v>41362</v>
      </c>
      <c r="B273" s="7">
        <v>3.1067</v>
      </c>
      <c r="C273" s="7">
        <v>2.1800000000000002</v>
      </c>
      <c r="O273" s="8">
        <v>41362</v>
      </c>
      <c r="P273" s="7">
        <v>2.1800000000000002</v>
      </c>
      <c r="R273" s="8">
        <v>41362</v>
      </c>
      <c r="S273" s="7">
        <v>3.1067</v>
      </c>
    </row>
    <row r="274" spans="1:19">
      <c r="A274" s="8">
        <v>41394</v>
      </c>
      <c r="B274" s="7">
        <v>2.8864000000000001</v>
      </c>
      <c r="C274" s="7">
        <v>2.23</v>
      </c>
      <c r="O274" s="8">
        <v>41394</v>
      </c>
      <c r="P274" s="7">
        <v>2.23</v>
      </c>
      <c r="R274" s="8">
        <v>41394</v>
      </c>
      <c r="S274" s="7">
        <v>2.8864000000000001</v>
      </c>
    </row>
    <row r="275" spans="1:19">
      <c r="A275" s="8">
        <v>41425</v>
      </c>
      <c r="B275" s="7">
        <v>3.3106</v>
      </c>
      <c r="C275" s="7">
        <v>2.27</v>
      </c>
      <c r="O275" s="8">
        <v>41425</v>
      </c>
      <c r="P275" s="7">
        <v>2.27</v>
      </c>
      <c r="R275" s="8">
        <v>41425</v>
      </c>
      <c r="S275" s="7">
        <v>3.3106</v>
      </c>
    </row>
    <row r="276" spans="1:19">
      <c r="A276" s="8">
        <v>41453</v>
      </c>
      <c r="B276" s="7">
        <v>3.5005000000000002</v>
      </c>
      <c r="C276" s="7">
        <v>2.2400000000000002</v>
      </c>
      <c r="O276" s="8">
        <v>41453</v>
      </c>
      <c r="P276" s="7">
        <v>2.2400000000000002</v>
      </c>
      <c r="R276" s="8">
        <v>41453</v>
      </c>
      <c r="S276" s="7">
        <v>3.5005000000000002</v>
      </c>
    </row>
    <row r="277" spans="1:19">
      <c r="A277" s="8">
        <v>41486</v>
      </c>
      <c r="B277" s="7">
        <v>3.6451000000000002</v>
      </c>
      <c r="C277" s="7">
        <v>2.34</v>
      </c>
      <c r="O277" s="8">
        <v>41486</v>
      </c>
      <c r="P277" s="7">
        <v>2.34</v>
      </c>
      <c r="R277" s="8">
        <v>41486</v>
      </c>
      <c r="S277" s="7">
        <v>3.6451000000000002</v>
      </c>
    </row>
    <row r="278" spans="1:19">
      <c r="A278" s="8">
        <v>41516</v>
      </c>
      <c r="B278" s="7">
        <v>3.6751</v>
      </c>
      <c r="C278" s="7">
        <v>2.27</v>
      </c>
      <c r="O278" s="8">
        <v>41516</v>
      </c>
      <c r="P278" s="7">
        <v>2.27</v>
      </c>
      <c r="R278" s="8">
        <v>41516</v>
      </c>
      <c r="S278" s="7">
        <v>3.6751</v>
      </c>
    </row>
    <row r="279" spans="1:19">
      <c r="A279" s="8">
        <v>41547</v>
      </c>
      <c r="B279" s="7">
        <v>3.6882000000000001</v>
      </c>
      <c r="C279" s="7">
        <v>2.35</v>
      </c>
      <c r="O279" s="8">
        <v>41547</v>
      </c>
      <c r="P279" s="7">
        <v>2.35</v>
      </c>
      <c r="R279" s="8">
        <v>41547</v>
      </c>
      <c r="S279" s="7">
        <v>3.6882000000000001</v>
      </c>
    </row>
    <row r="280" spans="1:19">
      <c r="A280" s="8">
        <v>41578</v>
      </c>
      <c r="B280" s="7">
        <v>3.6310000000000002</v>
      </c>
      <c r="C280" s="7">
        <v>2.4500000000000002</v>
      </c>
      <c r="O280" s="8">
        <v>41578</v>
      </c>
      <c r="P280" s="7">
        <v>2.4500000000000002</v>
      </c>
      <c r="R280" s="8">
        <v>41578</v>
      </c>
      <c r="S280" s="7">
        <v>3.6310000000000002</v>
      </c>
    </row>
    <row r="281" spans="1:19">
      <c r="A281" s="8">
        <v>41607</v>
      </c>
      <c r="B281" s="7">
        <v>3.8273000000000001</v>
      </c>
      <c r="C281" s="7">
        <v>2.5100000000000002</v>
      </c>
      <c r="O281" s="8">
        <v>41607</v>
      </c>
      <c r="P281" s="7">
        <v>2.5100000000000002</v>
      </c>
      <c r="R281" s="8">
        <v>41607</v>
      </c>
      <c r="S281" s="7">
        <v>3.8273000000000001</v>
      </c>
    </row>
    <row r="282" spans="1:19">
      <c r="A282" s="8">
        <v>41639</v>
      </c>
      <c r="B282" s="7">
        <v>3.9430000000000001</v>
      </c>
      <c r="C282" s="7">
        <v>2.59</v>
      </c>
      <c r="O282" s="8">
        <v>41639</v>
      </c>
      <c r="P282" s="7">
        <v>2.59</v>
      </c>
      <c r="R282" s="8">
        <v>41639</v>
      </c>
      <c r="S282" s="7">
        <v>3.9430000000000001</v>
      </c>
    </row>
    <row r="283" spans="1:19">
      <c r="A283" s="8">
        <v>41670</v>
      </c>
      <c r="B283" s="7">
        <v>3.6217000000000001</v>
      </c>
      <c r="C283" s="7">
        <v>2.4700000000000002</v>
      </c>
      <c r="O283" s="8">
        <v>41670</v>
      </c>
      <c r="P283" s="7">
        <v>2.4700000000000002</v>
      </c>
      <c r="R283" s="8">
        <v>41670</v>
      </c>
      <c r="S283" s="7">
        <v>3.6217000000000001</v>
      </c>
    </row>
    <row r="284" spans="1:19">
      <c r="A284" s="8">
        <v>41698</v>
      </c>
      <c r="B284" s="7">
        <v>3.5948000000000002</v>
      </c>
      <c r="C284" s="7">
        <v>2.58</v>
      </c>
      <c r="O284" s="8">
        <v>41698</v>
      </c>
      <c r="P284" s="7">
        <v>2.58</v>
      </c>
      <c r="R284" s="8">
        <v>41698</v>
      </c>
      <c r="S284" s="7">
        <v>3.5948000000000002</v>
      </c>
    </row>
    <row r="285" spans="1:19">
      <c r="A285" s="8">
        <v>41729</v>
      </c>
      <c r="B285" s="7">
        <v>3.5621</v>
      </c>
      <c r="C285" s="7">
        <v>2.59</v>
      </c>
      <c r="O285" s="8">
        <v>41729</v>
      </c>
      <c r="P285" s="7">
        <v>2.59</v>
      </c>
      <c r="R285" s="8">
        <v>41729</v>
      </c>
      <c r="S285" s="7">
        <v>3.5621</v>
      </c>
    </row>
    <row r="286" spans="1:19">
      <c r="A286" s="8">
        <v>41759</v>
      </c>
      <c r="B286" s="7">
        <v>3.4595000000000002</v>
      </c>
      <c r="C286" s="7">
        <v>2.58</v>
      </c>
      <c r="O286" s="8">
        <v>41759</v>
      </c>
      <c r="P286" s="7">
        <v>2.58</v>
      </c>
      <c r="R286" s="8">
        <v>41759</v>
      </c>
      <c r="S286" s="7">
        <v>3.4595000000000002</v>
      </c>
    </row>
    <row r="287" spans="1:19">
      <c r="A287" s="8">
        <v>41789</v>
      </c>
      <c r="B287" s="7">
        <v>3.3138000000000001</v>
      </c>
      <c r="C287" s="7">
        <v>2.63</v>
      </c>
      <c r="O287" s="8">
        <v>41789</v>
      </c>
      <c r="P287" s="7">
        <v>2.63</v>
      </c>
      <c r="R287" s="8">
        <v>41789</v>
      </c>
      <c r="S287" s="7">
        <v>3.3138000000000001</v>
      </c>
    </row>
    <row r="288" spans="1:19">
      <c r="A288" s="8">
        <v>41820</v>
      </c>
      <c r="B288" s="7">
        <v>3.3384</v>
      </c>
      <c r="C288" s="7">
        <v>2.71</v>
      </c>
      <c r="O288" s="8">
        <v>41820</v>
      </c>
      <c r="P288" s="7">
        <v>2.71</v>
      </c>
      <c r="R288" s="8">
        <v>41820</v>
      </c>
      <c r="S288" s="7">
        <v>3.3384</v>
      </c>
    </row>
    <row r="289" spans="1:19">
      <c r="A289" s="8">
        <v>41851</v>
      </c>
      <c r="B289" s="7">
        <v>3.3113000000000001</v>
      </c>
      <c r="C289" s="7">
        <v>2.66</v>
      </c>
      <c r="O289" s="8">
        <v>41851</v>
      </c>
      <c r="P289" s="7">
        <v>2.66</v>
      </c>
      <c r="R289" s="8">
        <v>41851</v>
      </c>
      <c r="S289" s="7">
        <v>3.3113000000000001</v>
      </c>
    </row>
    <row r="290" spans="1:19">
      <c r="A290" s="8">
        <v>41880</v>
      </c>
      <c r="B290" s="7">
        <v>3.0842000000000001</v>
      </c>
      <c r="C290" s="7">
        <v>2.77</v>
      </c>
      <c r="O290" s="8">
        <v>41880</v>
      </c>
      <c r="P290" s="7">
        <v>2.77</v>
      </c>
      <c r="R290" s="8">
        <v>41880</v>
      </c>
      <c r="S290" s="7">
        <v>3.0842000000000001</v>
      </c>
    </row>
    <row r="291" spans="1:19">
      <c r="A291" s="8">
        <v>41912</v>
      </c>
      <c r="B291" s="7">
        <v>3.2093000000000003</v>
      </c>
      <c r="C291" s="7">
        <v>2.7</v>
      </c>
      <c r="O291" s="8">
        <v>41912</v>
      </c>
      <c r="P291" s="7">
        <v>2.7</v>
      </c>
      <c r="R291" s="8">
        <v>41912</v>
      </c>
      <c r="S291" s="7">
        <v>3.2093000000000003</v>
      </c>
    </row>
    <row r="292" spans="1:19">
      <c r="A292" s="8">
        <v>41943</v>
      </c>
      <c r="B292" s="7">
        <v>3.0594000000000001</v>
      </c>
      <c r="C292" s="7">
        <v>2.77</v>
      </c>
      <c r="O292" s="8">
        <v>41943</v>
      </c>
      <c r="P292" s="7">
        <v>2.77</v>
      </c>
      <c r="R292" s="8">
        <v>41943</v>
      </c>
      <c r="S292" s="7">
        <v>3.0594000000000001</v>
      </c>
    </row>
    <row r="293" spans="1:19">
      <c r="A293" s="8">
        <v>41971</v>
      </c>
      <c r="B293" s="7">
        <v>2.91</v>
      </c>
      <c r="C293" s="7">
        <v>2.84</v>
      </c>
      <c r="O293" s="8">
        <v>41971</v>
      </c>
      <c r="P293" s="7">
        <v>2.84</v>
      </c>
      <c r="R293" s="8">
        <v>41971</v>
      </c>
      <c r="S293" s="7">
        <v>2.91</v>
      </c>
    </row>
    <row r="294" spans="1:19">
      <c r="A294" s="8">
        <v>42004</v>
      </c>
      <c r="B294" s="7">
        <v>2.7498</v>
      </c>
      <c r="C294" s="7">
        <v>2.83</v>
      </c>
      <c r="O294" s="8">
        <v>42004</v>
      </c>
      <c r="P294" s="7">
        <v>2.83</v>
      </c>
      <c r="R294" s="8">
        <v>42004</v>
      </c>
      <c r="S294" s="7">
        <v>2.7498</v>
      </c>
    </row>
    <row r="295" spans="1:19">
      <c r="A295" s="8">
        <v>42034</v>
      </c>
      <c r="B295" s="7">
        <v>2.2230000000000003</v>
      </c>
      <c r="C295" s="7">
        <v>2.72</v>
      </c>
      <c r="O295" s="8">
        <v>42034</v>
      </c>
      <c r="P295" s="7">
        <v>2.72</v>
      </c>
      <c r="R295" s="8">
        <v>42034</v>
      </c>
      <c r="S295" s="7">
        <v>2.2230000000000003</v>
      </c>
    </row>
    <row r="296" spans="1:19">
      <c r="A296" s="8">
        <v>42062</v>
      </c>
      <c r="B296" s="7">
        <v>2.5874999999999999</v>
      </c>
      <c r="C296" s="7">
        <v>2.87</v>
      </c>
      <c r="O296" s="8">
        <v>42062</v>
      </c>
      <c r="P296" s="7">
        <v>2.87</v>
      </c>
      <c r="R296" s="8">
        <v>42062</v>
      </c>
      <c r="S296" s="7">
        <v>2.5874999999999999</v>
      </c>
    </row>
    <row r="297" spans="1:19">
      <c r="A297" s="8">
        <v>42094</v>
      </c>
      <c r="B297" s="7">
        <v>2.5406</v>
      </c>
      <c r="C297" s="7">
        <v>2.83</v>
      </c>
      <c r="O297" s="8">
        <v>42094</v>
      </c>
      <c r="P297" s="7">
        <v>2.83</v>
      </c>
      <c r="R297" s="8">
        <v>42094</v>
      </c>
      <c r="S297" s="7">
        <v>2.5406</v>
      </c>
    </row>
    <row r="298" spans="1:19">
      <c r="A298" s="8">
        <v>42124</v>
      </c>
      <c r="B298" s="7">
        <v>2.7444999999999999</v>
      </c>
      <c r="C298" s="7">
        <v>2.85</v>
      </c>
      <c r="O298" s="8">
        <v>42124</v>
      </c>
      <c r="P298" s="7">
        <v>2.85</v>
      </c>
      <c r="R298" s="8">
        <v>42124</v>
      </c>
      <c r="S298" s="7">
        <v>2.7444999999999999</v>
      </c>
    </row>
    <row r="299" spans="1:19">
      <c r="A299" s="8">
        <v>42153</v>
      </c>
      <c r="B299" s="7">
        <v>2.8820000000000001</v>
      </c>
      <c r="C299" s="7">
        <v>2.88</v>
      </c>
      <c r="O299" s="8">
        <v>42153</v>
      </c>
      <c r="P299" s="7">
        <v>2.88</v>
      </c>
      <c r="R299" s="8">
        <v>42153</v>
      </c>
      <c r="S299" s="7">
        <v>2.8820000000000001</v>
      </c>
    </row>
    <row r="300" spans="1:19">
      <c r="A300" s="8">
        <v>42185</v>
      </c>
      <c r="B300" s="7">
        <v>3.1189</v>
      </c>
      <c r="C300" s="7">
        <v>2.82</v>
      </c>
      <c r="O300" s="8">
        <v>42185</v>
      </c>
      <c r="P300" s="7">
        <v>2.82</v>
      </c>
      <c r="R300" s="8">
        <v>42185</v>
      </c>
      <c r="S300" s="7">
        <v>3.1189</v>
      </c>
    </row>
    <row r="301" spans="1:19">
      <c r="A301" s="8">
        <v>42216</v>
      </c>
      <c r="B301" s="7">
        <v>2.9081000000000001</v>
      </c>
      <c r="C301" s="7">
        <v>2.87</v>
      </c>
      <c r="O301" s="8">
        <v>42216</v>
      </c>
      <c r="P301" s="7">
        <v>2.87</v>
      </c>
      <c r="R301" s="8">
        <v>42216</v>
      </c>
      <c r="S301" s="7">
        <v>2.9081000000000001</v>
      </c>
    </row>
    <row r="302" spans="1:19">
      <c r="A302" s="8">
        <v>42247</v>
      </c>
      <c r="B302" s="7">
        <v>2.9596</v>
      </c>
      <c r="C302" s="7">
        <v>2.69</v>
      </c>
      <c r="O302" s="8">
        <v>42247</v>
      </c>
      <c r="P302" s="7">
        <v>2.69</v>
      </c>
      <c r="R302" s="8">
        <v>42247</v>
      </c>
      <c r="S302" s="7">
        <v>2.9596</v>
      </c>
    </row>
    <row r="303" spans="1:19">
      <c r="A303" s="8">
        <v>42277</v>
      </c>
      <c r="B303" s="7">
        <v>2.8532000000000002</v>
      </c>
      <c r="C303" s="7">
        <v>2.6</v>
      </c>
      <c r="O303" s="8">
        <v>42277</v>
      </c>
      <c r="P303" s="7">
        <v>2.6</v>
      </c>
      <c r="R303" s="8">
        <v>42277</v>
      </c>
      <c r="S303" s="7">
        <v>2.8532000000000002</v>
      </c>
    </row>
    <row r="304" spans="1:19">
      <c r="A304" s="8">
        <v>42307</v>
      </c>
      <c r="B304" s="7">
        <v>2.9241000000000001</v>
      </c>
      <c r="C304" s="7">
        <v>2.79</v>
      </c>
      <c r="O304" s="8">
        <v>42307</v>
      </c>
      <c r="P304" s="7">
        <v>2.79</v>
      </c>
      <c r="R304" s="8">
        <v>42307</v>
      </c>
      <c r="S304" s="7">
        <v>2.9241000000000001</v>
      </c>
    </row>
    <row r="305" spans="1:19">
      <c r="A305" s="4">
        <v>42338</v>
      </c>
      <c r="B305">
        <v>2.9739</v>
      </c>
      <c r="C305">
        <v>2.8000000000000003</v>
      </c>
      <c r="O305" s="8">
        <v>42338</v>
      </c>
      <c r="P305" s="7">
        <v>2.8000000000000003</v>
      </c>
      <c r="R305" s="8">
        <v>42338</v>
      </c>
      <c r="S305" s="7">
        <v>2.9739</v>
      </c>
    </row>
    <row r="306" spans="1:19">
      <c r="A306" s="4">
        <v>42369</v>
      </c>
      <c r="B306">
        <v>3.0151000000000003</v>
      </c>
      <c r="C306">
        <v>2.74</v>
      </c>
      <c r="O306" s="8">
        <v>42369</v>
      </c>
      <c r="P306" s="7">
        <v>2.74</v>
      </c>
      <c r="R306" s="8">
        <v>42369</v>
      </c>
      <c r="S306" s="7">
        <v>3.0151000000000003</v>
      </c>
    </row>
    <row r="307" spans="1:19">
      <c r="A307" s="4">
        <v>42398</v>
      </c>
      <c r="B307">
        <v>2.7572000000000001</v>
      </c>
      <c r="C307">
        <v>2.5</v>
      </c>
      <c r="O307" s="8">
        <v>42398</v>
      </c>
      <c r="P307" s="7">
        <v>2.5</v>
      </c>
      <c r="R307" s="8">
        <v>42398</v>
      </c>
      <c r="S307" s="7">
        <v>2.7572000000000001</v>
      </c>
    </row>
    <row r="308" spans="1:19">
      <c r="A308" s="4">
        <v>42429</v>
      </c>
      <c r="B308">
        <v>2.6163000000000003</v>
      </c>
      <c r="C308">
        <v>2.4900000000000002</v>
      </c>
      <c r="O308" s="8">
        <v>42429</v>
      </c>
      <c r="P308" s="7">
        <v>2.4900000000000002</v>
      </c>
      <c r="R308" s="8">
        <v>42429</v>
      </c>
      <c r="S308" s="7">
        <v>2.6163000000000003</v>
      </c>
    </row>
    <row r="309" spans="1:19">
      <c r="A309" s="4">
        <v>42460</v>
      </c>
      <c r="B309">
        <v>2.6203000000000003</v>
      </c>
      <c r="C309">
        <v>2.66</v>
      </c>
      <c r="O309" s="8">
        <v>42460</v>
      </c>
      <c r="P309" s="7">
        <v>2.66</v>
      </c>
      <c r="R309" s="8">
        <v>42460</v>
      </c>
      <c r="S309" s="7">
        <v>2.6203000000000003</v>
      </c>
    </row>
    <row r="310" spans="1:19">
      <c r="A310" s="4">
        <v>42489</v>
      </c>
      <c r="B310">
        <v>2.6632000000000002</v>
      </c>
      <c r="C310">
        <v>2.67</v>
      </c>
      <c r="O310" s="8">
        <v>42489</v>
      </c>
      <c r="P310" s="7">
        <v>2.67</v>
      </c>
      <c r="R310" s="8">
        <v>42489</v>
      </c>
      <c r="S310" s="7">
        <v>2.6632000000000002</v>
      </c>
    </row>
    <row r="311" spans="1:19">
      <c r="A311" s="4">
        <v>42521</v>
      </c>
      <c r="B311">
        <v>2.6295999999999999</v>
      </c>
      <c r="C311">
        <v>2.7</v>
      </c>
      <c r="O311" s="8">
        <v>42521</v>
      </c>
      <c r="P311" s="7">
        <v>2.7</v>
      </c>
      <c r="R311" s="8">
        <v>42521</v>
      </c>
      <c r="S311" s="7">
        <v>2.6295999999999999</v>
      </c>
    </row>
    <row r="312" spans="1:19">
      <c r="A312" s="4">
        <v>42551</v>
      </c>
      <c r="B312">
        <v>2.3083</v>
      </c>
      <c r="C312">
        <v>2.7</v>
      </c>
      <c r="O312" s="8">
        <v>42551</v>
      </c>
      <c r="P312" s="7">
        <v>2.7</v>
      </c>
      <c r="R312" s="8">
        <v>42551</v>
      </c>
      <c r="S312" s="7">
        <v>2.3083</v>
      </c>
    </row>
    <row r="313" spans="1:19">
      <c r="A313" s="4">
        <v>42580</v>
      </c>
      <c r="B313">
        <v>2.1816</v>
      </c>
      <c r="C313">
        <v>2.8000000000000003</v>
      </c>
      <c r="O313" s="8">
        <v>42580</v>
      </c>
      <c r="P313" s="7">
        <v>2.8000000000000003</v>
      </c>
      <c r="R313" s="8">
        <v>42580</v>
      </c>
      <c r="S313" s="7">
        <v>2.1816</v>
      </c>
    </row>
    <row r="314" spans="1:19">
      <c r="A314" s="4">
        <v>42613</v>
      </c>
      <c r="B314">
        <v>2.2307999999999999</v>
      </c>
      <c r="C314">
        <v>2.8000000000000003</v>
      </c>
      <c r="O314" s="8">
        <v>42613</v>
      </c>
      <c r="P314" s="7">
        <v>2.8000000000000003</v>
      </c>
      <c r="R314" s="8">
        <v>42613</v>
      </c>
      <c r="S314" s="7">
        <v>2.2307999999999999</v>
      </c>
    </row>
    <row r="315" spans="1:19">
      <c r="A315" s="4">
        <v>42643</v>
      </c>
      <c r="B315">
        <v>2.3327</v>
      </c>
      <c r="C315">
        <v>2.8000000000000003</v>
      </c>
      <c r="O315" s="8">
        <v>42643</v>
      </c>
      <c r="P315" s="7">
        <v>2.8000000000000003</v>
      </c>
      <c r="R315" s="8">
        <v>42643</v>
      </c>
      <c r="S315" s="7">
        <v>2.3327</v>
      </c>
    </row>
    <row r="316" spans="1:19">
      <c r="A316" s="4">
        <v>42674</v>
      </c>
      <c r="B316">
        <v>2.5872999999999999</v>
      </c>
      <c r="C316">
        <v>2.74</v>
      </c>
      <c r="O316" s="8">
        <v>42674</v>
      </c>
      <c r="P316" s="7">
        <v>2.74</v>
      </c>
      <c r="R316" s="8">
        <v>42674</v>
      </c>
      <c r="S316" s="7">
        <v>2.5872999999999999</v>
      </c>
    </row>
    <row r="317" spans="1:19">
      <c r="A317" s="4">
        <v>42704</v>
      </c>
      <c r="B317">
        <v>3.0186999999999999</v>
      </c>
      <c r="C317">
        <v>2.85</v>
      </c>
      <c r="O317" s="8">
        <v>42704</v>
      </c>
      <c r="P317" s="7">
        <v>2.85</v>
      </c>
      <c r="R317" s="8">
        <v>42704</v>
      </c>
      <c r="S317" s="7">
        <v>3.0186999999999999</v>
      </c>
    </row>
    <row r="318" spans="1:19">
      <c r="A318" s="4">
        <v>42734</v>
      </c>
      <c r="B318">
        <v>3.0630000000000002</v>
      </c>
      <c r="C318">
        <v>2.89</v>
      </c>
      <c r="O318" s="8">
        <v>42734</v>
      </c>
      <c r="P318" s="7">
        <v>2.89</v>
      </c>
      <c r="R318" s="8">
        <v>42734</v>
      </c>
      <c r="S318" s="7">
        <v>3.0630000000000002</v>
      </c>
    </row>
    <row r="319" spans="1:19">
      <c r="A319" s="4">
        <v>42766</v>
      </c>
      <c r="B319">
        <v>3.0706000000000002</v>
      </c>
      <c r="C319">
        <v>2.96</v>
      </c>
      <c r="O319" s="8">
        <v>42766</v>
      </c>
      <c r="P319" s="7">
        <v>2.96</v>
      </c>
      <c r="R319" s="8">
        <v>42766</v>
      </c>
      <c r="S319" s="7">
        <v>3.0706000000000002</v>
      </c>
    </row>
    <row r="320" spans="1:19">
      <c r="A320" s="4">
        <v>42794</v>
      </c>
      <c r="B320">
        <v>2.9688000000000003</v>
      </c>
      <c r="C320">
        <v>3.06</v>
      </c>
      <c r="O320" s="8">
        <v>42794</v>
      </c>
      <c r="P320" s="7">
        <v>3.06</v>
      </c>
      <c r="R320" s="8">
        <v>42794</v>
      </c>
      <c r="S320" s="7">
        <v>2.9688000000000003</v>
      </c>
    </row>
    <row r="321" spans="1:19">
      <c r="A321" s="4">
        <v>42825</v>
      </c>
      <c r="B321">
        <v>3.0170000000000003</v>
      </c>
      <c r="C321">
        <v>3.06</v>
      </c>
      <c r="O321" s="8">
        <v>42825</v>
      </c>
      <c r="P321" s="7">
        <v>3.06</v>
      </c>
      <c r="R321" s="8">
        <v>42825</v>
      </c>
      <c r="S321" s="7">
        <v>3.0170000000000003</v>
      </c>
    </row>
    <row r="322" spans="1:19">
      <c r="A322" s="4">
        <v>42853</v>
      </c>
      <c r="B322">
        <v>2.9526000000000003</v>
      </c>
      <c r="C322">
        <v>3.09</v>
      </c>
      <c r="O322" s="8">
        <v>42853</v>
      </c>
      <c r="P322" s="7">
        <v>3.09</v>
      </c>
      <c r="R322" s="8">
        <v>42853</v>
      </c>
      <c r="S322" s="7">
        <v>2.9526000000000003</v>
      </c>
    </row>
    <row r="323" spans="1:19">
      <c r="A323" s="4">
        <v>42886</v>
      </c>
      <c r="B323">
        <v>2.8566000000000003</v>
      </c>
      <c r="C323">
        <v>3.12</v>
      </c>
      <c r="O323" s="8">
        <v>42886</v>
      </c>
      <c r="P323" s="7">
        <v>3.12</v>
      </c>
      <c r="R323" s="8">
        <v>42886</v>
      </c>
      <c r="S323" s="7">
        <v>2.8566000000000003</v>
      </c>
    </row>
    <row r="324" spans="1:19">
      <c r="A324" s="4">
        <v>42916</v>
      </c>
      <c r="B324">
        <v>2.8387000000000002</v>
      </c>
      <c r="C324">
        <v>3.14</v>
      </c>
      <c r="O324" s="8">
        <v>42916</v>
      </c>
      <c r="P324" s="7">
        <v>3.14</v>
      </c>
      <c r="R324" s="8">
        <v>42916</v>
      </c>
      <c r="S324" s="7">
        <v>2.8387000000000002</v>
      </c>
    </row>
    <row r="325" spans="1:19">
      <c r="A325" s="4">
        <v>42947</v>
      </c>
      <c r="B325">
        <v>2.8980000000000001</v>
      </c>
      <c r="C325">
        <v>3.21</v>
      </c>
      <c r="O325" s="8">
        <v>42947</v>
      </c>
      <c r="P325" s="7">
        <v>3.21</v>
      </c>
      <c r="R325" s="8">
        <v>42947</v>
      </c>
      <c r="S325" s="7">
        <v>2.8980000000000001</v>
      </c>
    </row>
    <row r="326" spans="1:19">
      <c r="A326" s="8">
        <v>42977</v>
      </c>
      <c r="B326">
        <v>2.7393000000000001</v>
      </c>
      <c r="C326">
        <v>3</v>
      </c>
      <c r="O326" s="4">
        <v>42978</v>
      </c>
      <c r="P326">
        <v>3</v>
      </c>
      <c r="R326" s="8">
        <v>42977</v>
      </c>
      <c r="S326">
        <v>2.7393000000000001</v>
      </c>
    </row>
    <row r="327" spans="1:19">
      <c r="A327" s="8">
        <v>43008</v>
      </c>
      <c r="B327">
        <v>2.8572000000000002</v>
      </c>
      <c r="C327">
        <v>3.05</v>
      </c>
      <c r="O327" s="4">
        <v>43007</v>
      </c>
      <c r="P327">
        <v>3.05</v>
      </c>
      <c r="R327" s="8">
        <v>43008</v>
      </c>
      <c r="S327">
        <v>2.8572000000000002</v>
      </c>
    </row>
    <row r="328" spans="1:19">
      <c r="A328" s="8">
        <v>43038</v>
      </c>
      <c r="B328">
        <v>2.8797000000000001</v>
      </c>
      <c r="C328">
        <v>3.12</v>
      </c>
      <c r="O328" s="4">
        <v>43039</v>
      </c>
      <c r="P328">
        <v>3.12</v>
      </c>
      <c r="R328" s="8">
        <v>43038</v>
      </c>
      <c r="S328">
        <v>2.8797000000000001</v>
      </c>
    </row>
    <row r="329" spans="1:19">
      <c r="A329" s="8">
        <v>43069</v>
      </c>
      <c r="B329">
        <v>2.8313000000000001</v>
      </c>
      <c r="C329">
        <v>3.2</v>
      </c>
      <c r="O329" s="4">
        <v>43069</v>
      </c>
      <c r="P329">
        <v>3.2</v>
      </c>
      <c r="R329" s="8">
        <v>43069</v>
      </c>
      <c r="S329">
        <v>2.8313000000000001</v>
      </c>
    </row>
    <row r="330" spans="1:19">
      <c r="A330" s="8">
        <v>43099</v>
      </c>
      <c r="B330">
        <v>2.7410000000000001</v>
      </c>
      <c r="C330">
        <v>3.23</v>
      </c>
      <c r="O330" s="4">
        <v>43098</v>
      </c>
      <c r="P330">
        <v>3.23</v>
      </c>
      <c r="R330" s="8">
        <v>43099</v>
      </c>
      <c r="S330">
        <v>2.7410000000000001</v>
      </c>
    </row>
    <row r="331" spans="1:19">
      <c r="A331" s="8">
        <v>43130</v>
      </c>
      <c r="B331">
        <v>2.9798</v>
      </c>
      <c r="C331">
        <v>3.3</v>
      </c>
      <c r="O331" s="4">
        <v>43131</v>
      </c>
      <c r="P331">
        <v>3.3</v>
      </c>
      <c r="R331" s="8">
        <v>43130</v>
      </c>
      <c r="S331">
        <v>2.9798</v>
      </c>
    </row>
    <row r="332" spans="1:19">
      <c r="A332" s="8">
        <v>43159</v>
      </c>
      <c r="B332">
        <v>3.1288</v>
      </c>
      <c r="C332">
        <v>3.17</v>
      </c>
      <c r="O332" s="4">
        <v>43159</v>
      </c>
      <c r="P332">
        <v>3.17</v>
      </c>
      <c r="R332" s="8">
        <v>43159</v>
      </c>
      <c r="S332">
        <v>3.1288</v>
      </c>
    </row>
    <row r="333" spans="1:19">
      <c r="A333" s="8">
        <v>43189</v>
      </c>
      <c r="B333">
        <v>2.9718</v>
      </c>
      <c r="C333">
        <v>3.09</v>
      </c>
      <c r="O333" s="4">
        <v>43189</v>
      </c>
      <c r="P333">
        <v>3.09</v>
      </c>
      <c r="R333" s="8">
        <v>43189</v>
      </c>
      <c r="S333">
        <v>2.9718</v>
      </c>
    </row>
    <row r="334" spans="1:19">
      <c r="A334" s="8">
        <v>43220</v>
      </c>
      <c r="B334">
        <v>3.0962000000000001</v>
      </c>
      <c r="C334">
        <v>3.1</v>
      </c>
      <c r="O334" s="4">
        <v>43220</v>
      </c>
      <c r="P334">
        <v>3.1</v>
      </c>
      <c r="R334" s="8">
        <v>43220</v>
      </c>
      <c r="S334">
        <v>3.0962000000000001</v>
      </c>
    </row>
    <row r="335" spans="1:19">
      <c r="A335" s="8">
        <v>43250</v>
      </c>
      <c r="B335">
        <v>3.0160999999999998</v>
      </c>
      <c r="C335">
        <v>3.17</v>
      </c>
      <c r="O335" s="4">
        <v>43251</v>
      </c>
      <c r="P335">
        <v>3.17</v>
      </c>
      <c r="R335" s="8">
        <v>43250</v>
      </c>
      <c r="S335">
        <v>3.0160999999999998</v>
      </c>
    </row>
    <row r="336" spans="1:19">
      <c r="A336" s="8">
        <v>43281</v>
      </c>
      <c r="B336">
        <v>2.9893000000000001</v>
      </c>
      <c r="C336">
        <v>3.17</v>
      </c>
      <c r="O336" s="4">
        <v>43280</v>
      </c>
      <c r="P336">
        <v>3.17</v>
      </c>
      <c r="R336" s="8">
        <v>43281</v>
      </c>
      <c r="S336">
        <v>2.9893000000000001</v>
      </c>
    </row>
    <row r="337" spans="1:19">
      <c r="A337" s="8">
        <v>43311</v>
      </c>
      <c r="B337">
        <v>3.1042999999999998</v>
      </c>
      <c r="C337">
        <v>3.27</v>
      </c>
      <c r="O337" s="4">
        <v>43312</v>
      </c>
      <c r="P337">
        <v>3.27</v>
      </c>
      <c r="R337" s="8">
        <v>43311</v>
      </c>
      <c r="S337">
        <v>3.1042999999999998</v>
      </c>
    </row>
    <row r="338" spans="1:19">
      <c r="A338" s="8">
        <v>43342</v>
      </c>
      <c r="B338">
        <v>3.0024000000000002</v>
      </c>
      <c r="C338">
        <v>3.38</v>
      </c>
      <c r="O338" s="4">
        <v>43343</v>
      </c>
      <c r="P338">
        <v>3.38</v>
      </c>
      <c r="R338" s="8">
        <v>43342</v>
      </c>
      <c r="S338">
        <v>3.0024000000000002</v>
      </c>
    </row>
    <row r="339" spans="1:19">
      <c r="A339" s="8">
        <v>43373</v>
      </c>
      <c r="B339">
        <v>3.2077</v>
      </c>
      <c r="C339">
        <v>3.38</v>
      </c>
      <c r="O339" s="4">
        <v>43371</v>
      </c>
      <c r="P339">
        <v>3.38</v>
      </c>
      <c r="R339" s="8">
        <v>43373</v>
      </c>
      <c r="S339">
        <v>3.2077</v>
      </c>
    </row>
    <row r="340" spans="1:19">
      <c r="A340" s="8">
        <v>43403</v>
      </c>
      <c r="B340">
        <v>3.3553999999999999</v>
      </c>
      <c r="C340">
        <v>3.14</v>
      </c>
      <c r="O340" s="4">
        <v>43404</v>
      </c>
      <c r="P340">
        <v>3.14</v>
      </c>
      <c r="R340" s="8">
        <v>43403</v>
      </c>
      <c r="S340">
        <v>3.3553999999999999</v>
      </c>
    </row>
    <row r="341" spans="1:19">
      <c r="A341" s="8">
        <v>43434</v>
      </c>
      <c r="B341">
        <v>3.3144</v>
      </c>
      <c r="C341">
        <v>3.19</v>
      </c>
      <c r="O341" s="4">
        <v>43434</v>
      </c>
      <c r="P341">
        <v>3.19</v>
      </c>
      <c r="R341" s="8">
        <v>43434</v>
      </c>
      <c r="S341">
        <v>3.3144</v>
      </c>
    </row>
    <row r="342" spans="1:19">
      <c r="A342" s="8">
        <v>43464</v>
      </c>
      <c r="B342">
        <v>3.0204</v>
      </c>
      <c r="C342">
        <v>2.89</v>
      </c>
      <c r="O342" s="4">
        <v>43465</v>
      </c>
      <c r="P342">
        <v>2.89</v>
      </c>
      <c r="R342" s="8">
        <v>43464</v>
      </c>
      <c r="S342">
        <v>3.0204</v>
      </c>
    </row>
    <row r="343" spans="1:19">
      <c r="A343" s="8">
        <v>43495</v>
      </c>
      <c r="B343">
        <v>3.0541999999999998</v>
      </c>
      <c r="C343">
        <v>3.14</v>
      </c>
      <c r="O343" s="4">
        <v>43496</v>
      </c>
      <c r="P343">
        <v>3.14</v>
      </c>
      <c r="R343" s="8">
        <v>43495</v>
      </c>
      <c r="S343">
        <v>3.0541999999999998</v>
      </c>
    </row>
    <row r="344" spans="1:19">
      <c r="A344" s="8">
        <v>43524</v>
      </c>
      <c r="B344">
        <v>3.0775999999999999</v>
      </c>
      <c r="C344">
        <v>3.24</v>
      </c>
      <c r="O344" s="4">
        <v>43524</v>
      </c>
      <c r="P344">
        <v>3.24</v>
      </c>
      <c r="R344" s="8">
        <v>43524</v>
      </c>
      <c r="S344">
        <v>3.0775999999999999</v>
      </c>
    </row>
    <row r="345" spans="1:19">
      <c r="A345" s="8">
        <v>43554</v>
      </c>
      <c r="B345">
        <v>2.8207</v>
      </c>
      <c r="C345">
        <v>3.29</v>
      </c>
      <c r="O345" s="4">
        <v>43553</v>
      </c>
      <c r="P345">
        <v>3.29</v>
      </c>
      <c r="R345" s="8">
        <v>43554</v>
      </c>
      <c r="S345">
        <v>2.8207</v>
      </c>
    </row>
    <row r="346" spans="1:19">
      <c r="A346" s="8">
        <v>43585</v>
      </c>
      <c r="B346">
        <v>2.9369999999999998</v>
      </c>
      <c r="C346">
        <v>3.42</v>
      </c>
      <c r="O346" s="4">
        <v>43585</v>
      </c>
      <c r="P346">
        <v>3.42</v>
      </c>
      <c r="R346" s="8">
        <v>43585</v>
      </c>
      <c r="S346">
        <v>2.9369999999999998</v>
      </c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692227" r:id="rId4" name="XLDataChannel1">
          <controlPr defaultSize="0" print="0" autoLine="0" linkedCell="O1" r:id="rId5">
            <anchor moveWithCells="1">
              <from>
                <xdr:col>14</xdr:col>
                <xdr:colOff>0</xdr:colOff>
                <xdr:row>0</xdr:row>
                <xdr:rowOff>0</xdr:rowOff>
              </from>
              <to>
                <xdr:col>14</xdr:col>
                <xdr:colOff>619125</xdr:colOff>
                <xdr:row>1</xdr:row>
                <xdr:rowOff>0</xdr:rowOff>
              </to>
            </anchor>
          </controlPr>
        </control>
      </mc:Choice>
      <mc:Fallback>
        <control shapeId="692227" r:id="rId4" name="XLDataChannel1"/>
      </mc:Fallback>
    </mc:AlternateContent>
    <mc:AlternateContent xmlns:mc="http://schemas.openxmlformats.org/markup-compatibility/2006">
      <mc:Choice Requires="x14">
        <control shapeId="692230" r:id="rId6" name="XLDataChannel2">
          <controlPr defaultSize="0" print="0" autoLine="0" linkedCell="R1" r:id="rId7">
            <anchor moveWithCells="1">
              <from>
                <xdr:col>17</xdr:col>
                <xdr:colOff>0</xdr:colOff>
                <xdr:row>0</xdr:row>
                <xdr:rowOff>0</xdr:rowOff>
              </from>
              <to>
                <xdr:col>17</xdr:col>
                <xdr:colOff>619125</xdr:colOff>
                <xdr:row>1</xdr:row>
                <xdr:rowOff>0</xdr:rowOff>
              </to>
            </anchor>
          </controlPr>
        </control>
      </mc:Choice>
      <mc:Fallback>
        <control shapeId="692230" r:id="rId6" name="XLDataChannel2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rgb="FFFFC000"/>
  </sheetPr>
  <dimension ref="A1:X346"/>
  <sheetViews>
    <sheetView topLeftCell="F1" workbookViewId="0">
      <pane xSplit="17670" ySplit="9180" topLeftCell="U1"/>
      <selection activeCell="N21" sqref="N21"/>
      <selection pane="topRight" activeCell="V6" sqref="V6:X325"/>
      <selection pane="bottomLeft" activeCell="E307" sqref="E307"/>
      <selection pane="bottomRight" activeCell="Y333" sqref="Y333"/>
    </sheetView>
  </sheetViews>
  <sheetFormatPr baseColWidth="10" defaultColWidth="9.140625" defaultRowHeight="12.75"/>
  <cols>
    <col min="1" max="8" width="9.140625" style="7"/>
    <col min="21" max="22" width="10.140625" style="7" bestFit="1" customWidth="1"/>
    <col min="23" max="24" width="9.140625" style="7"/>
  </cols>
  <sheetData>
    <row r="1" spans="1:24"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 t="s">
        <v>102</v>
      </c>
      <c r="V1" s="8">
        <v>33238</v>
      </c>
    </row>
    <row r="2" spans="1:24"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 t="s">
        <v>101</v>
      </c>
      <c r="V2" s="8">
        <v>42947</v>
      </c>
    </row>
    <row r="3" spans="1:24"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 t="s">
        <v>100</v>
      </c>
      <c r="V3" s="7" t="s">
        <v>99</v>
      </c>
    </row>
    <row r="4" spans="1:24">
      <c r="A4" s="7" t="s">
        <v>1</v>
      </c>
      <c r="B4" s="7" t="s">
        <v>119</v>
      </c>
      <c r="C4" s="7" t="s">
        <v>118</v>
      </c>
      <c r="D4" s="7" t="s">
        <v>117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 t="s">
        <v>1</v>
      </c>
      <c r="V4" s="7" t="s">
        <v>119</v>
      </c>
      <c r="W4" s="7" t="s">
        <v>118</v>
      </c>
      <c r="X4" s="7" t="s">
        <v>117</v>
      </c>
    </row>
    <row r="5" spans="1:24">
      <c r="A5" s="7" t="s">
        <v>2</v>
      </c>
      <c r="B5" s="7" t="s">
        <v>116</v>
      </c>
      <c r="C5" s="7" t="s">
        <v>115</v>
      </c>
      <c r="D5" s="7" t="s">
        <v>114</v>
      </c>
      <c r="F5" s="7" t="s">
        <v>356</v>
      </c>
      <c r="G5" s="7" t="s">
        <v>357</v>
      </c>
      <c r="H5" s="7" t="s">
        <v>358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 t="s">
        <v>2</v>
      </c>
      <c r="V5" s="7" t="s">
        <v>116</v>
      </c>
      <c r="W5" s="7" t="s">
        <v>115</v>
      </c>
      <c r="X5" s="7" t="s">
        <v>114</v>
      </c>
    </row>
    <row r="6" spans="1:24">
      <c r="A6" s="8">
        <v>33238</v>
      </c>
      <c r="B6" s="7">
        <v>14.08</v>
      </c>
      <c r="C6" s="7">
        <v>12.93</v>
      </c>
      <c r="D6" s="7">
        <v>10.85</v>
      </c>
      <c r="E6" s="8">
        <v>33238</v>
      </c>
      <c r="F6" s="30">
        <f t="shared" ref="F6:F69" si="0">B6/100</f>
        <v>0.14080000000000001</v>
      </c>
      <c r="G6" s="30">
        <f t="shared" ref="G6:G69" si="1">C6/100</f>
        <v>0.1293</v>
      </c>
      <c r="H6" s="30">
        <f t="shared" ref="H6:H69" si="2">D6/100</f>
        <v>0.1085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8">
        <v>33238</v>
      </c>
      <c r="V6" s="7">
        <v>14.08</v>
      </c>
      <c r="W6" s="7">
        <v>12.93</v>
      </c>
      <c r="X6" s="7">
        <v>10.85</v>
      </c>
    </row>
    <row r="7" spans="1:24">
      <c r="A7" s="8">
        <v>33269</v>
      </c>
      <c r="B7" s="7">
        <v>14.1</v>
      </c>
      <c r="C7" s="7">
        <v>12.74</v>
      </c>
      <c r="D7" s="7">
        <v>10.85</v>
      </c>
      <c r="E7" s="8">
        <v>33269</v>
      </c>
      <c r="F7" s="30">
        <f>B7/100</f>
        <v>0.14099999999999999</v>
      </c>
      <c r="G7" s="30">
        <f t="shared" si="1"/>
        <v>0.12740000000000001</v>
      </c>
      <c r="H7" s="30">
        <f t="shared" si="2"/>
        <v>0.1085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8">
        <v>33269</v>
      </c>
      <c r="V7" s="7">
        <v>14.1</v>
      </c>
      <c r="W7" s="7">
        <v>12.74</v>
      </c>
      <c r="X7" s="7">
        <v>10.85</v>
      </c>
    </row>
    <row r="8" spans="1:24">
      <c r="A8" s="8">
        <v>33297</v>
      </c>
      <c r="B8" s="7">
        <v>14.1</v>
      </c>
      <c r="C8" s="7">
        <v>12.64</v>
      </c>
      <c r="D8" s="7">
        <v>10.85</v>
      </c>
      <c r="E8" s="8">
        <v>33297</v>
      </c>
      <c r="F8" s="30">
        <f t="shared" si="0"/>
        <v>0.14099999999999999</v>
      </c>
      <c r="G8" s="30">
        <f t="shared" si="1"/>
        <v>0.12640000000000001</v>
      </c>
      <c r="H8" s="30">
        <f t="shared" si="2"/>
        <v>0.1085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8">
        <v>33297</v>
      </c>
      <c r="V8" s="7">
        <v>14.1</v>
      </c>
      <c r="W8" s="7">
        <v>12.64</v>
      </c>
      <c r="X8" s="7">
        <v>10.85</v>
      </c>
    </row>
    <row r="9" spans="1:24">
      <c r="A9" s="8">
        <v>33326</v>
      </c>
      <c r="B9" s="7">
        <v>14.1</v>
      </c>
      <c r="C9" s="7">
        <v>12.26</v>
      </c>
      <c r="D9" s="7">
        <v>10.85</v>
      </c>
      <c r="E9" s="8">
        <v>33326</v>
      </c>
      <c r="F9" s="30">
        <f t="shared" si="0"/>
        <v>0.14099999999999999</v>
      </c>
      <c r="G9" s="30">
        <f t="shared" si="1"/>
        <v>0.1226</v>
      </c>
      <c r="H9" s="30">
        <f t="shared" si="2"/>
        <v>0.1085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8">
        <v>33326</v>
      </c>
      <c r="V9" s="7">
        <v>14.1</v>
      </c>
      <c r="W9" s="7">
        <v>12.26</v>
      </c>
      <c r="X9" s="7">
        <v>10.85</v>
      </c>
    </row>
    <row r="10" spans="1:24">
      <c r="A10" s="8">
        <v>33358</v>
      </c>
      <c r="B10" s="7">
        <v>14.1</v>
      </c>
      <c r="C10" s="7">
        <v>13.17</v>
      </c>
      <c r="D10" s="7">
        <v>10.85</v>
      </c>
      <c r="E10" s="8">
        <v>33358</v>
      </c>
      <c r="F10" s="30">
        <f t="shared" si="0"/>
        <v>0.14099999999999999</v>
      </c>
      <c r="G10" s="30">
        <f t="shared" si="1"/>
        <v>0.13170000000000001</v>
      </c>
      <c r="H10" s="30">
        <f t="shared" si="2"/>
        <v>0.1085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8">
        <v>33358</v>
      </c>
      <c r="V10" s="7">
        <v>14.1</v>
      </c>
      <c r="W10" s="7">
        <v>13.17</v>
      </c>
      <c r="X10" s="7">
        <v>10.85</v>
      </c>
    </row>
    <row r="11" spans="1:24">
      <c r="A11" s="8">
        <v>33389</v>
      </c>
      <c r="B11" s="7">
        <v>14.07</v>
      </c>
      <c r="C11" s="7">
        <v>13.18</v>
      </c>
      <c r="D11" s="7">
        <v>10.85</v>
      </c>
      <c r="E11" s="8">
        <v>33389</v>
      </c>
      <c r="F11" s="30">
        <f t="shared" si="0"/>
        <v>0.14069999999999999</v>
      </c>
      <c r="G11" s="30">
        <f t="shared" si="1"/>
        <v>0.1318</v>
      </c>
      <c r="H11" s="30">
        <f t="shared" si="2"/>
        <v>0.1085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8">
        <v>33389</v>
      </c>
      <c r="V11" s="7">
        <v>14.07</v>
      </c>
      <c r="W11" s="7">
        <v>13.18</v>
      </c>
      <c r="X11" s="7">
        <v>10.85</v>
      </c>
    </row>
    <row r="12" spans="1:24">
      <c r="A12" s="8">
        <v>33417</v>
      </c>
      <c r="B12" s="7">
        <v>14.07</v>
      </c>
      <c r="C12" s="7">
        <v>13.18</v>
      </c>
      <c r="D12" s="7">
        <v>10.85</v>
      </c>
      <c r="E12" s="8">
        <v>33417</v>
      </c>
      <c r="F12" s="30">
        <f t="shared" si="0"/>
        <v>0.14069999999999999</v>
      </c>
      <c r="G12" s="30">
        <f t="shared" si="1"/>
        <v>0.1318</v>
      </c>
      <c r="H12" s="30">
        <f t="shared" si="2"/>
        <v>0.1085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8">
        <v>33417</v>
      </c>
      <c r="V12" s="7">
        <v>14.07</v>
      </c>
      <c r="W12" s="7">
        <v>13.18</v>
      </c>
      <c r="X12" s="7">
        <v>10.85</v>
      </c>
    </row>
    <row r="13" spans="1:24">
      <c r="A13" s="8">
        <v>33450</v>
      </c>
      <c r="B13" s="7">
        <v>14.11</v>
      </c>
      <c r="C13" s="7">
        <v>13.040000000000001</v>
      </c>
      <c r="D13" s="7">
        <v>10.85</v>
      </c>
      <c r="E13" s="8">
        <v>33450</v>
      </c>
      <c r="F13" s="30">
        <f t="shared" si="0"/>
        <v>0.1411</v>
      </c>
      <c r="G13" s="30">
        <f t="shared" si="1"/>
        <v>0.13040000000000002</v>
      </c>
      <c r="H13" s="30">
        <f t="shared" si="2"/>
        <v>0.1085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8">
        <v>33450</v>
      </c>
      <c r="V13" s="7">
        <v>14.11</v>
      </c>
      <c r="W13" s="7">
        <v>13.040000000000001</v>
      </c>
      <c r="X13" s="7">
        <v>10.85</v>
      </c>
    </row>
    <row r="14" spans="1:24">
      <c r="A14" s="8">
        <v>33480</v>
      </c>
      <c r="B14" s="7">
        <v>14.1</v>
      </c>
      <c r="C14" s="7">
        <v>13.040000000000001</v>
      </c>
      <c r="D14" s="7">
        <v>10.85</v>
      </c>
      <c r="E14" s="8">
        <v>33480</v>
      </c>
      <c r="F14" s="30">
        <f t="shared" si="0"/>
        <v>0.14099999999999999</v>
      </c>
      <c r="G14" s="30">
        <f t="shared" si="1"/>
        <v>0.13040000000000002</v>
      </c>
      <c r="H14" s="30">
        <f t="shared" si="2"/>
        <v>0.1085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8">
        <v>33480</v>
      </c>
      <c r="V14" s="7">
        <v>14.1</v>
      </c>
      <c r="W14" s="7">
        <v>13.040000000000001</v>
      </c>
      <c r="X14" s="7">
        <v>10.85</v>
      </c>
    </row>
    <row r="15" spans="1:24">
      <c r="A15" s="8">
        <v>33511</v>
      </c>
      <c r="B15" s="7">
        <v>14.02</v>
      </c>
      <c r="C15" s="7">
        <v>12.66</v>
      </c>
      <c r="D15" s="7">
        <v>10.86</v>
      </c>
      <c r="E15" s="8">
        <v>33511</v>
      </c>
      <c r="F15" s="30">
        <f t="shared" si="0"/>
        <v>0.14019999999999999</v>
      </c>
      <c r="G15" s="30">
        <f t="shared" si="1"/>
        <v>0.12659999999999999</v>
      </c>
      <c r="H15" s="30">
        <f t="shared" si="2"/>
        <v>0.10859999999999999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8">
        <v>33511</v>
      </c>
      <c r="V15" s="7">
        <v>14.02</v>
      </c>
      <c r="W15" s="7">
        <v>12.66</v>
      </c>
      <c r="X15" s="7">
        <v>10.86</v>
      </c>
    </row>
    <row r="16" spans="1:24">
      <c r="A16" s="8">
        <v>33542</v>
      </c>
      <c r="B16" s="7">
        <v>13.93</v>
      </c>
      <c r="C16" s="7">
        <v>12.6</v>
      </c>
      <c r="D16" s="7">
        <v>10.86</v>
      </c>
      <c r="E16" s="8">
        <v>33542</v>
      </c>
      <c r="F16" s="30">
        <f t="shared" si="0"/>
        <v>0.13930000000000001</v>
      </c>
      <c r="G16" s="30">
        <f t="shared" si="1"/>
        <v>0.126</v>
      </c>
      <c r="H16" s="30">
        <f t="shared" si="2"/>
        <v>0.10859999999999999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8">
        <v>33542</v>
      </c>
      <c r="V16" s="7">
        <v>13.93</v>
      </c>
      <c r="W16" s="7">
        <v>12.6</v>
      </c>
      <c r="X16" s="7">
        <v>10.86</v>
      </c>
    </row>
    <row r="17" spans="1:24">
      <c r="A17" s="8">
        <v>33571</v>
      </c>
      <c r="B17" s="7">
        <v>13.93</v>
      </c>
      <c r="C17" s="7">
        <v>12.6</v>
      </c>
      <c r="D17" s="7">
        <v>10.86</v>
      </c>
      <c r="E17" s="8">
        <v>33571</v>
      </c>
      <c r="F17" s="30">
        <f t="shared" si="0"/>
        <v>0.13930000000000001</v>
      </c>
      <c r="G17" s="30">
        <f t="shared" si="1"/>
        <v>0.126</v>
      </c>
      <c r="H17" s="30">
        <f t="shared" si="2"/>
        <v>0.10859999999999999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8">
        <v>33571</v>
      </c>
      <c r="V17" s="7">
        <v>13.93</v>
      </c>
      <c r="W17" s="7">
        <v>12.6</v>
      </c>
      <c r="X17" s="7">
        <v>10.86</v>
      </c>
    </row>
    <row r="18" spans="1:24">
      <c r="A18" s="8">
        <v>33603</v>
      </c>
      <c r="B18" s="7">
        <v>10.85</v>
      </c>
      <c r="C18" s="7">
        <v>9.2100000000000009</v>
      </c>
      <c r="D18" s="7">
        <v>11.13</v>
      </c>
      <c r="E18" s="8">
        <v>33603</v>
      </c>
      <c r="F18" s="30">
        <f t="shared" si="0"/>
        <v>0.1085</v>
      </c>
      <c r="G18" s="30">
        <f t="shared" si="1"/>
        <v>9.2100000000000015E-2</v>
      </c>
      <c r="H18" s="30">
        <f t="shared" si="2"/>
        <v>0.11130000000000001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8">
        <v>33603</v>
      </c>
      <c r="V18" s="7">
        <v>10.85</v>
      </c>
      <c r="W18" s="7">
        <v>9.2100000000000009</v>
      </c>
      <c r="X18" s="7">
        <v>11.13</v>
      </c>
    </row>
    <row r="19" spans="1:24">
      <c r="A19" s="8">
        <v>33634</v>
      </c>
      <c r="B19" s="7">
        <v>10.8</v>
      </c>
      <c r="C19" s="7">
        <v>9.39</v>
      </c>
      <c r="D19" s="7">
        <v>11.13</v>
      </c>
      <c r="E19" s="8">
        <v>33634</v>
      </c>
      <c r="F19" s="30">
        <f t="shared" si="0"/>
        <v>0.10800000000000001</v>
      </c>
      <c r="G19" s="30">
        <f t="shared" si="1"/>
        <v>9.3900000000000011E-2</v>
      </c>
      <c r="H19" s="30">
        <f t="shared" si="2"/>
        <v>0.11130000000000001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8">
        <v>33634</v>
      </c>
      <c r="V19" s="7">
        <v>10.8</v>
      </c>
      <c r="W19" s="7">
        <v>9.39</v>
      </c>
      <c r="X19" s="7">
        <v>11.13</v>
      </c>
    </row>
    <row r="20" spans="1:24">
      <c r="A20" s="8">
        <v>33662</v>
      </c>
      <c r="B20" s="7">
        <v>10.78</v>
      </c>
      <c r="C20" s="7">
        <v>9.36</v>
      </c>
      <c r="D20" s="7">
        <v>11.13</v>
      </c>
      <c r="E20" s="8">
        <v>33662</v>
      </c>
      <c r="F20" s="30">
        <f t="shared" si="0"/>
        <v>0.10779999999999999</v>
      </c>
      <c r="G20" s="30">
        <f t="shared" si="1"/>
        <v>9.3599999999999989E-2</v>
      </c>
      <c r="H20" s="30">
        <f t="shared" si="2"/>
        <v>0.11130000000000001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8">
        <v>33662</v>
      </c>
      <c r="V20" s="7">
        <v>10.78</v>
      </c>
      <c r="W20" s="7">
        <v>9.36</v>
      </c>
      <c r="X20" s="7">
        <v>11.13</v>
      </c>
    </row>
    <row r="21" spans="1:24">
      <c r="A21" s="8">
        <v>33694</v>
      </c>
      <c r="B21" s="7">
        <v>10.78</v>
      </c>
      <c r="C21" s="7">
        <v>9.41</v>
      </c>
      <c r="D21" s="7">
        <v>11.13</v>
      </c>
      <c r="E21" s="8">
        <v>33694</v>
      </c>
      <c r="F21" s="30">
        <f t="shared" si="0"/>
        <v>0.10779999999999999</v>
      </c>
      <c r="G21" s="30">
        <f t="shared" si="1"/>
        <v>9.4100000000000003E-2</v>
      </c>
      <c r="H21" s="30">
        <f t="shared" si="2"/>
        <v>0.11130000000000001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8">
        <v>33694</v>
      </c>
      <c r="V21" s="7">
        <v>10.78</v>
      </c>
      <c r="W21" s="7">
        <v>9.41</v>
      </c>
      <c r="X21" s="7">
        <v>11.13</v>
      </c>
    </row>
    <row r="22" spans="1:24">
      <c r="A22" s="8">
        <v>33724</v>
      </c>
      <c r="B22" s="7">
        <v>10.790000000000001</v>
      </c>
      <c r="C22" s="7">
        <v>9.4</v>
      </c>
      <c r="D22" s="7">
        <v>11.13</v>
      </c>
      <c r="E22" s="8">
        <v>33724</v>
      </c>
      <c r="F22" s="30">
        <f t="shared" si="0"/>
        <v>0.10790000000000001</v>
      </c>
      <c r="G22" s="30">
        <f t="shared" si="1"/>
        <v>9.4E-2</v>
      </c>
      <c r="H22" s="30">
        <f t="shared" si="2"/>
        <v>0.11130000000000001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8">
        <v>33724</v>
      </c>
      <c r="V22" s="7">
        <v>10.790000000000001</v>
      </c>
      <c r="W22" s="7">
        <v>9.4</v>
      </c>
      <c r="X22" s="7">
        <v>11.13</v>
      </c>
    </row>
    <row r="23" spans="1:24">
      <c r="A23" s="8">
        <v>33753</v>
      </c>
      <c r="B23" s="7">
        <v>10.790000000000001</v>
      </c>
      <c r="C23" s="7">
        <v>9.39</v>
      </c>
      <c r="D23" s="7">
        <v>11.13</v>
      </c>
      <c r="E23" s="8">
        <v>33753</v>
      </c>
      <c r="F23" s="30">
        <f t="shared" si="0"/>
        <v>0.10790000000000001</v>
      </c>
      <c r="G23" s="30">
        <f t="shared" si="1"/>
        <v>9.3900000000000011E-2</v>
      </c>
      <c r="H23" s="30">
        <f t="shared" si="2"/>
        <v>0.11130000000000001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8">
        <v>33753</v>
      </c>
      <c r="V23" s="7">
        <v>10.790000000000001</v>
      </c>
      <c r="W23" s="7">
        <v>9.39</v>
      </c>
      <c r="X23" s="7">
        <v>11.13</v>
      </c>
    </row>
    <row r="24" spans="1:24">
      <c r="A24" s="8">
        <v>33785</v>
      </c>
      <c r="B24" s="7">
        <v>10.81</v>
      </c>
      <c r="C24" s="7">
        <v>9.48</v>
      </c>
      <c r="D24" s="7">
        <v>11.13</v>
      </c>
      <c r="E24" s="8">
        <v>33785</v>
      </c>
      <c r="F24" s="30">
        <f t="shared" si="0"/>
        <v>0.1081</v>
      </c>
      <c r="G24" s="30">
        <f t="shared" si="1"/>
        <v>9.4800000000000009E-2</v>
      </c>
      <c r="H24" s="30">
        <f t="shared" si="2"/>
        <v>0.11130000000000001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8">
        <v>33785</v>
      </c>
      <c r="V24" s="7">
        <v>10.81</v>
      </c>
      <c r="W24" s="7">
        <v>9.48</v>
      </c>
      <c r="X24" s="7">
        <v>11.13</v>
      </c>
    </row>
    <row r="25" spans="1:24">
      <c r="A25" s="8">
        <v>33816</v>
      </c>
      <c r="B25" s="7">
        <v>10.81</v>
      </c>
      <c r="C25" s="7">
        <v>9.49</v>
      </c>
      <c r="D25" s="7">
        <v>11.13</v>
      </c>
      <c r="E25" s="8">
        <v>33816</v>
      </c>
      <c r="F25" s="30">
        <f t="shared" si="0"/>
        <v>0.1081</v>
      </c>
      <c r="G25" s="30">
        <f t="shared" si="1"/>
        <v>9.4899999999999998E-2</v>
      </c>
      <c r="H25" s="30">
        <f t="shared" si="2"/>
        <v>0.11130000000000001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8">
        <v>33816</v>
      </c>
      <c r="V25" s="7">
        <v>10.81</v>
      </c>
      <c r="W25" s="7">
        <v>9.49</v>
      </c>
      <c r="X25" s="7">
        <v>11.13</v>
      </c>
    </row>
    <row r="26" spans="1:24">
      <c r="A26" s="8">
        <v>33847</v>
      </c>
      <c r="B26" s="7">
        <v>10.790000000000001</v>
      </c>
      <c r="C26" s="7">
        <v>9.5</v>
      </c>
      <c r="D26" s="7">
        <v>11.13</v>
      </c>
      <c r="E26" s="8">
        <v>33847</v>
      </c>
      <c r="F26" s="30">
        <f t="shared" si="0"/>
        <v>0.10790000000000001</v>
      </c>
      <c r="G26" s="30">
        <f t="shared" si="1"/>
        <v>9.5000000000000001E-2</v>
      </c>
      <c r="H26" s="30">
        <f t="shared" si="2"/>
        <v>0.11130000000000001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8">
        <v>33847</v>
      </c>
      <c r="V26" s="7">
        <v>10.790000000000001</v>
      </c>
      <c r="W26" s="7">
        <v>9.5</v>
      </c>
      <c r="X26" s="7">
        <v>11.13</v>
      </c>
    </row>
    <row r="27" spans="1:24">
      <c r="A27" s="8">
        <v>33877</v>
      </c>
      <c r="B27" s="7">
        <v>10.51</v>
      </c>
      <c r="C27" s="7">
        <v>9.52</v>
      </c>
      <c r="D27" s="7">
        <v>11.09</v>
      </c>
      <c r="E27" s="8">
        <v>33877</v>
      </c>
      <c r="F27" s="30">
        <f t="shared" si="0"/>
        <v>0.1051</v>
      </c>
      <c r="G27" s="30">
        <f t="shared" si="1"/>
        <v>9.5199999999999993E-2</v>
      </c>
      <c r="H27" s="30">
        <f t="shared" si="2"/>
        <v>0.1109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8">
        <v>33877</v>
      </c>
      <c r="V27" s="7">
        <v>10.51</v>
      </c>
      <c r="W27" s="7">
        <v>9.52</v>
      </c>
      <c r="X27" s="7">
        <v>11.09</v>
      </c>
    </row>
    <row r="28" spans="1:24">
      <c r="A28" s="8">
        <v>33907</v>
      </c>
      <c r="B28" s="7">
        <v>10.51</v>
      </c>
      <c r="C28" s="7">
        <v>9.52</v>
      </c>
      <c r="D28" s="7">
        <v>11.09</v>
      </c>
      <c r="E28" s="8">
        <v>33907</v>
      </c>
      <c r="F28" s="30">
        <f t="shared" si="0"/>
        <v>0.1051</v>
      </c>
      <c r="G28" s="30">
        <f t="shared" si="1"/>
        <v>9.5199999999999993E-2</v>
      </c>
      <c r="H28" s="30">
        <f t="shared" si="2"/>
        <v>0.1109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8">
        <v>33907</v>
      </c>
      <c r="V28" s="7">
        <v>10.51</v>
      </c>
      <c r="W28" s="7">
        <v>9.52</v>
      </c>
      <c r="X28" s="7">
        <v>11.09</v>
      </c>
    </row>
    <row r="29" spans="1:24">
      <c r="A29" s="8">
        <v>33938</v>
      </c>
      <c r="B29" s="7">
        <v>10.52</v>
      </c>
      <c r="C29" s="7">
        <v>9.51</v>
      </c>
      <c r="D29" s="7">
        <v>11.1</v>
      </c>
      <c r="E29" s="8">
        <v>33938</v>
      </c>
      <c r="F29" s="30">
        <f t="shared" si="0"/>
        <v>0.1052</v>
      </c>
      <c r="G29" s="30">
        <f t="shared" si="1"/>
        <v>9.5100000000000004E-2</v>
      </c>
      <c r="H29" s="30">
        <f t="shared" si="2"/>
        <v>0.111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>
        <v>33938</v>
      </c>
      <c r="V29" s="7">
        <v>10.52</v>
      </c>
      <c r="W29" s="7">
        <v>9.51</v>
      </c>
      <c r="X29" s="7">
        <v>11.1</v>
      </c>
    </row>
    <row r="30" spans="1:24">
      <c r="A30" s="8">
        <v>33969</v>
      </c>
      <c r="B30" s="7">
        <v>9.0500000000000007</v>
      </c>
      <c r="C30" s="7">
        <v>8.7900000000000009</v>
      </c>
      <c r="D30" s="7">
        <v>8.44</v>
      </c>
      <c r="E30" s="8">
        <v>33969</v>
      </c>
      <c r="F30" s="30">
        <f t="shared" si="0"/>
        <v>9.0500000000000011E-2</v>
      </c>
      <c r="G30" s="30">
        <f t="shared" si="1"/>
        <v>8.7900000000000006E-2</v>
      </c>
      <c r="H30" s="30">
        <f t="shared" si="2"/>
        <v>8.4399999999999989E-2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>
        <v>33969</v>
      </c>
      <c r="V30" s="7">
        <v>9.0500000000000007</v>
      </c>
      <c r="W30" s="7">
        <v>8.7900000000000009</v>
      </c>
      <c r="X30" s="7">
        <v>8.44</v>
      </c>
    </row>
    <row r="31" spans="1:24">
      <c r="A31" s="8">
        <v>33998</v>
      </c>
      <c r="B31" s="7">
        <v>8.9600000000000009</v>
      </c>
      <c r="C31" s="7">
        <v>8.76</v>
      </c>
      <c r="D31" s="7">
        <v>8.44</v>
      </c>
      <c r="E31" s="8">
        <v>33998</v>
      </c>
      <c r="F31" s="30">
        <f t="shared" si="0"/>
        <v>8.9600000000000013E-2</v>
      </c>
      <c r="G31" s="30">
        <f t="shared" si="1"/>
        <v>8.7599999999999997E-2</v>
      </c>
      <c r="H31" s="30">
        <f t="shared" si="2"/>
        <v>8.4399999999999989E-2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">
        <v>33998</v>
      </c>
      <c r="V31" s="7">
        <v>8.9600000000000009</v>
      </c>
      <c r="W31" s="7">
        <v>8.76</v>
      </c>
      <c r="X31" s="7">
        <v>8.44</v>
      </c>
    </row>
    <row r="32" spans="1:24">
      <c r="A32" s="8">
        <v>34026</v>
      </c>
      <c r="B32" s="7">
        <v>9.09</v>
      </c>
      <c r="C32" s="7">
        <v>8.75</v>
      </c>
      <c r="D32" s="7">
        <v>8.44</v>
      </c>
      <c r="E32" s="8">
        <v>34026</v>
      </c>
      <c r="F32" s="30">
        <f t="shared" si="0"/>
        <v>9.0899999999999995E-2</v>
      </c>
      <c r="G32" s="30">
        <f t="shared" si="1"/>
        <v>8.7499999999999994E-2</v>
      </c>
      <c r="H32" s="30">
        <f t="shared" si="2"/>
        <v>8.4399999999999989E-2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>
        <v>34026</v>
      </c>
      <c r="V32" s="7">
        <v>9.09</v>
      </c>
      <c r="W32" s="7">
        <v>8.75</v>
      </c>
      <c r="X32" s="7">
        <v>8.44</v>
      </c>
    </row>
    <row r="33" spans="1:24">
      <c r="A33" s="8">
        <v>34059</v>
      </c>
      <c r="B33" s="7">
        <v>9.07</v>
      </c>
      <c r="C33" s="7">
        <v>8.0500000000000007</v>
      </c>
      <c r="D33" s="7">
        <v>8.44</v>
      </c>
      <c r="E33" s="8">
        <v>34059</v>
      </c>
      <c r="F33" s="30">
        <f t="shared" si="0"/>
        <v>9.0700000000000003E-2</v>
      </c>
      <c r="G33" s="30">
        <f t="shared" si="1"/>
        <v>8.0500000000000002E-2</v>
      </c>
      <c r="H33" s="30">
        <f t="shared" si="2"/>
        <v>8.4399999999999989E-2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>
        <v>34059</v>
      </c>
      <c r="V33" s="7">
        <v>9.07</v>
      </c>
      <c r="W33" s="7">
        <v>8.0500000000000007</v>
      </c>
      <c r="X33" s="7">
        <v>8.44</v>
      </c>
    </row>
    <row r="34" spans="1:24">
      <c r="A34" s="8">
        <v>34089</v>
      </c>
      <c r="B34" s="7">
        <v>9.08</v>
      </c>
      <c r="C34" s="7">
        <v>8.0400000000000009</v>
      </c>
      <c r="D34" s="7">
        <v>8.44</v>
      </c>
      <c r="E34" s="8">
        <v>34089</v>
      </c>
      <c r="F34" s="30">
        <f t="shared" si="0"/>
        <v>9.0800000000000006E-2</v>
      </c>
      <c r="G34" s="30">
        <f t="shared" si="1"/>
        <v>8.0400000000000013E-2</v>
      </c>
      <c r="H34" s="30">
        <f t="shared" si="2"/>
        <v>8.4399999999999989E-2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>
        <v>34089</v>
      </c>
      <c r="V34" s="7">
        <v>9.08</v>
      </c>
      <c r="W34" s="7">
        <v>8.0400000000000009</v>
      </c>
      <c r="X34" s="7">
        <v>8.44</v>
      </c>
    </row>
    <row r="35" spans="1:24">
      <c r="A35" s="8">
        <v>34120</v>
      </c>
      <c r="B35" s="7">
        <v>9.1</v>
      </c>
      <c r="C35" s="7">
        <v>8.06</v>
      </c>
      <c r="D35" s="7">
        <v>8.44</v>
      </c>
      <c r="E35" s="8">
        <v>34120</v>
      </c>
      <c r="F35" s="30">
        <f t="shared" si="0"/>
        <v>9.0999999999999998E-2</v>
      </c>
      <c r="G35" s="30">
        <f t="shared" si="1"/>
        <v>8.0600000000000005E-2</v>
      </c>
      <c r="H35" s="30">
        <f t="shared" si="2"/>
        <v>8.4399999999999989E-2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8">
        <v>34120</v>
      </c>
      <c r="V35" s="7">
        <v>9.1</v>
      </c>
      <c r="W35" s="7">
        <v>8.06</v>
      </c>
      <c r="X35" s="7">
        <v>8.44</v>
      </c>
    </row>
    <row r="36" spans="1:24">
      <c r="A36" s="8">
        <v>34150</v>
      </c>
      <c r="B36" s="7">
        <v>8.81</v>
      </c>
      <c r="C36" s="7">
        <v>8.0400000000000009</v>
      </c>
      <c r="D36" s="7">
        <v>8.44</v>
      </c>
      <c r="E36" s="8">
        <v>34150</v>
      </c>
      <c r="F36" s="30">
        <f t="shared" si="0"/>
        <v>8.8100000000000012E-2</v>
      </c>
      <c r="G36" s="30">
        <f t="shared" si="1"/>
        <v>8.0400000000000013E-2</v>
      </c>
      <c r="H36" s="30">
        <f t="shared" si="2"/>
        <v>8.4399999999999989E-2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">
        <v>34150</v>
      </c>
      <c r="V36" s="7">
        <v>8.81</v>
      </c>
      <c r="W36" s="7">
        <v>8.0400000000000009</v>
      </c>
      <c r="X36" s="7">
        <v>8.44</v>
      </c>
    </row>
    <row r="37" spans="1:24">
      <c r="A37" s="8">
        <v>34180</v>
      </c>
      <c r="B37" s="7">
        <v>8.82</v>
      </c>
      <c r="C37" s="7">
        <v>8.0400000000000009</v>
      </c>
      <c r="D37" s="7">
        <v>8.44</v>
      </c>
      <c r="E37" s="8">
        <v>34180</v>
      </c>
      <c r="F37" s="30">
        <f t="shared" si="0"/>
        <v>8.8200000000000001E-2</v>
      </c>
      <c r="G37" s="30">
        <f t="shared" si="1"/>
        <v>8.0400000000000013E-2</v>
      </c>
      <c r="H37" s="30">
        <f t="shared" si="2"/>
        <v>8.4399999999999989E-2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>
        <v>34180</v>
      </c>
      <c r="V37" s="7">
        <v>8.82</v>
      </c>
      <c r="W37" s="7">
        <v>8.0400000000000009</v>
      </c>
      <c r="X37" s="7">
        <v>8.44</v>
      </c>
    </row>
    <row r="38" spans="1:24">
      <c r="A38" s="8">
        <v>34212</v>
      </c>
      <c r="B38" s="7">
        <v>8.76</v>
      </c>
      <c r="C38" s="7">
        <v>8.06</v>
      </c>
      <c r="D38" s="7">
        <v>8.44</v>
      </c>
      <c r="E38" s="8">
        <v>34212</v>
      </c>
      <c r="F38" s="30">
        <f t="shared" si="0"/>
        <v>8.7599999999999997E-2</v>
      </c>
      <c r="G38" s="30">
        <f t="shared" si="1"/>
        <v>8.0600000000000005E-2</v>
      </c>
      <c r="H38" s="30">
        <f t="shared" si="2"/>
        <v>8.4399999999999989E-2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">
        <v>34212</v>
      </c>
      <c r="V38" s="7">
        <v>8.76</v>
      </c>
      <c r="W38" s="7">
        <v>8.06</v>
      </c>
      <c r="X38" s="7">
        <v>8.44</v>
      </c>
    </row>
    <row r="39" spans="1:24">
      <c r="A39" s="8">
        <v>34242</v>
      </c>
      <c r="B39" s="7">
        <v>8.9500000000000011</v>
      </c>
      <c r="C39" s="7">
        <v>8.23</v>
      </c>
      <c r="D39" s="7">
        <v>8.4</v>
      </c>
      <c r="E39" s="8">
        <v>34242</v>
      </c>
      <c r="F39" s="30">
        <f t="shared" si="0"/>
        <v>8.950000000000001E-2</v>
      </c>
      <c r="G39" s="30">
        <f t="shared" si="1"/>
        <v>8.2299999999999998E-2</v>
      </c>
      <c r="H39" s="30">
        <f t="shared" si="2"/>
        <v>8.4000000000000005E-2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8">
        <v>34242</v>
      </c>
      <c r="V39" s="7">
        <v>8.9500000000000011</v>
      </c>
      <c r="W39" s="7">
        <v>8.23</v>
      </c>
      <c r="X39" s="7">
        <v>8.4</v>
      </c>
    </row>
    <row r="40" spans="1:24">
      <c r="A40" s="8">
        <v>34271</v>
      </c>
      <c r="B40" s="7">
        <v>8.9500000000000011</v>
      </c>
      <c r="C40" s="7">
        <v>8.2200000000000006</v>
      </c>
      <c r="D40" s="7">
        <v>8.4</v>
      </c>
      <c r="E40" s="8">
        <v>34271</v>
      </c>
      <c r="F40" s="30">
        <f t="shared" si="0"/>
        <v>8.950000000000001E-2</v>
      </c>
      <c r="G40" s="30">
        <f t="shared" si="1"/>
        <v>8.2200000000000009E-2</v>
      </c>
      <c r="H40" s="30">
        <f t="shared" si="2"/>
        <v>8.4000000000000005E-2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">
        <v>34271</v>
      </c>
      <c r="V40" s="7">
        <v>8.9500000000000011</v>
      </c>
      <c r="W40" s="7">
        <v>8.2200000000000006</v>
      </c>
      <c r="X40" s="7">
        <v>8.4</v>
      </c>
    </row>
    <row r="41" spans="1:24">
      <c r="A41" s="8">
        <v>34303</v>
      </c>
      <c r="B41" s="7">
        <v>8.89</v>
      </c>
      <c r="C41" s="7">
        <v>8.24</v>
      </c>
      <c r="D41" s="7">
        <v>8.41</v>
      </c>
      <c r="E41" s="8">
        <v>34303</v>
      </c>
      <c r="F41" s="30">
        <f t="shared" si="0"/>
        <v>8.8900000000000007E-2</v>
      </c>
      <c r="G41" s="30">
        <f t="shared" si="1"/>
        <v>8.2400000000000001E-2</v>
      </c>
      <c r="H41" s="30">
        <f t="shared" si="2"/>
        <v>8.4100000000000008E-2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8">
        <v>34303</v>
      </c>
      <c r="V41" s="7">
        <v>8.89</v>
      </c>
      <c r="W41" s="7">
        <v>8.24</v>
      </c>
      <c r="X41" s="7">
        <v>8.41</v>
      </c>
    </row>
    <row r="42" spans="1:24">
      <c r="A42" s="8">
        <v>34334</v>
      </c>
      <c r="B42" s="7">
        <v>12.34</v>
      </c>
      <c r="C42" s="7">
        <v>11.15</v>
      </c>
      <c r="D42" s="7">
        <v>9.8000000000000007</v>
      </c>
      <c r="E42" s="8">
        <v>34334</v>
      </c>
      <c r="F42" s="30">
        <f t="shared" si="0"/>
        <v>0.1234</v>
      </c>
      <c r="G42" s="30">
        <f t="shared" si="1"/>
        <v>0.1115</v>
      </c>
      <c r="H42" s="30">
        <f t="shared" si="2"/>
        <v>9.8000000000000004E-2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8">
        <v>34334</v>
      </c>
      <c r="V42" s="7">
        <v>12.34</v>
      </c>
      <c r="W42" s="7">
        <v>11.15</v>
      </c>
      <c r="X42" s="7">
        <v>9.8000000000000007</v>
      </c>
    </row>
    <row r="43" spans="1:24">
      <c r="A43" s="8">
        <v>34365</v>
      </c>
      <c r="B43" s="7">
        <v>12.35</v>
      </c>
      <c r="C43" s="7">
        <v>11.23</v>
      </c>
      <c r="D43" s="7">
        <v>9.8000000000000007</v>
      </c>
      <c r="E43" s="8">
        <v>34365</v>
      </c>
      <c r="F43" s="30">
        <f t="shared" si="0"/>
        <v>0.1235</v>
      </c>
      <c r="G43" s="30">
        <f t="shared" si="1"/>
        <v>0.11230000000000001</v>
      </c>
      <c r="H43" s="30">
        <f t="shared" si="2"/>
        <v>9.8000000000000004E-2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8">
        <v>34365</v>
      </c>
      <c r="V43" s="7">
        <v>12.35</v>
      </c>
      <c r="W43" s="7">
        <v>11.23</v>
      </c>
      <c r="X43" s="7">
        <v>9.8000000000000007</v>
      </c>
    </row>
    <row r="44" spans="1:24">
      <c r="A44" s="8">
        <v>34393</v>
      </c>
      <c r="B44" s="7">
        <v>12.35</v>
      </c>
      <c r="C44" s="7">
        <v>11.17</v>
      </c>
      <c r="D44" s="7">
        <v>9.8000000000000007</v>
      </c>
      <c r="E44" s="8">
        <v>34393</v>
      </c>
      <c r="F44" s="30">
        <f t="shared" si="0"/>
        <v>0.1235</v>
      </c>
      <c r="G44" s="30">
        <f t="shared" si="1"/>
        <v>0.11169999999999999</v>
      </c>
      <c r="H44" s="30">
        <f t="shared" si="2"/>
        <v>9.8000000000000004E-2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8">
        <v>34393</v>
      </c>
      <c r="V44" s="7">
        <v>12.35</v>
      </c>
      <c r="W44" s="7">
        <v>11.17</v>
      </c>
      <c r="X44" s="7">
        <v>9.8000000000000007</v>
      </c>
    </row>
    <row r="45" spans="1:24">
      <c r="A45" s="8">
        <v>34424</v>
      </c>
      <c r="B45" s="7">
        <v>12.39</v>
      </c>
      <c r="C45" s="7">
        <v>11.05</v>
      </c>
      <c r="D45" s="7">
        <v>9.8000000000000007</v>
      </c>
      <c r="E45" s="8">
        <v>34424</v>
      </c>
      <c r="F45" s="30">
        <f t="shared" si="0"/>
        <v>0.12390000000000001</v>
      </c>
      <c r="G45" s="30">
        <f t="shared" si="1"/>
        <v>0.1105</v>
      </c>
      <c r="H45" s="30">
        <f t="shared" si="2"/>
        <v>9.8000000000000004E-2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8">
        <v>34424</v>
      </c>
      <c r="V45" s="7">
        <v>12.39</v>
      </c>
      <c r="W45" s="7">
        <v>11.05</v>
      </c>
      <c r="X45" s="7">
        <v>9.8000000000000007</v>
      </c>
    </row>
    <row r="46" spans="1:24">
      <c r="A46" s="8">
        <v>34453</v>
      </c>
      <c r="B46" s="7">
        <v>12.4</v>
      </c>
      <c r="C46" s="7">
        <v>11.06</v>
      </c>
      <c r="D46" s="7">
        <v>9.8000000000000007</v>
      </c>
      <c r="E46" s="8">
        <v>34453</v>
      </c>
      <c r="F46" s="30">
        <f t="shared" si="0"/>
        <v>0.124</v>
      </c>
      <c r="G46" s="30">
        <f t="shared" si="1"/>
        <v>0.1106</v>
      </c>
      <c r="H46" s="30">
        <f t="shared" si="2"/>
        <v>9.8000000000000004E-2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8">
        <v>34453</v>
      </c>
      <c r="V46" s="7">
        <v>12.4</v>
      </c>
      <c r="W46" s="7">
        <v>11.06</v>
      </c>
      <c r="X46" s="7">
        <v>9.8000000000000007</v>
      </c>
    </row>
    <row r="47" spans="1:24">
      <c r="A47" s="8">
        <v>34485</v>
      </c>
      <c r="B47" s="7">
        <v>12.450000000000001</v>
      </c>
      <c r="C47" s="7">
        <v>11.07</v>
      </c>
      <c r="D47" s="7">
        <v>9.8000000000000007</v>
      </c>
      <c r="E47" s="8">
        <v>34485</v>
      </c>
      <c r="F47" s="30">
        <f t="shared" si="0"/>
        <v>0.12450000000000001</v>
      </c>
      <c r="G47" s="30">
        <f t="shared" si="1"/>
        <v>0.11070000000000001</v>
      </c>
      <c r="H47" s="30">
        <f t="shared" si="2"/>
        <v>9.8000000000000004E-2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8">
        <v>34485</v>
      </c>
      <c r="V47" s="7">
        <v>12.450000000000001</v>
      </c>
      <c r="W47" s="7">
        <v>11.07</v>
      </c>
      <c r="X47" s="7">
        <v>9.8000000000000007</v>
      </c>
    </row>
    <row r="48" spans="1:24">
      <c r="A48" s="8">
        <v>34515</v>
      </c>
      <c r="B48" s="7">
        <v>12.83</v>
      </c>
      <c r="C48" s="7">
        <v>11.06</v>
      </c>
      <c r="D48" s="7">
        <v>9.8000000000000007</v>
      </c>
      <c r="E48" s="8">
        <v>34515</v>
      </c>
      <c r="F48" s="30">
        <f t="shared" si="0"/>
        <v>0.1283</v>
      </c>
      <c r="G48" s="30">
        <f t="shared" si="1"/>
        <v>0.1106</v>
      </c>
      <c r="H48" s="30">
        <f t="shared" si="2"/>
        <v>9.8000000000000004E-2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8">
        <v>34515</v>
      </c>
      <c r="V48" s="7">
        <v>12.83</v>
      </c>
      <c r="W48" s="7">
        <v>11.06</v>
      </c>
      <c r="X48" s="7">
        <v>9.8000000000000007</v>
      </c>
    </row>
    <row r="49" spans="1:24">
      <c r="A49" s="8">
        <v>34544</v>
      </c>
      <c r="B49" s="7">
        <v>12.83</v>
      </c>
      <c r="C49" s="7">
        <v>11.06</v>
      </c>
      <c r="D49" s="7">
        <v>9.8000000000000007</v>
      </c>
      <c r="E49" s="8">
        <v>34544</v>
      </c>
      <c r="F49" s="30">
        <f t="shared" si="0"/>
        <v>0.1283</v>
      </c>
      <c r="G49" s="30">
        <f t="shared" si="1"/>
        <v>0.1106</v>
      </c>
      <c r="H49" s="30">
        <f t="shared" si="2"/>
        <v>9.8000000000000004E-2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8">
        <v>34544</v>
      </c>
      <c r="V49" s="7">
        <v>12.83</v>
      </c>
      <c r="W49" s="7">
        <v>11.06</v>
      </c>
      <c r="X49" s="7">
        <v>9.8000000000000007</v>
      </c>
    </row>
    <row r="50" spans="1:24">
      <c r="A50" s="8">
        <v>34577</v>
      </c>
      <c r="B50" s="7">
        <v>12.86</v>
      </c>
      <c r="C50" s="7">
        <v>11.08</v>
      </c>
      <c r="D50" s="7">
        <v>9.8000000000000007</v>
      </c>
      <c r="E50" s="8">
        <v>34577</v>
      </c>
      <c r="F50" s="30">
        <f t="shared" si="0"/>
        <v>0.12859999999999999</v>
      </c>
      <c r="G50" s="30">
        <f t="shared" si="1"/>
        <v>0.1108</v>
      </c>
      <c r="H50" s="30">
        <f t="shared" si="2"/>
        <v>9.8000000000000004E-2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8">
        <v>34577</v>
      </c>
      <c r="V50" s="7">
        <v>12.86</v>
      </c>
      <c r="W50" s="7">
        <v>11.08</v>
      </c>
      <c r="X50" s="7">
        <v>9.8000000000000007</v>
      </c>
    </row>
    <row r="51" spans="1:24">
      <c r="A51" s="8">
        <v>34607</v>
      </c>
      <c r="B51" s="7">
        <v>13.030000000000001</v>
      </c>
      <c r="C51" s="7">
        <v>11.26</v>
      </c>
      <c r="D51" s="7">
        <v>9.81</v>
      </c>
      <c r="E51" s="8">
        <v>34607</v>
      </c>
      <c r="F51" s="30">
        <f t="shared" si="0"/>
        <v>0.1303</v>
      </c>
      <c r="G51" s="30">
        <f t="shared" si="1"/>
        <v>0.11259999999999999</v>
      </c>
      <c r="H51" s="30">
        <f t="shared" si="2"/>
        <v>9.8100000000000007E-2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8">
        <v>34607</v>
      </c>
      <c r="V51" s="7">
        <v>13.030000000000001</v>
      </c>
      <c r="W51" s="7">
        <v>11.26</v>
      </c>
      <c r="X51" s="7">
        <v>9.81</v>
      </c>
    </row>
    <row r="52" spans="1:24">
      <c r="A52" s="8">
        <v>34638</v>
      </c>
      <c r="B52" s="7">
        <v>13.280000000000001</v>
      </c>
      <c r="C52" s="7">
        <v>11.26</v>
      </c>
      <c r="D52" s="7">
        <v>9.81</v>
      </c>
      <c r="E52" s="8">
        <v>34638</v>
      </c>
      <c r="F52" s="30">
        <f t="shared" si="0"/>
        <v>0.1328</v>
      </c>
      <c r="G52" s="30">
        <f t="shared" si="1"/>
        <v>0.11259999999999999</v>
      </c>
      <c r="H52" s="30">
        <f t="shared" si="2"/>
        <v>9.8100000000000007E-2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8">
        <v>34638</v>
      </c>
      <c r="V52" s="7">
        <v>13.280000000000001</v>
      </c>
      <c r="W52" s="7">
        <v>11.26</v>
      </c>
      <c r="X52" s="7">
        <v>9.81</v>
      </c>
    </row>
    <row r="53" spans="1:24">
      <c r="A53" s="8">
        <v>34668</v>
      </c>
      <c r="B53" s="7">
        <v>13.27</v>
      </c>
      <c r="C53" s="7">
        <v>11.27</v>
      </c>
      <c r="D53" s="7">
        <v>9.82</v>
      </c>
      <c r="E53" s="8">
        <v>34668</v>
      </c>
      <c r="F53" s="30">
        <f t="shared" si="0"/>
        <v>0.13269999999999998</v>
      </c>
      <c r="G53" s="30">
        <f t="shared" si="1"/>
        <v>0.11269999999999999</v>
      </c>
      <c r="H53" s="30">
        <f t="shared" si="2"/>
        <v>9.820000000000001E-2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8">
        <v>34668</v>
      </c>
      <c r="V53" s="7">
        <v>13.27</v>
      </c>
      <c r="W53" s="7">
        <v>11.27</v>
      </c>
      <c r="X53" s="7">
        <v>9.82</v>
      </c>
    </row>
    <row r="54" spans="1:24">
      <c r="A54" s="8">
        <v>34698</v>
      </c>
      <c r="B54" s="7">
        <v>13.26</v>
      </c>
      <c r="C54" s="7">
        <v>11.26</v>
      </c>
      <c r="D54" s="7">
        <v>9.82</v>
      </c>
      <c r="E54" s="8">
        <v>34698</v>
      </c>
      <c r="F54" s="30">
        <f t="shared" si="0"/>
        <v>0.1326</v>
      </c>
      <c r="G54" s="30">
        <f t="shared" si="1"/>
        <v>0.11259999999999999</v>
      </c>
      <c r="H54" s="30">
        <f t="shared" si="2"/>
        <v>9.820000000000001E-2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8">
        <v>34698</v>
      </c>
      <c r="V54" s="7">
        <v>13.26</v>
      </c>
      <c r="W54" s="7">
        <v>11.26</v>
      </c>
      <c r="X54" s="7">
        <v>9.82</v>
      </c>
    </row>
    <row r="55" spans="1:24">
      <c r="A55" s="8">
        <v>34730</v>
      </c>
      <c r="B55" s="7">
        <v>16.149999999999999</v>
      </c>
      <c r="C55" s="7">
        <v>13.23</v>
      </c>
      <c r="D55" s="7">
        <v>11</v>
      </c>
      <c r="E55" s="8">
        <v>34730</v>
      </c>
      <c r="F55" s="30">
        <f t="shared" si="0"/>
        <v>0.16149999999999998</v>
      </c>
      <c r="G55" s="30">
        <f t="shared" si="1"/>
        <v>0.1323</v>
      </c>
      <c r="H55" s="30">
        <f t="shared" si="2"/>
        <v>0.11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8">
        <v>34730</v>
      </c>
      <c r="V55" s="7">
        <v>16.149999999999999</v>
      </c>
      <c r="W55" s="7">
        <v>13.23</v>
      </c>
      <c r="X55" s="7">
        <v>11</v>
      </c>
    </row>
    <row r="56" spans="1:24">
      <c r="A56" s="8">
        <v>34758</v>
      </c>
      <c r="B56" s="7">
        <v>16.149999999999999</v>
      </c>
      <c r="C56" s="7">
        <v>13.26</v>
      </c>
      <c r="D56" s="7">
        <v>11</v>
      </c>
      <c r="E56" s="8">
        <v>34758</v>
      </c>
      <c r="F56" s="30">
        <f t="shared" si="0"/>
        <v>0.16149999999999998</v>
      </c>
      <c r="G56" s="30">
        <f t="shared" si="1"/>
        <v>0.1326</v>
      </c>
      <c r="H56" s="30">
        <f t="shared" si="2"/>
        <v>0.11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8">
        <v>34758</v>
      </c>
      <c r="V56" s="7">
        <v>16.149999999999999</v>
      </c>
      <c r="W56" s="7">
        <v>13.26</v>
      </c>
      <c r="X56" s="7">
        <v>11</v>
      </c>
    </row>
    <row r="57" spans="1:24">
      <c r="A57" s="8">
        <v>34789</v>
      </c>
      <c r="B57" s="7">
        <v>16.010000000000002</v>
      </c>
      <c r="C57" s="7">
        <v>13.51</v>
      </c>
      <c r="D57" s="7">
        <v>11</v>
      </c>
      <c r="E57" s="8">
        <v>34789</v>
      </c>
      <c r="F57" s="30">
        <f t="shared" si="0"/>
        <v>0.16010000000000002</v>
      </c>
      <c r="G57" s="30">
        <f t="shared" si="1"/>
        <v>0.1351</v>
      </c>
      <c r="H57" s="30">
        <f t="shared" si="2"/>
        <v>0.11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8">
        <v>34789</v>
      </c>
      <c r="V57" s="7">
        <v>16.010000000000002</v>
      </c>
      <c r="W57" s="7">
        <v>13.51</v>
      </c>
      <c r="X57" s="7">
        <v>11</v>
      </c>
    </row>
    <row r="58" spans="1:24">
      <c r="A58" s="8">
        <v>34817</v>
      </c>
      <c r="B58" s="7">
        <v>16.02</v>
      </c>
      <c r="C58" s="7">
        <v>13.51</v>
      </c>
      <c r="D58" s="7">
        <v>11</v>
      </c>
      <c r="E58" s="8">
        <v>34817</v>
      </c>
      <c r="F58" s="30">
        <f t="shared" si="0"/>
        <v>0.16020000000000001</v>
      </c>
      <c r="G58" s="30">
        <f t="shared" si="1"/>
        <v>0.1351</v>
      </c>
      <c r="H58" s="30">
        <f t="shared" si="2"/>
        <v>0.11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8">
        <v>34817</v>
      </c>
      <c r="V58" s="7">
        <v>16.02</v>
      </c>
      <c r="W58" s="7">
        <v>13.51</v>
      </c>
      <c r="X58" s="7">
        <v>11</v>
      </c>
    </row>
    <row r="59" spans="1:24">
      <c r="A59" s="8">
        <v>34850</v>
      </c>
      <c r="B59" s="7">
        <v>16.03</v>
      </c>
      <c r="C59" s="7">
        <v>13.52</v>
      </c>
      <c r="D59" s="7">
        <v>11</v>
      </c>
      <c r="E59" s="8">
        <v>34850</v>
      </c>
      <c r="F59" s="30">
        <f t="shared" si="0"/>
        <v>0.1603</v>
      </c>
      <c r="G59" s="30">
        <f t="shared" si="1"/>
        <v>0.13519999999999999</v>
      </c>
      <c r="H59" s="30">
        <f t="shared" si="2"/>
        <v>0.11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8">
        <v>34850</v>
      </c>
      <c r="V59" s="7">
        <v>16.03</v>
      </c>
      <c r="W59" s="7">
        <v>13.52</v>
      </c>
      <c r="X59" s="7">
        <v>11</v>
      </c>
    </row>
    <row r="60" spans="1:24">
      <c r="A60" s="8">
        <v>34880</v>
      </c>
      <c r="B60" s="7">
        <v>16.11</v>
      </c>
      <c r="C60" s="7">
        <v>13.52</v>
      </c>
      <c r="D60" s="7">
        <v>11</v>
      </c>
      <c r="E60" s="8">
        <v>34880</v>
      </c>
      <c r="F60" s="30">
        <f t="shared" si="0"/>
        <v>0.16109999999999999</v>
      </c>
      <c r="G60" s="30">
        <f t="shared" si="1"/>
        <v>0.13519999999999999</v>
      </c>
      <c r="H60" s="30">
        <f t="shared" si="2"/>
        <v>0.11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8">
        <v>34880</v>
      </c>
      <c r="V60" s="7">
        <v>16.11</v>
      </c>
      <c r="W60" s="7">
        <v>13.52</v>
      </c>
      <c r="X60" s="7">
        <v>11</v>
      </c>
    </row>
    <row r="61" spans="1:24">
      <c r="A61" s="8">
        <v>34911</v>
      </c>
      <c r="B61" s="7">
        <v>16.13</v>
      </c>
      <c r="C61" s="7">
        <v>13.530000000000001</v>
      </c>
      <c r="D61" s="7">
        <v>11</v>
      </c>
      <c r="E61" s="8">
        <v>34911</v>
      </c>
      <c r="F61" s="30">
        <f t="shared" si="0"/>
        <v>0.1613</v>
      </c>
      <c r="G61" s="30">
        <f t="shared" si="1"/>
        <v>0.1353</v>
      </c>
      <c r="H61" s="30">
        <f t="shared" si="2"/>
        <v>0.11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8">
        <v>34911</v>
      </c>
      <c r="V61" s="7">
        <v>16.13</v>
      </c>
      <c r="W61" s="7">
        <v>13.530000000000001</v>
      </c>
      <c r="X61" s="7">
        <v>11</v>
      </c>
    </row>
    <row r="62" spans="1:24">
      <c r="A62" s="8">
        <v>34942</v>
      </c>
      <c r="B62" s="7">
        <v>16.170000000000002</v>
      </c>
      <c r="C62" s="7">
        <v>13.55</v>
      </c>
      <c r="D62" s="7">
        <v>11</v>
      </c>
      <c r="E62" s="8">
        <v>34942</v>
      </c>
      <c r="F62" s="30">
        <f t="shared" si="0"/>
        <v>0.16170000000000001</v>
      </c>
      <c r="G62" s="30">
        <f t="shared" si="1"/>
        <v>0.13550000000000001</v>
      </c>
      <c r="H62" s="30">
        <f t="shared" si="2"/>
        <v>0.11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8">
        <v>34942</v>
      </c>
      <c r="V62" s="7">
        <v>16.170000000000002</v>
      </c>
      <c r="W62" s="7">
        <v>13.55</v>
      </c>
      <c r="X62" s="7">
        <v>11</v>
      </c>
    </row>
    <row r="63" spans="1:24">
      <c r="A63" s="8">
        <v>34971</v>
      </c>
      <c r="B63" s="7">
        <v>16.21</v>
      </c>
      <c r="C63" s="7">
        <v>13.51</v>
      </c>
      <c r="D63" s="7">
        <v>11</v>
      </c>
      <c r="E63" s="8">
        <v>34971</v>
      </c>
      <c r="F63" s="30">
        <f t="shared" si="0"/>
        <v>0.16210000000000002</v>
      </c>
      <c r="G63" s="30">
        <f t="shared" si="1"/>
        <v>0.1351</v>
      </c>
      <c r="H63" s="30">
        <f t="shared" si="2"/>
        <v>0.11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8">
        <v>34971</v>
      </c>
      <c r="V63" s="7">
        <v>16.21</v>
      </c>
      <c r="W63" s="7">
        <v>13.51</v>
      </c>
      <c r="X63" s="7">
        <v>11</v>
      </c>
    </row>
    <row r="64" spans="1:24">
      <c r="A64" s="8">
        <v>35003</v>
      </c>
      <c r="B64" s="7">
        <v>16.32</v>
      </c>
      <c r="C64" s="7">
        <v>13.48</v>
      </c>
      <c r="D64" s="7">
        <v>11.01</v>
      </c>
      <c r="E64" s="8">
        <v>35003</v>
      </c>
      <c r="F64" s="30">
        <f t="shared" si="0"/>
        <v>0.16320000000000001</v>
      </c>
      <c r="G64" s="30">
        <f t="shared" si="1"/>
        <v>0.1348</v>
      </c>
      <c r="H64" s="30">
        <f t="shared" si="2"/>
        <v>0.1101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8">
        <v>35003</v>
      </c>
      <c r="V64" s="7">
        <v>16.32</v>
      </c>
      <c r="W64" s="7">
        <v>13.48</v>
      </c>
      <c r="X64" s="7">
        <v>11.01</v>
      </c>
    </row>
    <row r="65" spans="1:24">
      <c r="A65" s="8">
        <v>35033</v>
      </c>
      <c r="B65" s="7">
        <v>16.330000000000002</v>
      </c>
      <c r="C65" s="7">
        <v>13.47</v>
      </c>
      <c r="D65" s="7">
        <v>11.01</v>
      </c>
      <c r="E65" s="8">
        <v>35033</v>
      </c>
      <c r="F65" s="30">
        <f t="shared" si="0"/>
        <v>0.16330000000000003</v>
      </c>
      <c r="G65" s="30">
        <f t="shared" si="1"/>
        <v>0.13470000000000001</v>
      </c>
      <c r="H65" s="30">
        <f t="shared" si="2"/>
        <v>0.1101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8">
        <v>35033</v>
      </c>
      <c r="V65" s="7">
        <v>16.330000000000002</v>
      </c>
      <c r="W65" s="7">
        <v>13.47</v>
      </c>
      <c r="X65" s="7">
        <v>11.01</v>
      </c>
    </row>
    <row r="66" spans="1:24">
      <c r="A66" s="8">
        <v>35062</v>
      </c>
      <c r="B66" s="7">
        <v>16.3</v>
      </c>
      <c r="C66" s="7">
        <v>13.48</v>
      </c>
      <c r="D66" s="7">
        <v>11.01</v>
      </c>
      <c r="E66" s="8">
        <v>35062</v>
      </c>
      <c r="F66" s="30">
        <f t="shared" si="0"/>
        <v>0.16300000000000001</v>
      </c>
      <c r="G66" s="30">
        <f t="shared" si="1"/>
        <v>0.1348</v>
      </c>
      <c r="H66" s="30">
        <f t="shared" si="2"/>
        <v>0.1101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8">
        <v>35062</v>
      </c>
      <c r="V66" s="7">
        <v>16.3</v>
      </c>
      <c r="W66" s="7">
        <v>13.48</v>
      </c>
      <c r="X66" s="7">
        <v>11.01</v>
      </c>
    </row>
    <row r="67" spans="1:24">
      <c r="A67" s="8">
        <v>35095</v>
      </c>
      <c r="B67" s="7">
        <v>16.190000000000001</v>
      </c>
      <c r="C67" s="7">
        <v>14.09</v>
      </c>
      <c r="D67" s="7">
        <v>12.69</v>
      </c>
      <c r="E67" s="8">
        <v>35095</v>
      </c>
      <c r="F67" s="30">
        <f t="shared" si="0"/>
        <v>0.16190000000000002</v>
      </c>
      <c r="G67" s="30">
        <f t="shared" si="1"/>
        <v>0.1409</v>
      </c>
      <c r="H67" s="30">
        <f t="shared" si="2"/>
        <v>0.12689999999999999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8">
        <v>35095</v>
      </c>
      <c r="V67" s="7">
        <v>16.190000000000001</v>
      </c>
      <c r="W67" s="7">
        <v>14.09</v>
      </c>
      <c r="X67" s="7">
        <v>12.69</v>
      </c>
    </row>
    <row r="68" spans="1:24">
      <c r="A68" s="8">
        <v>35124</v>
      </c>
      <c r="B68" s="7">
        <v>16.190000000000001</v>
      </c>
      <c r="C68" s="7">
        <v>14.11</v>
      </c>
      <c r="D68" s="7">
        <v>12.69</v>
      </c>
      <c r="E68" s="8">
        <v>35124</v>
      </c>
      <c r="F68" s="30">
        <f t="shared" si="0"/>
        <v>0.16190000000000002</v>
      </c>
      <c r="G68" s="30">
        <f t="shared" si="1"/>
        <v>0.1411</v>
      </c>
      <c r="H68" s="30">
        <f t="shared" si="2"/>
        <v>0.12689999999999999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8">
        <v>35124</v>
      </c>
      <c r="V68" s="7">
        <v>16.190000000000001</v>
      </c>
      <c r="W68" s="7">
        <v>14.11</v>
      </c>
      <c r="X68" s="7">
        <v>12.69</v>
      </c>
    </row>
    <row r="69" spans="1:24">
      <c r="A69" s="8">
        <v>35153</v>
      </c>
      <c r="B69" s="7">
        <v>16.18</v>
      </c>
      <c r="C69" s="7">
        <v>14.08</v>
      </c>
      <c r="D69" s="7">
        <v>12.69</v>
      </c>
      <c r="E69" s="8">
        <v>35153</v>
      </c>
      <c r="F69" s="30">
        <f t="shared" si="0"/>
        <v>0.1618</v>
      </c>
      <c r="G69" s="30">
        <f t="shared" si="1"/>
        <v>0.14080000000000001</v>
      </c>
      <c r="H69" s="30">
        <f t="shared" si="2"/>
        <v>0.12689999999999999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8">
        <v>35153</v>
      </c>
      <c r="V69" s="7">
        <v>16.18</v>
      </c>
      <c r="W69" s="7">
        <v>14.08</v>
      </c>
      <c r="X69" s="7">
        <v>12.69</v>
      </c>
    </row>
    <row r="70" spans="1:24">
      <c r="A70" s="8">
        <v>35185</v>
      </c>
      <c r="B70" s="7">
        <v>16.22</v>
      </c>
      <c r="C70" s="7">
        <v>14.32</v>
      </c>
      <c r="D70" s="7">
        <v>12.69</v>
      </c>
      <c r="E70" s="8">
        <v>35185</v>
      </c>
      <c r="F70" s="30">
        <f t="shared" ref="F70:F133" si="3">B70/100</f>
        <v>0.16219999999999998</v>
      </c>
      <c r="G70" s="30">
        <f t="shared" ref="G70:G133" si="4">C70/100</f>
        <v>0.14319999999999999</v>
      </c>
      <c r="H70" s="30">
        <f t="shared" ref="H70:H133" si="5">D70/100</f>
        <v>0.12689999999999999</v>
      </c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8">
        <v>35185</v>
      </c>
      <c r="V70" s="7">
        <v>16.22</v>
      </c>
      <c r="W70" s="7">
        <v>14.32</v>
      </c>
      <c r="X70" s="7">
        <v>12.69</v>
      </c>
    </row>
    <row r="71" spans="1:24">
      <c r="A71" s="8">
        <v>35216</v>
      </c>
      <c r="B71" s="7">
        <v>16.21</v>
      </c>
      <c r="C71" s="7">
        <v>14.35</v>
      </c>
      <c r="D71" s="7">
        <v>12.69</v>
      </c>
      <c r="E71" s="8">
        <v>35216</v>
      </c>
      <c r="F71" s="30">
        <f t="shared" si="3"/>
        <v>0.16210000000000002</v>
      </c>
      <c r="G71" s="30">
        <f t="shared" si="4"/>
        <v>0.14349999999999999</v>
      </c>
      <c r="H71" s="30">
        <f t="shared" si="5"/>
        <v>0.12689999999999999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8">
        <v>35216</v>
      </c>
      <c r="V71" s="7">
        <v>16.21</v>
      </c>
      <c r="W71" s="7">
        <v>14.35</v>
      </c>
      <c r="X71" s="7">
        <v>12.69</v>
      </c>
    </row>
    <row r="72" spans="1:24">
      <c r="A72" s="8">
        <v>35244</v>
      </c>
      <c r="B72" s="7">
        <v>16.21</v>
      </c>
      <c r="C72" s="7">
        <v>14.35</v>
      </c>
      <c r="D72" s="7">
        <v>12.69</v>
      </c>
      <c r="E72" s="8">
        <v>35244</v>
      </c>
      <c r="F72" s="30">
        <f t="shared" si="3"/>
        <v>0.16210000000000002</v>
      </c>
      <c r="G72" s="30">
        <f t="shared" si="4"/>
        <v>0.14349999999999999</v>
      </c>
      <c r="H72" s="30">
        <f t="shared" si="5"/>
        <v>0.12689999999999999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8">
        <v>35244</v>
      </c>
      <c r="V72" s="7">
        <v>16.21</v>
      </c>
      <c r="W72" s="7">
        <v>14.35</v>
      </c>
      <c r="X72" s="7">
        <v>12.69</v>
      </c>
    </row>
    <row r="73" spans="1:24">
      <c r="A73" s="8">
        <v>35277</v>
      </c>
      <c r="B73" s="7">
        <v>16.330000000000002</v>
      </c>
      <c r="C73" s="7">
        <v>14.3</v>
      </c>
      <c r="D73" s="7">
        <v>12.69</v>
      </c>
      <c r="E73" s="8">
        <v>35277</v>
      </c>
      <c r="F73" s="30">
        <f t="shared" si="3"/>
        <v>0.16330000000000003</v>
      </c>
      <c r="G73" s="30">
        <f t="shared" si="4"/>
        <v>0.14300000000000002</v>
      </c>
      <c r="H73" s="30">
        <f t="shared" si="5"/>
        <v>0.12689999999999999</v>
      </c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8">
        <v>35277</v>
      </c>
      <c r="V73" s="7">
        <v>16.330000000000002</v>
      </c>
      <c r="W73" s="7">
        <v>14.3</v>
      </c>
      <c r="X73" s="7">
        <v>12.69</v>
      </c>
    </row>
    <row r="74" spans="1:24">
      <c r="A74" s="8">
        <v>35307</v>
      </c>
      <c r="B74" s="7">
        <v>16.29</v>
      </c>
      <c r="C74" s="7">
        <v>14.32</v>
      </c>
      <c r="D74" s="7">
        <v>12.69</v>
      </c>
      <c r="E74" s="8">
        <v>35307</v>
      </c>
      <c r="F74" s="30">
        <f t="shared" si="3"/>
        <v>0.16289999999999999</v>
      </c>
      <c r="G74" s="30">
        <f t="shared" si="4"/>
        <v>0.14319999999999999</v>
      </c>
      <c r="H74" s="30">
        <f t="shared" si="5"/>
        <v>0.12689999999999999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8">
        <v>35307</v>
      </c>
      <c r="V74" s="7">
        <v>16.29</v>
      </c>
      <c r="W74" s="7">
        <v>14.32</v>
      </c>
      <c r="X74" s="7">
        <v>12.69</v>
      </c>
    </row>
    <row r="75" spans="1:24">
      <c r="A75" s="8">
        <v>35338</v>
      </c>
      <c r="B75" s="7">
        <v>16.03</v>
      </c>
      <c r="C75" s="7">
        <v>14.290000000000001</v>
      </c>
      <c r="D75" s="7">
        <v>12.69</v>
      </c>
      <c r="E75" s="8">
        <v>35338</v>
      </c>
      <c r="F75" s="30">
        <f t="shared" si="3"/>
        <v>0.1603</v>
      </c>
      <c r="G75" s="30">
        <f t="shared" si="4"/>
        <v>0.1429</v>
      </c>
      <c r="H75" s="30">
        <f t="shared" si="5"/>
        <v>0.12689999999999999</v>
      </c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8">
        <v>35338</v>
      </c>
      <c r="V75" s="7">
        <v>16.03</v>
      </c>
      <c r="W75" s="7">
        <v>14.290000000000001</v>
      </c>
      <c r="X75" s="7">
        <v>12.69</v>
      </c>
    </row>
    <row r="76" spans="1:24">
      <c r="A76" s="8">
        <v>35369</v>
      </c>
      <c r="B76" s="7">
        <v>16.03</v>
      </c>
      <c r="C76" s="7">
        <v>14.3</v>
      </c>
      <c r="D76" s="7">
        <v>12.69</v>
      </c>
      <c r="E76" s="8">
        <v>35369</v>
      </c>
      <c r="F76" s="30">
        <f t="shared" si="3"/>
        <v>0.1603</v>
      </c>
      <c r="G76" s="30">
        <f t="shared" si="4"/>
        <v>0.14300000000000002</v>
      </c>
      <c r="H76" s="30">
        <f t="shared" si="5"/>
        <v>0.12689999999999999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8">
        <v>35369</v>
      </c>
      <c r="V76" s="7">
        <v>16.03</v>
      </c>
      <c r="W76" s="7">
        <v>14.3</v>
      </c>
      <c r="X76" s="7">
        <v>12.69</v>
      </c>
    </row>
    <row r="77" spans="1:24">
      <c r="A77" s="8">
        <v>35398</v>
      </c>
      <c r="B77" s="7">
        <v>16.03</v>
      </c>
      <c r="C77" s="7">
        <v>14.32</v>
      </c>
      <c r="D77" s="7">
        <v>12.69</v>
      </c>
      <c r="E77" s="8">
        <v>35398</v>
      </c>
      <c r="F77" s="30">
        <f t="shared" si="3"/>
        <v>0.1603</v>
      </c>
      <c r="G77" s="30">
        <f t="shared" si="4"/>
        <v>0.14319999999999999</v>
      </c>
      <c r="H77" s="30">
        <f t="shared" si="5"/>
        <v>0.12689999999999999</v>
      </c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8">
        <v>35398</v>
      </c>
      <c r="V77" s="7">
        <v>16.03</v>
      </c>
      <c r="W77" s="7">
        <v>14.32</v>
      </c>
      <c r="X77" s="7">
        <v>12.69</v>
      </c>
    </row>
    <row r="78" spans="1:24">
      <c r="A78" s="8">
        <v>35430</v>
      </c>
      <c r="B78" s="7">
        <v>17.740000000000002</v>
      </c>
      <c r="C78" s="7">
        <v>16.36</v>
      </c>
      <c r="D78" s="7">
        <v>10.81</v>
      </c>
      <c r="E78" s="8">
        <v>35430</v>
      </c>
      <c r="F78" s="30">
        <f t="shared" si="3"/>
        <v>0.17740000000000003</v>
      </c>
      <c r="G78" s="30">
        <f t="shared" si="4"/>
        <v>0.1636</v>
      </c>
      <c r="H78" s="30">
        <f t="shared" si="5"/>
        <v>0.1081</v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8">
        <v>35430</v>
      </c>
      <c r="V78" s="7">
        <v>17.740000000000002</v>
      </c>
      <c r="W78" s="7">
        <v>16.36</v>
      </c>
      <c r="X78" s="7">
        <v>10.81</v>
      </c>
    </row>
    <row r="79" spans="1:24">
      <c r="A79" s="8">
        <v>35461</v>
      </c>
      <c r="B79" s="7">
        <v>17.78</v>
      </c>
      <c r="C79" s="7">
        <v>16.309999999999999</v>
      </c>
      <c r="D79" s="7">
        <v>10.81</v>
      </c>
      <c r="E79" s="8">
        <v>35461</v>
      </c>
      <c r="F79" s="30">
        <f t="shared" si="3"/>
        <v>0.17780000000000001</v>
      </c>
      <c r="G79" s="30">
        <f t="shared" si="4"/>
        <v>0.16309999999999999</v>
      </c>
      <c r="H79" s="30">
        <f t="shared" si="5"/>
        <v>0.1081</v>
      </c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8">
        <v>35461</v>
      </c>
      <c r="V79" s="7">
        <v>17.78</v>
      </c>
      <c r="W79" s="7">
        <v>16.309999999999999</v>
      </c>
      <c r="X79" s="7">
        <v>10.81</v>
      </c>
    </row>
    <row r="80" spans="1:24">
      <c r="A80" s="8">
        <v>35489</v>
      </c>
      <c r="B80" s="7">
        <v>17.79</v>
      </c>
      <c r="C80" s="7">
        <v>16.34</v>
      </c>
      <c r="D80" s="7">
        <v>10.81</v>
      </c>
      <c r="E80" s="8">
        <v>35489</v>
      </c>
      <c r="F80" s="30">
        <f t="shared" si="3"/>
        <v>0.1779</v>
      </c>
      <c r="G80" s="30">
        <f t="shared" si="4"/>
        <v>0.16339999999999999</v>
      </c>
      <c r="H80" s="30">
        <f t="shared" si="5"/>
        <v>0.1081</v>
      </c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8">
        <v>35489</v>
      </c>
      <c r="V80" s="7">
        <v>17.79</v>
      </c>
      <c r="W80" s="7">
        <v>16.34</v>
      </c>
      <c r="X80" s="7">
        <v>10.81</v>
      </c>
    </row>
    <row r="81" spans="1:24">
      <c r="A81" s="8">
        <v>35520</v>
      </c>
      <c r="B81" s="7">
        <v>17.79</v>
      </c>
      <c r="C81" s="7">
        <v>16.45</v>
      </c>
      <c r="D81" s="7">
        <v>10.81</v>
      </c>
      <c r="E81" s="8">
        <v>35520</v>
      </c>
      <c r="F81" s="30">
        <f t="shared" si="3"/>
        <v>0.1779</v>
      </c>
      <c r="G81" s="30">
        <f t="shared" si="4"/>
        <v>0.16449999999999998</v>
      </c>
      <c r="H81" s="30">
        <f t="shared" si="5"/>
        <v>0.1081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8">
        <v>35520</v>
      </c>
      <c r="V81" s="7">
        <v>17.79</v>
      </c>
      <c r="W81" s="7">
        <v>16.45</v>
      </c>
      <c r="X81" s="7">
        <v>10.81</v>
      </c>
    </row>
    <row r="82" spans="1:24">
      <c r="A82" s="8">
        <v>35550</v>
      </c>
      <c r="B82" s="7">
        <v>17.78</v>
      </c>
      <c r="C82" s="7">
        <v>16.46</v>
      </c>
      <c r="D82" s="7">
        <v>10.81</v>
      </c>
      <c r="E82" s="8">
        <v>35550</v>
      </c>
      <c r="F82" s="30">
        <f t="shared" si="3"/>
        <v>0.17780000000000001</v>
      </c>
      <c r="G82" s="30">
        <f t="shared" si="4"/>
        <v>0.1646</v>
      </c>
      <c r="H82" s="30">
        <f t="shared" si="5"/>
        <v>0.1081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8">
        <v>35550</v>
      </c>
      <c r="V82" s="7">
        <v>17.78</v>
      </c>
      <c r="W82" s="7">
        <v>16.46</v>
      </c>
      <c r="X82" s="7">
        <v>10.81</v>
      </c>
    </row>
    <row r="83" spans="1:24">
      <c r="A83" s="8">
        <v>35580</v>
      </c>
      <c r="B83" s="7">
        <v>17.8</v>
      </c>
      <c r="C83" s="7">
        <v>16.440000000000001</v>
      </c>
      <c r="D83" s="7">
        <v>10.81</v>
      </c>
      <c r="E83" s="8">
        <v>35580</v>
      </c>
      <c r="F83" s="30">
        <f t="shared" si="3"/>
        <v>0.17800000000000002</v>
      </c>
      <c r="G83" s="30">
        <f t="shared" si="4"/>
        <v>0.16440000000000002</v>
      </c>
      <c r="H83" s="30">
        <f t="shared" si="5"/>
        <v>0.1081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8">
        <v>35580</v>
      </c>
      <c r="V83" s="7">
        <v>17.8</v>
      </c>
      <c r="W83" s="7">
        <v>16.440000000000001</v>
      </c>
      <c r="X83" s="7">
        <v>10.81</v>
      </c>
    </row>
    <row r="84" spans="1:24">
      <c r="A84" s="8">
        <v>35611</v>
      </c>
      <c r="B84" s="7">
        <v>17.84</v>
      </c>
      <c r="C84" s="7">
        <v>16.43</v>
      </c>
      <c r="D84" s="7">
        <v>10.81</v>
      </c>
      <c r="E84" s="8">
        <v>35611</v>
      </c>
      <c r="F84" s="30">
        <f t="shared" si="3"/>
        <v>0.1784</v>
      </c>
      <c r="G84" s="30">
        <f t="shared" si="4"/>
        <v>0.1643</v>
      </c>
      <c r="H84" s="30">
        <f t="shared" si="5"/>
        <v>0.1081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8">
        <v>35611</v>
      </c>
      <c r="V84" s="7">
        <v>17.84</v>
      </c>
      <c r="W84" s="7">
        <v>16.43</v>
      </c>
      <c r="X84" s="7">
        <v>10.81</v>
      </c>
    </row>
    <row r="85" spans="1:24">
      <c r="A85" s="8">
        <v>35642</v>
      </c>
      <c r="B85" s="7">
        <v>17.82</v>
      </c>
      <c r="C85" s="7">
        <v>16.46</v>
      </c>
      <c r="D85" s="7">
        <v>10.81</v>
      </c>
      <c r="E85" s="8">
        <v>35642</v>
      </c>
      <c r="F85" s="30">
        <f t="shared" si="3"/>
        <v>0.1782</v>
      </c>
      <c r="G85" s="30">
        <f t="shared" si="4"/>
        <v>0.1646</v>
      </c>
      <c r="H85" s="30">
        <f t="shared" si="5"/>
        <v>0.1081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8">
        <v>35642</v>
      </c>
      <c r="V85" s="7">
        <v>17.82</v>
      </c>
      <c r="W85" s="7">
        <v>16.46</v>
      </c>
      <c r="X85" s="7">
        <v>10.81</v>
      </c>
    </row>
    <row r="86" spans="1:24">
      <c r="A86" s="8">
        <v>35671</v>
      </c>
      <c r="B86" s="7">
        <v>17.79</v>
      </c>
      <c r="C86" s="7">
        <v>16.45</v>
      </c>
      <c r="D86" s="7">
        <v>10.81</v>
      </c>
      <c r="E86" s="8">
        <v>35671</v>
      </c>
      <c r="F86" s="30">
        <f t="shared" si="3"/>
        <v>0.1779</v>
      </c>
      <c r="G86" s="30">
        <f t="shared" si="4"/>
        <v>0.16449999999999998</v>
      </c>
      <c r="H86" s="30">
        <f t="shared" si="5"/>
        <v>0.1081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8">
        <v>35671</v>
      </c>
      <c r="V86" s="7">
        <v>17.79</v>
      </c>
      <c r="W86" s="7">
        <v>16.45</v>
      </c>
      <c r="X86" s="7">
        <v>10.81</v>
      </c>
    </row>
    <row r="87" spans="1:24">
      <c r="A87" s="8">
        <v>35703</v>
      </c>
      <c r="B87" s="7">
        <v>17.71</v>
      </c>
      <c r="C87" s="7">
        <v>16.48</v>
      </c>
      <c r="D87" s="7">
        <v>10.83</v>
      </c>
      <c r="E87" s="8">
        <v>35703</v>
      </c>
      <c r="F87" s="30">
        <f t="shared" si="3"/>
        <v>0.17710000000000001</v>
      </c>
      <c r="G87" s="30">
        <f t="shared" si="4"/>
        <v>0.1648</v>
      </c>
      <c r="H87" s="30">
        <f t="shared" si="5"/>
        <v>0.10830000000000001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8">
        <v>35703</v>
      </c>
      <c r="V87" s="7">
        <v>17.71</v>
      </c>
      <c r="W87" s="7">
        <v>16.48</v>
      </c>
      <c r="X87" s="7">
        <v>10.83</v>
      </c>
    </row>
    <row r="88" spans="1:24">
      <c r="A88" s="8">
        <v>35734</v>
      </c>
      <c r="B88" s="7">
        <v>17.7</v>
      </c>
      <c r="C88" s="7">
        <v>16.47</v>
      </c>
      <c r="D88" s="7">
        <v>10.83</v>
      </c>
      <c r="E88" s="8">
        <v>35734</v>
      </c>
      <c r="F88" s="30">
        <f t="shared" si="3"/>
        <v>0.17699999999999999</v>
      </c>
      <c r="G88" s="30">
        <f t="shared" si="4"/>
        <v>0.16469999999999999</v>
      </c>
      <c r="H88" s="30">
        <f t="shared" si="5"/>
        <v>0.10830000000000001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8">
        <v>35734</v>
      </c>
      <c r="V88" s="7">
        <v>17.7</v>
      </c>
      <c r="W88" s="7">
        <v>16.47</v>
      </c>
      <c r="X88" s="7">
        <v>10.83</v>
      </c>
    </row>
    <row r="89" spans="1:24">
      <c r="A89" s="8">
        <v>35762</v>
      </c>
      <c r="B89" s="7">
        <v>17.71</v>
      </c>
      <c r="C89" s="7">
        <v>16.48</v>
      </c>
      <c r="D89" s="7">
        <v>10.83</v>
      </c>
      <c r="E89" s="8">
        <v>35762</v>
      </c>
      <c r="F89" s="30">
        <f t="shared" si="3"/>
        <v>0.17710000000000001</v>
      </c>
      <c r="G89" s="30">
        <f t="shared" si="4"/>
        <v>0.1648</v>
      </c>
      <c r="H89" s="30">
        <f t="shared" si="5"/>
        <v>0.10830000000000001</v>
      </c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8">
        <v>35762</v>
      </c>
      <c r="V89" s="7">
        <v>17.71</v>
      </c>
      <c r="W89" s="7">
        <v>16.48</v>
      </c>
      <c r="X89" s="7">
        <v>10.83</v>
      </c>
    </row>
    <row r="90" spans="1:24">
      <c r="A90" s="8">
        <v>35795</v>
      </c>
      <c r="B90" s="7">
        <v>16.899999999999999</v>
      </c>
      <c r="C90" s="7">
        <v>15.24</v>
      </c>
      <c r="D90" s="7">
        <v>11.73</v>
      </c>
      <c r="E90" s="8">
        <v>35795</v>
      </c>
      <c r="F90" s="30">
        <f t="shared" si="3"/>
        <v>0.16899999999999998</v>
      </c>
      <c r="G90" s="30">
        <f t="shared" si="4"/>
        <v>0.15240000000000001</v>
      </c>
      <c r="H90" s="30">
        <f t="shared" si="5"/>
        <v>0.1173</v>
      </c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8">
        <v>35795</v>
      </c>
      <c r="V90" s="7">
        <v>16.899999999999999</v>
      </c>
      <c r="W90" s="7">
        <v>15.24</v>
      </c>
      <c r="X90" s="7">
        <v>11.73</v>
      </c>
    </row>
    <row r="91" spans="1:24">
      <c r="A91" s="8">
        <v>35825</v>
      </c>
      <c r="B91" s="7">
        <v>16.95</v>
      </c>
      <c r="C91" s="7">
        <v>15.23</v>
      </c>
      <c r="D91" s="7">
        <v>11.73</v>
      </c>
      <c r="E91" s="8">
        <v>35825</v>
      </c>
      <c r="F91" s="30">
        <f t="shared" si="3"/>
        <v>0.16949999999999998</v>
      </c>
      <c r="G91" s="30">
        <f t="shared" si="4"/>
        <v>0.15229999999999999</v>
      </c>
      <c r="H91" s="30">
        <f t="shared" si="5"/>
        <v>0.1173</v>
      </c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8">
        <v>35825</v>
      </c>
      <c r="V91" s="7">
        <v>16.95</v>
      </c>
      <c r="W91" s="7">
        <v>15.23</v>
      </c>
      <c r="X91" s="7">
        <v>11.73</v>
      </c>
    </row>
    <row r="92" spans="1:24">
      <c r="A92" s="8">
        <v>35853</v>
      </c>
      <c r="B92" s="7">
        <v>16.96</v>
      </c>
      <c r="C92" s="7">
        <v>15.24</v>
      </c>
      <c r="D92" s="7">
        <v>11.73</v>
      </c>
      <c r="E92" s="8">
        <v>35853</v>
      </c>
      <c r="F92" s="30">
        <f t="shared" si="3"/>
        <v>0.1696</v>
      </c>
      <c r="G92" s="30">
        <f t="shared" si="4"/>
        <v>0.15240000000000001</v>
      </c>
      <c r="H92" s="30">
        <f t="shared" si="5"/>
        <v>0.1173</v>
      </c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8">
        <v>35853</v>
      </c>
      <c r="V92" s="7">
        <v>16.96</v>
      </c>
      <c r="W92" s="7">
        <v>15.24</v>
      </c>
      <c r="X92" s="7">
        <v>11.73</v>
      </c>
    </row>
    <row r="93" spans="1:24">
      <c r="A93" s="8">
        <v>35885</v>
      </c>
      <c r="B93" s="7">
        <v>17.059999999999999</v>
      </c>
      <c r="C93" s="7">
        <v>14.75</v>
      </c>
      <c r="D93" s="7">
        <v>11.73</v>
      </c>
      <c r="E93" s="8">
        <v>35885</v>
      </c>
      <c r="F93" s="30">
        <f t="shared" si="3"/>
        <v>0.17059999999999997</v>
      </c>
      <c r="G93" s="30">
        <f t="shared" si="4"/>
        <v>0.14749999999999999</v>
      </c>
      <c r="H93" s="30">
        <f t="shared" si="5"/>
        <v>0.1173</v>
      </c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8">
        <v>35885</v>
      </c>
      <c r="V93" s="7">
        <v>17.059999999999999</v>
      </c>
      <c r="W93" s="7">
        <v>14.75</v>
      </c>
      <c r="X93" s="7">
        <v>11.73</v>
      </c>
    </row>
    <row r="94" spans="1:24">
      <c r="A94" s="8">
        <v>35915</v>
      </c>
      <c r="B94" s="7">
        <v>17.03</v>
      </c>
      <c r="C94" s="7">
        <v>14.73</v>
      </c>
      <c r="D94" s="7">
        <v>11.73</v>
      </c>
      <c r="E94" s="8">
        <v>35915</v>
      </c>
      <c r="F94" s="30">
        <f t="shared" si="3"/>
        <v>0.17030000000000001</v>
      </c>
      <c r="G94" s="30">
        <f t="shared" si="4"/>
        <v>0.14730000000000001</v>
      </c>
      <c r="H94" s="30">
        <f t="shared" si="5"/>
        <v>0.1173</v>
      </c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8">
        <v>35915</v>
      </c>
      <c r="V94" s="7">
        <v>17.03</v>
      </c>
      <c r="W94" s="7">
        <v>14.73</v>
      </c>
      <c r="X94" s="7">
        <v>11.73</v>
      </c>
    </row>
    <row r="95" spans="1:24">
      <c r="A95" s="8">
        <v>35944</v>
      </c>
      <c r="B95" s="7">
        <v>17.03</v>
      </c>
      <c r="C95" s="7">
        <v>14.69</v>
      </c>
      <c r="D95" s="7">
        <v>11.73</v>
      </c>
      <c r="E95" s="8">
        <v>35944</v>
      </c>
      <c r="F95" s="30">
        <f t="shared" si="3"/>
        <v>0.17030000000000001</v>
      </c>
      <c r="G95" s="30">
        <f t="shared" si="4"/>
        <v>0.1469</v>
      </c>
      <c r="H95" s="30">
        <f t="shared" si="5"/>
        <v>0.1173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8">
        <v>35944</v>
      </c>
      <c r="V95" s="7">
        <v>17.03</v>
      </c>
      <c r="W95" s="7">
        <v>14.69</v>
      </c>
      <c r="X95" s="7">
        <v>11.73</v>
      </c>
    </row>
    <row r="96" spans="1:24">
      <c r="A96" s="8">
        <v>35976</v>
      </c>
      <c r="B96" s="7">
        <v>17.02</v>
      </c>
      <c r="C96" s="7">
        <v>14.82</v>
      </c>
      <c r="D96" s="7">
        <v>11.73</v>
      </c>
      <c r="E96" s="8">
        <v>35976</v>
      </c>
      <c r="F96" s="30">
        <f t="shared" si="3"/>
        <v>0.17019999999999999</v>
      </c>
      <c r="G96" s="30">
        <f t="shared" si="4"/>
        <v>0.1482</v>
      </c>
      <c r="H96" s="30">
        <f t="shared" si="5"/>
        <v>0.1173</v>
      </c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8">
        <v>35976</v>
      </c>
      <c r="V96" s="7">
        <v>17.02</v>
      </c>
      <c r="W96" s="7">
        <v>14.82</v>
      </c>
      <c r="X96" s="7">
        <v>11.73</v>
      </c>
    </row>
    <row r="97" spans="1:24">
      <c r="A97" s="8">
        <v>36007</v>
      </c>
      <c r="B97" s="7">
        <v>17</v>
      </c>
      <c r="C97" s="7">
        <v>14.81</v>
      </c>
      <c r="D97" s="7">
        <v>11.73</v>
      </c>
      <c r="E97" s="8">
        <v>36007</v>
      </c>
      <c r="F97" s="30">
        <f t="shared" si="3"/>
        <v>0.17</v>
      </c>
      <c r="G97" s="30">
        <f t="shared" si="4"/>
        <v>0.14810000000000001</v>
      </c>
      <c r="H97" s="30">
        <f t="shared" si="5"/>
        <v>0.1173</v>
      </c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8">
        <v>36007</v>
      </c>
      <c r="V97" s="7">
        <v>17</v>
      </c>
      <c r="W97" s="7">
        <v>14.81</v>
      </c>
      <c r="X97" s="7">
        <v>11.73</v>
      </c>
    </row>
    <row r="98" spans="1:24">
      <c r="A98" s="8">
        <v>36038</v>
      </c>
      <c r="B98" s="7">
        <v>17.010000000000002</v>
      </c>
      <c r="C98" s="7">
        <v>14.84</v>
      </c>
      <c r="D98" s="7">
        <v>11.73</v>
      </c>
      <c r="E98" s="8">
        <v>36038</v>
      </c>
      <c r="F98" s="30">
        <f t="shared" si="3"/>
        <v>0.17010000000000003</v>
      </c>
      <c r="G98" s="30">
        <f t="shared" si="4"/>
        <v>0.1484</v>
      </c>
      <c r="H98" s="30">
        <f t="shared" si="5"/>
        <v>0.1173</v>
      </c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8">
        <v>36038</v>
      </c>
      <c r="V98" s="7">
        <v>17.010000000000002</v>
      </c>
      <c r="W98" s="7">
        <v>14.84</v>
      </c>
      <c r="X98" s="7">
        <v>11.73</v>
      </c>
    </row>
    <row r="99" spans="1:24">
      <c r="A99" s="8">
        <v>36068</v>
      </c>
      <c r="B99" s="7">
        <v>17.059999999999999</v>
      </c>
      <c r="C99" s="7">
        <v>14.77</v>
      </c>
      <c r="D99" s="7">
        <v>11.72</v>
      </c>
      <c r="E99" s="8">
        <v>36068</v>
      </c>
      <c r="F99" s="30">
        <f t="shared" si="3"/>
        <v>0.17059999999999997</v>
      </c>
      <c r="G99" s="30">
        <f t="shared" si="4"/>
        <v>0.1477</v>
      </c>
      <c r="H99" s="30">
        <f t="shared" si="5"/>
        <v>0.11720000000000001</v>
      </c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8">
        <v>36068</v>
      </c>
      <c r="V99" s="7">
        <v>17.059999999999999</v>
      </c>
      <c r="W99" s="7">
        <v>14.77</v>
      </c>
      <c r="X99" s="7">
        <v>11.72</v>
      </c>
    </row>
    <row r="100" spans="1:24">
      <c r="A100" s="8">
        <v>36098</v>
      </c>
      <c r="B100" s="7">
        <v>17.010000000000002</v>
      </c>
      <c r="C100" s="7">
        <v>14.76</v>
      </c>
      <c r="D100" s="7">
        <v>11.72</v>
      </c>
      <c r="E100" s="8">
        <v>36098</v>
      </c>
      <c r="F100" s="30">
        <f t="shared" si="3"/>
        <v>0.17010000000000003</v>
      </c>
      <c r="G100" s="30">
        <f t="shared" si="4"/>
        <v>0.14760000000000001</v>
      </c>
      <c r="H100" s="30">
        <f t="shared" si="5"/>
        <v>0.11720000000000001</v>
      </c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8">
        <v>36098</v>
      </c>
      <c r="V100" s="7">
        <v>17.010000000000002</v>
      </c>
      <c r="W100" s="7">
        <v>14.76</v>
      </c>
      <c r="X100" s="7">
        <v>11.72</v>
      </c>
    </row>
    <row r="101" spans="1:24">
      <c r="A101" s="8">
        <v>36129</v>
      </c>
      <c r="B101" s="7">
        <v>17.02</v>
      </c>
      <c r="C101" s="7">
        <v>14.75</v>
      </c>
      <c r="D101" s="7">
        <v>11.73</v>
      </c>
      <c r="E101" s="8">
        <v>36129</v>
      </c>
      <c r="F101" s="30">
        <f t="shared" si="3"/>
        <v>0.17019999999999999</v>
      </c>
      <c r="G101" s="30">
        <f t="shared" si="4"/>
        <v>0.14749999999999999</v>
      </c>
      <c r="H101" s="30">
        <f t="shared" si="5"/>
        <v>0.1173</v>
      </c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8">
        <v>36129</v>
      </c>
      <c r="V101" s="7">
        <v>17.02</v>
      </c>
      <c r="W101" s="7">
        <v>14.75</v>
      </c>
      <c r="X101" s="7">
        <v>11.73</v>
      </c>
    </row>
    <row r="102" spans="1:24">
      <c r="A102" s="8">
        <v>36160</v>
      </c>
      <c r="B102" s="7">
        <v>16.54</v>
      </c>
      <c r="C102" s="7">
        <v>11.83</v>
      </c>
      <c r="D102" s="7">
        <v>12.700000000000001</v>
      </c>
      <c r="E102" s="8">
        <v>36160</v>
      </c>
      <c r="F102" s="30">
        <f t="shared" si="3"/>
        <v>0.16539999999999999</v>
      </c>
      <c r="G102" s="30">
        <f t="shared" si="4"/>
        <v>0.1183</v>
      </c>
      <c r="H102" s="30">
        <f t="shared" si="5"/>
        <v>0.127</v>
      </c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8">
        <v>36160</v>
      </c>
      <c r="V102" s="7">
        <v>16.54</v>
      </c>
      <c r="W102" s="7">
        <v>11.83</v>
      </c>
      <c r="X102" s="7">
        <v>12.700000000000001</v>
      </c>
    </row>
    <row r="103" spans="1:24">
      <c r="A103" s="8">
        <v>36189</v>
      </c>
      <c r="B103" s="7">
        <v>16.53</v>
      </c>
      <c r="C103" s="7">
        <v>11.8</v>
      </c>
      <c r="D103" s="7">
        <v>12.700000000000001</v>
      </c>
      <c r="E103" s="8">
        <v>36189</v>
      </c>
      <c r="F103" s="30">
        <f t="shared" si="3"/>
        <v>0.1653</v>
      </c>
      <c r="G103" s="30">
        <f t="shared" si="4"/>
        <v>0.11800000000000001</v>
      </c>
      <c r="H103" s="30">
        <f t="shared" si="5"/>
        <v>0.127</v>
      </c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8">
        <v>36189</v>
      </c>
      <c r="V103" s="7">
        <v>16.53</v>
      </c>
      <c r="W103" s="7">
        <v>11.8</v>
      </c>
      <c r="X103" s="7">
        <v>12.700000000000001</v>
      </c>
    </row>
    <row r="104" spans="1:24">
      <c r="A104" s="8">
        <v>36217</v>
      </c>
      <c r="B104" s="7">
        <v>16.740000000000002</v>
      </c>
      <c r="C104" s="7">
        <v>11.8</v>
      </c>
      <c r="D104" s="7">
        <v>12.700000000000001</v>
      </c>
      <c r="E104" s="8">
        <v>36217</v>
      </c>
      <c r="F104" s="30">
        <f t="shared" si="3"/>
        <v>0.16740000000000002</v>
      </c>
      <c r="G104" s="30">
        <f t="shared" si="4"/>
        <v>0.11800000000000001</v>
      </c>
      <c r="H104" s="30">
        <f t="shared" si="5"/>
        <v>0.127</v>
      </c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8">
        <v>36217</v>
      </c>
      <c r="V104" s="7">
        <v>16.740000000000002</v>
      </c>
      <c r="W104" s="7">
        <v>11.8</v>
      </c>
      <c r="X104" s="7">
        <v>12.700000000000001</v>
      </c>
    </row>
    <row r="105" spans="1:24">
      <c r="A105" s="8">
        <v>36250</v>
      </c>
      <c r="B105" s="7">
        <v>16.68</v>
      </c>
      <c r="C105" s="7">
        <v>12.43</v>
      </c>
      <c r="D105" s="7">
        <v>12.700000000000001</v>
      </c>
      <c r="E105" s="8">
        <v>36250</v>
      </c>
      <c r="F105" s="30">
        <f t="shared" si="3"/>
        <v>0.1668</v>
      </c>
      <c r="G105" s="30">
        <f t="shared" si="4"/>
        <v>0.12429999999999999</v>
      </c>
      <c r="H105" s="30">
        <f t="shared" si="5"/>
        <v>0.127</v>
      </c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8">
        <v>36250</v>
      </c>
      <c r="V105" s="7">
        <v>16.68</v>
      </c>
      <c r="W105" s="7">
        <v>12.43</v>
      </c>
      <c r="X105" s="7">
        <v>12.700000000000001</v>
      </c>
    </row>
    <row r="106" spans="1:24">
      <c r="A106" s="8">
        <v>36280</v>
      </c>
      <c r="B106" s="7">
        <v>16.68</v>
      </c>
      <c r="C106" s="7">
        <v>12.43</v>
      </c>
      <c r="D106" s="7">
        <v>12.700000000000001</v>
      </c>
      <c r="E106" s="8">
        <v>36280</v>
      </c>
      <c r="F106" s="30">
        <f t="shared" si="3"/>
        <v>0.1668</v>
      </c>
      <c r="G106" s="30">
        <f t="shared" si="4"/>
        <v>0.12429999999999999</v>
      </c>
      <c r="H106" s="30">
        <f t="shared" si="5"/>
        <v>0.127</v>
      </c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8">
        <v>36280</v>
      </c>
      <c r="V106" s="7">
        <v>16.68</v>
      </c>
      <c r="W106" s="7">
        <v>12.43</v>
      </c>
      <c r="X106" s="7">
        <v>12.700000000000001</v>
      </c>
    </row>
    <row r="107" spans="1:24">
      <c r="A107" s="8">
        <v>36311</v>
      </c>
      <c r="B107" s="7">
        <v>16.7</v>
      </c>
      <c r="C107" s="7">
        <v>12.450000000000001</v>
      </c>
      <c r="D107" s="7">
        <v>12.700000000000001</v>
      </c>
      <c r="E107" s="8">
        <v>36311</v>
      </c>
      <c r="F107" s="30">
        <f t="shared" si="3"/>
        <v>0.16699999999999998</v>
      </c>
      <c r="G107" s="30">
        <f t="shared" si="4"/>
        <v>0.12450000000000001</v>
      </c>
      <c r="H107" s="30">
        <f t="shared" si="5"/>
        <v>0.127</v>
      </c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8">
        <v>36311</v>
      </c>
      <c r="V107" s="7">
        <v>16.7</v>
      </c>
      <c r="W107" s="7">
        <v>12.450000000000001</v>
      </c>
      <c r="X107" s="7">
        <v>12.700000000000001</v>
      </c>
    </row>
    <row r="108" spans="1:24">
      <c r="A108" s="8">
        <v>36341</v>
      </c>
      <c r="B108" s="7">
        <v>16.77</v>
      </c>
      <c r="C108" s="7">
        <v>12.46</v>
      </c>
      <c r="D108" s="7">
        <v>12.700000000000001</v>
      </c>
      <c r="E108" s="8">
        <v>36341</v>
      </c>
      <c r="F108" s="30">
        <f t="shared" si="3"/>
        <v>0.16769999999999999</v>
      </c>
      <c r="G108" s="30">
        <f t="shared" si="4"/>
        <v>0.1246</v>
      </c>
      <c r="H108" s="30">
        <f t="shared" si="5"/>
        <v>0.127</v>
      </c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8">
        <v>36341</v>
      </c>
      <c r="V108" s="7">
        <v>16.77</v>
      </c>
      <c r="W108" s="7">
        <v>12.46</v>
      </c>
      <c r="X108" s="7">
        <v>12.700000000000001</v>
      </c>
    </row>
    <row r="109" spans="1:24">
      <c r="A109" s="8">
        <v>36371</v>
      </c>
      <c r="B109" s="7">
        <v>16.8</v>
      </c>
      <c r="C109" s="7">
        <v>12.450000000000001</v>
      </c>
      <c r="D109" s="7">
        <v>12.700000000000001</v>
      </c>
      <c r="E109" s="8">
        <v>36371</v>
      </c>
      <c r="F109" s="30">
        <f t="shared" si="3"/>
        <v>0.16800000000000001</v>
      </c>
      <c r="G109" s="30">
        <f t="shared" si="4"/>
        <v>0.12450000000000001</v>
      </c>
      <c r="H109" s="30">
        <f t="shared" si="5"/>
        <v>0.127</v>
      </c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8">
        <v>36371</v>
      </c>
      <c r="V109" s="7">
        <v>16.8</v>
      </c>
      <c r="W109" s="7">
        <v>12.450000000000001</v>
      </c>
      <c r="X109" s="7">
        <v>12.700000000000001</v>
      </c>
    </row>
    <row r="110" spans="1:24">
      <c r="A110" s="8">
        <v>36403</v>
      </c>
      <c r="B110" s="7">
        <v>16.82</v>
      </c>
      <c r="C110" s="7">
        <v>12.450000000000001</v>
      </c>
      <c r="D110" s="7">
        <v>12.69</v>
      </c>
      <c r="E110" s="8">
        <v>36403</v>
      </c>
      <c r="F110" s="30">
        <f t="shared" si="3"/>
        <v>0.16820000000000002</v>
      </c>
      <c r="G110" s="30">
        <f t="shared" si="4"/>
        <v>0.12450000000000001</v>
      </c>
      <c r="H110" s="30">
        <f t="shared" si="5"/>
        <v>0.12689999999999999</v>
      </c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8">
        <v>36403</v>
      </c>
      <c r="V110" s="7">
        <v>16.82</v>
      </c>
      <c r="W110" s="7">
        <v>12.450000000000001</v>
      </c>
      <c r="X110" s="7">
        <v>12.69</v>
      </c>
    </row>
    <row r="111" spans="1:24">
      <c r="A111" s="8">
        <v>36433</v>
      </c>
      <c r="B111" s="7">
        <v>16.73</v>
      </c>
      <c r="C111" s="7">
        <v>12.46</v>
      </c>
      <c r="D111" s="7">
        <v>12.700000000000001</v>
      </c>
      <c r="E111" s="8">
        <v>36433</v>
      </c>
      <c r="F111" s="30">
        <f t="shared" si="3"/>
        <v>0.1673</v>
      </c>
      <c r="G111" s="30">
        <f t="shared" si="4"/>
        <v>0.1246</v>
      </c>
      <c r="H111" s="30">
        <f t="shared" si="5"/>
        <v>0.127</v>
      </c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8">
        <v>36433</v>
      </c>
      <c r="V111" s="7">
        <v>16.73</v>
      </c>
      <c r="W111" s="7">
        <v>12.46</v>
      </c>
      <c r="X111" s="7">
        <v>12.700000000000001</v>
      </c>
    </row>
    <row r="112" spans="1:24">
      <c r="A112" s="8">
        <v>36462</v>
      </c>
      <c r="B112" s="7">
        <v>16.740000000000002</v>
      </c>
      <c r="C112" s="7">
        <v>12.450000000000001</v>
      </c>
      <c r="D112" s="7">
        <v>12.700000000000001</v>
      </c>
      <c r="E112" s="8">
        <v>36462</v>
      </c>
      <c r="F112" s="30">
        <f t="shared" si="3"/>
        <v>0.16740000000000002</v>
      </c>
      <c r="G112" s="30">
        <f t="shared" si="4"/>
        <v>0.12450000000000001</v>
      </c>
      <c r="H112" s="30">
        <f t="shared" si="5"/>
        <v>0.127</v>
      </c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8">
        <v>36462</v>
      </c>
      <c r="V112" s="7">
        <v>16.740000000000002</v>
      </c>
      <c r="W112" s="7">
        <v>12.450000000000001</v>
      </c>
      <c r="X112" s="7">
        <v>12.700000000000001</v>
      </c>
    </row>
    <row r="113" spans="1:24">
      <c r="A113" s="8">
        <v>36494</v>
      </c>
      <c r="B113" s="7">
        <v>16.86</v>
      </c>
      <c r="C113" s="7">
        <v>12.46</v>
      </c>
      <c r="D113" s="7">
        <v>12.71</v>
      </c>
      <c r="E113" s="8">
        <v>36494</v>
      </c>
      <c r="F113" s="30">
        <f t="shared" si="3"/>
        <v>0.1686</v>
      </c>
      <c r="G113" s="30">
        <f t="shared" si="4"/>
        <v>0.1246</v>
      </c>
      <c r="H113" s="30">
        <f t="shared" si="5"/>
        <v>0.12710000000000002</v>
      </c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8">
        <v>36494</v>
      </c>
      <c r="V113" s="7">
        <v>16.86</v>
      </c>
      <c r="W113" s="7">
        <v>12.46</v>
      </c>
      <c r="X113" s="7">
        <v>12.71</v>
      </c>
    </row>
    <row r="114" spans="1:24">
      <c r="A114" s="8">
        <v>36525</v>
      </c>
      <c r="B114" s="7">
        <v>16.84</v>
      </c>
      <c r="C114" s="7">
        <v>14.17</v>
      </c>
      <c r="D114" s="7">
        <v>13.11</v>
      </c>
      <c r="E114" s="8">
        <v>36525</v>
      </c>
      <c r="F114" s="30">
        <f t="shared" si="3"/>
        <v>0.16839999999999999</v>
      </c>
      <c r="G114" s="30">
        <f t="shared" si="4"/>
        <v>0.14169999999999999</v>
      </c>
      <c r="H114" s="30">
        <f t="shared" si="5"/>
        <v>0.13109999999999999</v>
      </c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8">
        <v>36525</v>
      </c>
      <c r="V114" s="7">
        <v>16.84</v>
      </c>
      <c r="W114" s="7">
        <v>14.17</v>
      </c>
      <c r="X114" s="7">
        <v>13.11</v>
      </c>
    </row>
    <row r="115" spans="1:24">
      <c r="A115" s="8">
        <v>36556</v>
      </c>
      <c r="B115" s="7">
        <v>16.920000000000002</v>
      </c>
      <c r="C115" s="7">
        <v>14.09</v>
      </c>
      <c r="D115" s="7">
        <v>13.11</v>
      </c>
      <c r="E115" s="8">
        <v>36556</v>
      </c>
      <c r="F115" s="30">
        <f t="shared" si="3"/>
        <v>0.16920000000000002</v>
      </c>
      <c r="G115" s="30">
        <f t="shared" si="4"/>
        <v>0.1409</v>
      </c>
      <c r="H115" s="30">
        <f t="shared" si="5"/>
        <v>0.13109999999999999</v>
      </c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8">
        <v>36556</v>
      </c>
      <c r="V115" s="7">
        <v>16.920000000000002</v>
      </c>
      <c r="W115" s="7">
        <v>14.09</v>
      </c>
      <c r="X115" s="7">
        <v>13.11</v>
      </c>
    </row>
    <row r="116" spans="1:24">
      <c r="A116" s="8">
        <v>36585</v>
      </c>
      <c r="B116" s="7">
        <v>16.920000000000002</v>
      </c>
      <c r="C116" s="7">
        <v>14.1</v>
      </c>
      <c r="D116" s="7">
        <v>13.11</v>
      </c>
      <c r="E116" s="8">
        <v>36585</v>
      </c>
      <c r="F116" s="30">
        <f t="shared" si="3"/>
        <v>0.16920000000000002</v>
      </c>
      <c r="G116" s="30">
        <f t="shared" si="4"/>
        <v>0.14099999999999999</v>
      </c>
      <c r="H116" s="30">
        <f t="shared" si="5"/>
        <v>0.13109999999999999</v>
      </c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8">
        <v>36585</v>
      </c>
      <c r="V116" s="7">
        <v>16.920000000000002</v>
      </c>
      <c r="W116" s="7">
        <v>14.1</v>
      </c>
      <c r="X116" s="7">
        <v>13.11</v>
      </c>
    </row>
    <row r="117" spans="1:24">
      <c r="A117" s="8">
        <v>36616</v>
      </c>
      <c r="B117" s="7">
        <v>16.920000000000002</v>
      </c>
      <c r="C117" s="7">
        <v>9.48</v>
      </c>
      <c r="D117" s="7">
        <v>13.11</v>
      </c>
      <c r="E117" s="8">
        <v>36616</v>
      </c>
      <c r="F117" s="30">
        <f t="shared" si="3"/>
        <v>0.16920000000000002</v>
      </c>
      <c r="G117" s="30">
        <f t="shared" si="4"/>
        <v>9.4800000000000009E-2</v>
      </c>
      <c r="H117" s="30">
        <f t="shared" si="5"/>
        <v>0.13109999999999999</v>
      </c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8">
        <v>36616</v>
      </c>
      <c r="V117" s="7">
        <v>16.920000000000002</v>
      </c>
      <c r="W117" s="7">
        <v>9.48</v>
      </c>
      <c r="X117" s="7">
        <v>13.11</v>
      </c>
    </row>
    <row r="118" spans="1:24">
      <c r="A118" s="8">
        <v>36644</v>
      </c>
      <c r="B118" s="7">
        <v>16.93</v>
      </c>
      <c r="C118" s="7">
        <v>9.42</v>
      </c>
      <c r="D118" s="7">
        <v>13.11</v>
      </c>
      <c r="E118" s="8">
        <v>36644</v>
      </c>
      <c r="F118" s="30">
        <f t="shared" si="3"/>
        <v>0.16930000000000001</v>
      </c>
      <c r="G118" s="30">
        <f t="shared" si="4"/>
        <v>9.4200000000000006E-2</v>
      </c>
      <c r="H118" s="30">
        <f t="shared" si="5"/>
        <v>0.13109999999999999</v>
      </c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8">
        <v>36644</v>
      </c>
      <c r="V118" s="7">
        <v>16.93</v>
      </c>
      <c r="W118" s="7">
        <v>9.42</v>
      </c>
      <c r="X118" s="7">
        <v>13.11</v>
      </c>
    </row>
    <row r="119" spans="1:24">
      <c r="A119" s="8">
        <v>36677</v>
      </c>
      <c r="B119" s="7">
        <v>17.2</v>
      </c>
      <c r="C119" s="7">
        <v>9.42</v>
      </c>
      <c r="D119" s="7">
        <v>13.11</v>
      </c>
      <c r="E119" s="8">
        <v>36677</v>
      </c>
      <c r="F119" s="30">
        <f t="shared" si="3"/>
        <v>0.17199999999999999</v>
      </c>
      <c r="G119" s="30">
        <f t="shared" si="4"/>
        <v>9.4200000000000006E-2</v>
      </c>
      <c r="H119" s="30">
        <f t="shared" si="5"/>
        <v>0.13109999999999999</v>
      </c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8">
        <v>36677</v>
      </c>
      <c r="V119" s="7">
        <v>17.2</v>
      </c>
      <c r="W119" s="7">
        <v>9.42</v>
      </c>
      <c r="X119" s="7">
        <v>13.11</v>
      </c>
    </row>
    <row r="120" spans="1:24">
      <c r="A120" s="8">
        <v>36707</v>
      </c>
      <c r="B120" s="7">
        <v>17.18</v>
      </c>
      <c r="C120" s="7">
        <v>9.36</v>
      </c>
      <c r="D120" s="7">
        <v>13.11</v>
      </c>
      <c r="E120" s="8">
        <v>36707</v>
      </c>
      <c r="F120" s="30">
        <f t="shared" si="3"/>
        <v>0.17180000000000001</v>
      </c>
      <c r="G120" s="30">
        <f t="shared" si="4"/>
        <v>9.3599999999999989E-2</v>
      </c>
      <c r="H120" s="30">
        <f t="shared" si="5"/>
        <v>0.13109999999999999</v>
      </c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8">
        <v>36707</v>
      </c>
      <c r="V120" s="7">
        <v>17.18</v>
      </c>
      <c r="W120" s="7">
        <v>9.36</v>
      </c>
      <c r="X120" s="7">
        <v>13.11</v>
      </c>
    </row>
    <row r="121" spans="1:24">
      <c r="A121" s="8">
        <v>36738</v>
      </c>
      <c r="B121" s="7">
        <v>17.059999999999999</v>
      </c>
      <c r="C121" s="7">
        <v>9.35</v>
      </c>
      <c r="D121" s="7">
        <v>13.11</v>
      </c>
      <c r="E121" s="8">
        <v>36738</v>
      </c>
      <c r="F121" s="30">
        <f t="shared" si="3"/>
        <v>0.17059999999999997</v>
      </c>
      <c r="G121" s="30">
        <f t="shared" si="4"/>
        <v>9.35E-2</v>
      </c>
      <c r="H121" s="30">
        <f t="shared" si="5"/>
        <v>0.13109999999999999</v>
      </c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8">
        <v>36738</v>
      </c>
      <c r="V121" s="7">
        <v>17.059999999999999</v>
      </c>
      <c r="W121" s="7">
        <v>9.35</v>
      </c>
      <c r="X121" s="7">
        <v>13.11</v>
      </c>
    </row>
    <row r="122" spans="1:24">
      <c r="A122" s="8">
        <v>36769</v>
      </c>
      <c r="B122" s="7">
        <v>17.12</v>
      </c>
      <c r="C122" s="7">
        <v>9.33</v>
      </c>
      <c r="D122" s="7">
        <v>13.11</v>
      </c>
      <c r="E122" s="8">
        <v>36769</v>
      </c>
      <c r="F122" s="30">
        <f t="shared" si="3"/>
        <v>0.17120000000000002</v>
      </c>
      <c r="G122" s="30">
        <f t="shared" si="4"/>
        <v>9.3299999999999994E-2</v>
      </c>
      <c r="H122" s="30">
        <f t="shared" si="5"/>
        <v>0.13109999999999999</v>
      </c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8">
        <v>36769</v>
      </c>
      <c r="V122" s="7">
        <v>17.12</v>
      </c>
      <c r="W122" s="7">
        <v>9.33</v>
      </c>
      <c r="X122" s="7">
        <v>13.11</v>
      </c>
    </row>
    <row r="123" spans="1:24">
      <c r="A123" s="8">
        <v>36798</v>
      </c>
      <c r="B123" s="7">
        <v>17.13</v>
      </c>
      <c r="C123" s="7">
        <v>9.3000000000000007</v>
      </c>
      <c r="D123" s="7">
        <v>13.11</v>
      </c>
      <c r="E123" s="8">
        <v>36798</v>
      </c>
      <c r="F123" s="30">
        <f t="shared" si="3"/>
        <v>0.17129999999999998</v>
      </c>
      <c r="G123" s="30">
        <f t="shared" si="4"/>
        <v>9.3000000000000013E-2</v>
      </c>
      <c r="H123" s="30">
        <f t="shared" si="5"/>
        <v>0.13109999999999999</v>
      </c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8">
        <v>36798</v>
      </c>
      <c r="V123" s="7">
        <v>17.13</v>
      </c>
      <c r="W123" s="7">
        <v>9.3000000000000007</v>
      </c>
      <c r="X123" s="7">
        <v>13.11</v>
      </c>
    </row>
    <row r="124" spans="1:24">
      <c r="A124" s="8">
        <v>36830</v>
      </c>
      <c r="B124" s="7">
        <v>17.309999999999999</v>
      </c>
      <c r="C124" s="7">
        <v>9.2799999999999994</v>
      </c>
      <c r="D124" s="7">
        <v>13.11</v>
      </c>
      <c r="E124" s="8">
        <v>36830</v>
      </c>
      <c r="F124" s="30">
        <f t="shared" si="3"/>
        <v>0.17309999999999998</v>
      </c>
      <c r="G124" s="30">
        <f t="shared" si="4"/>
        <v>9.2799999999999994E-2</v>
      </c>
      <c r="H124" s="30">
        <f t="shared" si="5"/>
        <v>0.13109999999999999</v>
      </c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8">
        <v>36830</v>
      </c>
      <c r="V124" s="7">
        <v>17.309999999999999</v>
      </c>
      <c r="W124" s="7">
        <v>9.2799999999999994</v>
      </c>
      <c r="X124" s="7">
        <v>13.11</v>
      </c>
    </row>
    <row r="125" spans="1:24">
      <c r="A125" s="8">
        <v>36860</v>
      </c>
      <c r="B125" s="7">
        <v>17.28</v>
      </c>
      <c r="C125" s="7">
        <v>9.2799999999999994</v>
      </c>
      <c r="D125" s="7">
        <v>13.120000000000001</v>
      </c>
      <c r="E125" s="8">
        <v>36860</v>
      </c>
      <c r="F125" s="30">
        <f t="shared" si="3"/>
        <v>0.17280000000000001</v>
      </c>
      <c r="G125" s="30">
        <f t="shared" si="4"/>
        <v>9.2799999999999994E-2</v>
      </c>
      <c r="H125" s="30">
        <f t="shared" si="5"/>
        <v>0.13120000000000001</v>
      </c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8">
        <v>36860</v>
      </c>
      <c r="V125" s="7">
        <v>17.28</v>
      </c>
      <c r="W125" s="7">
        <v>9.2799999999999994</v>
      </c>
      <c r="X125" s="7">
        <v>13.120000000000001</v>
      </c>
    </row>
    <row r="126" spans="1:24">
      <c r="A126" s="8">
        <v>36889</v>
      </c>
      <c r="B126" s="7">
        <v>17.34</v>
      </c>
      <c r="C126" s="7">
        <v>9.3000000000000007</v>
      </c>
      <c r="D126" s="7">
        <v>13.120000000000001</v>
      </c>
      <c r="E126" s="8">
        <v>36889</v>
      </c>
      <c r="F126" s="30">
        <f t="shared" si="3"/>
        <v>0.1734</v>
      </c>
      <c r="G126" s="30">
        <f t="shared" si="4"/>
        <v>9.3000000000000013E-2</v>
      </c>
      <c r="H126" s="30">
        <f t="shared" si="5"/>
        <v>0.13120000000000001</v>
      </c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8">
        <v>36889</v>
      </c>
      <c r="V126" s="7">
        <v>17.34</v>
      </c>
      <c r="W126" s="7">
        <v>9.3000000000000007</v>
      </c>
      <c r="X126" s="7">
        <v>13.120000000000001</v>
      </c>
    </row>
    <row r="127" spans="1:24">
      <c r="A127" s="8">
        <v>36922</v>
      </c>
      <c r="B127" s="7">
        <v>16.75</v>
      </c>
      <c r="C127" s="7">
        <v>10.14</v>
      </c>
      <c r="D127" s="7">
        <v>13.42</v>
      </c>
      <c r="E127" s="8">
        <v>36922</v>
      </c>
      <c r="F127" s="30">
        <f t="shared" si="3"/>
        <v>0.16750000000000001</v>
      </c>
      <c r="G127" s="30">
        <f t="shared" si="4"/>
        <v>0.1014</v>
      </c>
      <c r="H127" s="30">
        <f t="shared" si="5"/>
        <v>0.13419999999999999</v>
      </c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8">
        <v>36922</v>
      </c>
      <c r="V127" s="7">
        <v>16.75</v>
      </c>
      <c r="W127" s="7">
        <v>10.14</v>
      </c>
      <c r="X127" s="7">
        <v>13.42</v>
      </c>
    </row>
    <row r="128" spans="1:24">
      <c r="A128" s="8">
        <v>36950</v>
      </c>
      <c r="B128" s="7">
        <v>16.68</v>
      </c>
      <c r="C128" s="7">
        <v>10.14</v>
      </c>
      <c r="D128" s="7">
        <v>13.42</v>
      </c>
      <c r="E128" s="8">
        <v>36950</v>
      </c>
      <c r="F128" s="30">
        <f t="shared" si="3"/>
        <v>0.1668</v>
      </c>
      <c r="G128" s="30">
        <f t="shared" si="4"/>
        <v>0.1014</v>
      </c>
      <c r="H128" s="30">
        <f t="shared" si="5"/>
        <v>0.13419999999999999</v>
      </c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8">
        <v>36950</v>
      </c>
      <c r="V128" s="7">
        <v>16.68</v>
      </c>
      <c r="W128" s="7">
        <v>10.14</v>
      </c>
      <c r="X128" s="7">
        <v>13.42</v>
      </c>
    </row>
    <row r="129" spans="1:24">
      <c r="A129" s="8">
        <v>36980</v>
      </c>
      <c r="B129" s="7">
        <v>16.670000000000002</v>
      </c>
      <c r="C129" s="7">
        <v>10.120000000000001</v>
      </c>
      <c r="D129" s="7">
        <v>13.42</v>
      </c>
      <c r="E129" s="8">
        <v>36980</v>
      </c>
      <c r="F129" s="30">
        <f t="shared" si="3"/>
        <v>0.16670000000000001</v>
      </c>
      <c r="G129" s="30">
        <f t="shared" si="4"/>
        <v>0.10120000000000001</v>
      </c>
      <c r="H129" s="30">
        <f t="shared" si="5"/>
        <v>0.13419999999999999</v>
      </c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8">
        <v>36980</v>
      </c>
      <c r="V129" s="7">
        <v>16.670000000000002</v>
      </c>
      <c r="W129" s="7">
        <v>10.120000000000001</v>
      </c>
      <c r="X129" s="7">
        <v>13.42</v>
      </c>
    </row>
    <row r="130" spans="1:24">
      <c r="A130" s="8">
        <v>37011</v>
      </c>
      <c r="B130" s="7">
        <v>16.45</v>
      </c>
      <c r="C130" s="7">
        <v>7.2700000000000005</v>
      </c>
      <c r="D130" s="7">
        <v>13.42</v>
      </c>
      <c r="E130" s="8">
        <v>37011</v>
      </c>
      <c r="F130" s="30">
        <f t="shared" si="3"/>
        <v>0.16449999999999998</v>
      </c>
      <c r="G130" s="30">
        <f t="shared" si="4"/>
        <v>7.2700000000000001E-2</v>
      </c>
      <c r="H130" s="30">
        <f t="shared" si="5"/>
        <v>0.13419999999999999</v>
      </c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8">
        <v>37011</v>
      </c>
      <c r="V130" s="7">
        <v>16.45</v>
      </c>
      <c r="W130" s="7">
        <v>7.2700000000000005</v>
      </c>
      <c r="X130" s="7">
        <v>13.42</v>
      </c>
    </row>
    <row r="131" spans="1:24">
      <c r="A131" s="8">
        <v>37042</v>
      </c>
      <c r="B131" s="7">
        <v>16.29</v>
      </c>
      <c r="C131" s="7">
        <v>7.23</v>
      </c>
      <c r="D131" s="7">
        <v>13.42</v>
      </c>
      <c r="E131" s="8">
        <v>37042</v>
      </c>
      <c r="F131" s="30">
        <f t="shared" si="3"/>
        <v>0.16289999999999999</v>
      </c>
      <c r="G131" s="30">
        <f t="shared" si="4"/>
        <v>7.2300000000000003E-2</v>
      </c>
      <c r="H131" s="30">
        <f t="shared" si="5"/>
        <v>0.13419999999999999</v>
      </c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8">
        <v>37042</v>
      </c>
      <c r="V131" s="7">
        <v>16.29</v>
      </c>
      <c r="W131" s="7">
        <v>7.23</v>
      </c>
      <c r="X131" s="7">
        <v>13.42</v>
      </c>
    </row>
    <row r="132" spans="1:24">
      <c r="A132" s="8">
        <v>37071</v>
      </c>
      <c r="B132" s="7">
        <v>16.27</v>
      </c>
      <c r="C132" s="7">
        <v>7.24</v>
      </c>
      <c r="D132" s="7">
        <v>13.42</v>
      </c>
      <c r="E132" s="8">
        <v>37071</v>
      </c>
      <c r="F132" s="30">
        <f t="shared" si="3"/>
        <v>0.16269999999999998</v>
      </c>
      <c r="G132" s="30">
        <f t="shared" si="4"/>
        <v>7.2400000000000006E-2</v>
      </c>
      <c r="H132" s="30">
        <f t="shared" si="5"/>
        <v>0.13419999999999999</v>
      </c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8">
        <v>37071</v>
      </c>
      <c r="V132" s="7">
        <v>16.27</v>
      </c>
      <c r="W132" s="7">
        <v>7.24</v>
      </c>
      <c r="X132" s="7">
        <v>13.42</v>
      </c>
    </row>
    <row r="133" spans="1:24">
      <c r="A133" s="8">
        <v>37103</v>
      </c>
      <c r="B133" s="7">
        <v>15.85</v>
      </c>
      <c r="C133" s="7">
        <v>7.84</v>
      </c>
      <c r="D133" s="7">
        <v>13.42</v>
      </c>
      <c r="E133" s="8">
        <v>37103</v>
      </c>
      <c r="F133" s="30">
        <f t="shared" si="3"/>
        <v>0.1585</v>
      </c>
      <c r="G133" s="30">
        <f t="shared" si="4"/>
        <v>7.8399999999999997E-2</v>
      </c>
      <c r="H133" s="30">
        <f t="shared" si="5"/>
        <v>0.13419999999999999</v>
      </c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8">
        <v>37103</v>
      </c>
      <c r="V133" s="7">
        <v>15.85</v>
      </c>
      <c r="W133" s="7">
        <v>7.84</v>
      </c>
      <c r="X133" s="7">
        <v>13.42</v>
      </c>
    </row>
    <row r="134" spans="1:24">
      <c r="A134" s="8">
        <v>37134</v>
      </c>
      <c r="B134" s="7">
        <v>15.700000000000001</v>
      </c>
      <c r="C134" s="7">
        <v>7.73</v>
      </c>
      <c r="D134" s="7">
        <v>13.41</v>
      </c>
      <c r="E134" s="8">
        <v>37134</v>
      </c>
      <c r="F134" s="30">
        <f t="shared" ref="F134:F197" si="6">B134/100</f>
        <v>0.157</v>
      </c>
      <c r="G134" s="30">
        <f t="shared" ref="G134:G197" si="7">C134/100</f>
        <v>7.7300000000000008E-2</v>
      </c>
      <c r="H134" s="30">
        <f t="shared" ref="H134:H197" si="8">D134/100</f>
        <v>0.1341</v>
      </c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8">
        <v>37134</v>
      </c>
      <c r="V134" s="7">
        <v>15.700000000000001</v>
      </c>
      <c r="W134" s="7">
        <v>7.73</v>
      </c>
      <c r="X134" s="7">
        <v>13.41</v>
      </c>
    </row>
    <row r="135" spans="1:24">
      <c r="A135" s="8">
        <v>37162</v>
      </c>
      <c r="B135" s="7">
        <v>15.68</v>
      </c>
      <c r="C135" s="7">
        <v>7.74</v>
      </c>
      <c r="D135" s="7">
        <v>13.41</v>
      </c>
      <c r="E135" s="8">
        <v>37162</v>
      </c>
      <c r="F135" s="30">
        <f t="shared" si="6"/>
        <v>0.15679999999999999</v>
      </c>
      <c r="G135" s="30">
        <f t="shared" si="7"/>
        <v>7.7399999999999997E-2</v>
      </c>
      <c r="H135" s="30">
        <f t="shared" si="8"/>
        <v>0.1341</v>
      </c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8">
        <v>37162</v>
      </c>
      <c r="V135" s="7">
        <v>15.68</v>
      </c>
      <c r="W135" s="7">
        <v>7.74</v>
      </c>
      <c r="X135" s="7">
        <v>13.41</v>
      </c>
    </row>
    <row r="136" spans="1:24">
      <c r="A136" s="8">
        <v>37195</v>
      </c>
      <c r="B136" s="7">
        <v>14.92</v>
      </c>
      <c r="C136" s="7">
        <v>7.44</v>
      </c>
      <c r="D136" s="7">
        <v>13.41</v>
      </c>
      <c r="E136" s="8">
        <v>37195</v>
      </c>
      <c r="F136" s="30">
        <f t="shared" si="6"/>
        <v>0.1492</v>
      </c>
      <c r="G136" s="30">
        <f t="shared" si="7"/>
        <v>7.4400000000000008E-2</v>
      </c>
      <c r="H136" s="30">
        <f t="shared" si="8"/>
        <v>0.1341</v>
      </c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8">
        <v>37195</v>
      </c>
      <c r="V136" s="7">
        <v>14.92</v>
      </c>
      <c r="W136" s="7">
        <v>7.44</v>
      </c>
      <c r="X136" s="7">
        <v>13.41</v>
      </c>
    </row>
    <row r="137" spans="1:24">
      <c r="A137" s="8">
        <v>37225</v>
      </c>
      <c r="B137" s="7">
        <v>14.73</v>
      </c>
      <c r="C137" s="7">
        <v>7.46</v>
      </c>
      <c r="D137" s="7">
        <v>13.42</v>
      </c>
      <c r="E137" s="8">
        <v>37225</v>
      </c>
      <c r="F137" s="30">
        <f t="shared" si="6"/>
        <v>0.14730000000000001</v>
      </c>
      <c r="G137" s="30">
        <f t="shared" si="7"/>
        <v>7.46E-2</v>
      </c>
      <c r="H137" s="30">
        <f t="shared" si="8"/>
        <v>0.13419999999999999</v>
      </c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8">
        <v>37225</v>
      </c>
      <c r="V137" s="7">
        <v>14.73</v>
      </c>
      <c r="W137" s="7">
        <v>7.46</v>
      </c>
      <c r="X137" s="7">
        <v>13.42</v>
      </c>
    </row>
    <row r="138" spans="1:24">
      <c r="A138" s="8">
        <v>37256</v>
      </c>
      <c r="B138" s="7">
        <v>9.2000000000000011</v>
      </c>
      <c r="C138" s="7">
        <v>5.91</v>
      </c>
      <c r="D138" s="7">
        <v>11.55</v>
      </c>
      <c r="E138" s="8">
        <v>37256</v>
      </c>
      <c r="F138" s="30">
        <f t="shared" si="6"/>
        <v>9.2000000000000012E-2</v>
      </c>
      <c r="G138" s="30">
        <f t="shared" si="7"/>
        <v>5.91E-2</v>
      </c>
      <c r="H138" s="30">
        <f t="shared" si="8"/>
        <v>0.11550000000000001</v>
      </c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8">
        <v>37256</v>
      </c>
      <c r="V138" s="7">
        <v>9.2000000000000011</v>
      </c>
      <c r="W138" s="7">
        <v>5.91</v>
      </c>
      <c r="X138" s="7">
        <v>11.55</v>
      </c>
    </row>
    <row r="139" spans="1:24">
      <c r="A139" s="8">
        <v>37287</v>
      </c>
      <c r="B139" s="7">
        <v>9.15</v>
      </c>
      <c r="C139" s="7">
        <v>5.91</v>
      </c>
      <c r="D139" s="7">
        <v>11.69</v>
      </c>
      <c r="E139" s="8">
        <v>37287</v>
      </c>
      <c r="F139" s="30">
        <f t="shared" si="6"/>
        <v>9.1499999999999998E-2</v>
      </c>
      <c r="G139" s="30">
        <f t="shared" si="7"/>
        <v>5.91E-2</v>
      </c>
      <c r="H139" s="30">
        <f t="shared" si="8"/>
        <v>0.11689999999999999</v>
      </c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8">
        <v>37287</v>
      </c>
      <c r="V139" s="7">
        <v>9.15</v>
      </c>
      <c r="W139" s="7">
        <v>5.91</v>
      </c>
      <c r="X139" s="7">
        <v>11.69</v>
      </c>
    </row>
    <row r="140" spans="1:24">
      <c r="A140" s="8">
        <v>37315</v>
      </c>
      <c r="B140" s="7">
        <v>9.120000000000001</v>
      </c>
      <c r="C140" s="7">
        <v>5.95</v>
      </c>
      <c r="D140" s="7">
        <v>11.69</v>
      </c>
      <c r="E140" s="8">
        <v>37315</v>
      </c>
      <c r="F140" s="30">
        <f t="shared" si="6"/>
        <v>9.1200000000000003E-2</v>
      </c>
      <c r="G140" s="30">
        <f t="shared" si="7"/>
        <v>5.9500000000000004E-2</v>
      </c>
      <c r="H140" s="30">
        <f t="shared" si="8"/>
        <v>0.11689999999999999</v>
      </c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8">
        <v>37315</v>
      </c>
      <c r="V140" s="7">
        <v>9.120000000000001</v>
      </c>
      <c r="W140" s="7">
        <v>5.95</v>
      </c>
      <c r="X140" s="7">
        <v>11.69</v>
      </c>
    </row>
    <row r="141" spans="1:24">
      <c r="A141" s="8">
        <v>37344</v>
      </c>
      <c r="B141" s="7">
        <v>9.1300000000000008</v>
      </c>
      <c r="C141" s="7">
        <v>5.9</v>
      </c>
      <c r="D141" s="7">
        <v>11.69</v>
      </c>
      <c r="E141" s="8">
        <v>37344</v>
      </c>
      <c r="F141" s="30">
        <f t="shared" si="6"/>
        <v>9.1300000000000006E-2</v>
      </c>
      <c r="G141" s="30">
        <f t="shared" si="7"/>
        <v>5.9000000000000004E-2</v>
      </c>
      <c r="H141" s="30">
        <f t="shared" si="8"/>
        <v>0.11689999999999999</v>
      </c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8">
        <v>37344</v>
      </c>
      <c r="V141" s="7">
        <v>9.1300000000000008</v>
      </c>
      <c r="W141" s="7">
        <v>5.9</v>
      </c>
      <c r="X141" s="7">
        <v>11.69</v>
      </c>
    </row>
    <row r="142" spans="1:24">
      <c r="A142" s="8">
        <v>37376</v>
      </c>
      <c r="B142" s="7">
        <v>6.63</v>
      </c>
      <c r="C142" s="7">
        <v>4.71</v>
      </c>
      <c r="D142" s="7">
        <v>11.6</v>
      </c>
      <c r="E142" s="8">
        <v>37376</v>
      </c>
      <c r="F142" s="30">
        <f t="shared" si="6"/>
        <v>6.6299999999999998E-2</v>
      </c>
      <c r="G142" s="30">
        <f t="shared" si="7"/>
        <v>4.7100000000000003E-2</v>
      </c>
      <c r="H142" s="30">
        <f t="shared" si="8"/>
        <v>0.11599999999999999</v>
      </c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8">
        <v>37376</v>
      </c>
      <c r="V142" s="7">
        <v>6.63</v>
      </c>
      <c r="W142" s="7">
        <v>4.71</v>
      </c>
      <c r="X142" s="7">
        <v>11.6</v>
      </c>
    </row>
    <row r="143" spans="1:24">
      <c r="A143" s="8">
        <v>37407</v>
      </c>
      <c r="B143" s="7">
        <v>6.6400000000000006</v>
      </c>
      <c r="C143" s="7">
        <v>4.74</v>
      </c>
      <c r="D143" s="7">
        <v>11.6</v>
      </c>
      <c r="E143" s="8">
        <v>37407</v>
      </c>
      <c r="F143" s="30">
        <f t="shared" si="6"/>
        <v>6.6400000000000001E-2</v>
      </c>
      <c r="G143" s="30">
        <f t="shared" si="7"/>
        <v>4.7400000000000005E-2</v>
      </c>
      <c r="H143" s="30">
        <f t="shared" si="8"/>
        <v>0.11599999999999999</v>
      </c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8">
        <v>37407</v>
      </c>
      <c r="V143" s="7">
        <v>6.6400000000000006</v>
      </c>
      <c r="W143" s="7">
        <v>4.74</v>
      </c>
      <c r="X143" s="7">
        <v>11.6</v>
      </c>
    </row>
    <row r="144" spans="1:24">
      <c r="A144" s="8">
        <v>37435</v>
      </c>
      <c r="B144" s="7">
        <v>6.66</v>
      </c>
      <c r="C144" s="7">
        <v>4.76</v>
      </c>
      <c r="D144" s="7">
        <v>11.6</v>
      </c>
      <c r="E144" s="8">
        <v>37435</v>
      </c>
      <c r="F144" s="30">
        <f t="shared" si="6"/>
        <v>6.6600000000000006E-2</v>
      </c>
      <c r="G144" s="30">
        <f t="shared" si="7"/>
        <v>4.7599999999999996E-2</v>
      </c>
      <c r="H144" s="30">
        <f t="shared" si="8"/>
        <v>0.11599999999999999</v>
      </c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8">
        <v>37435</v>
      </c>
      <c r="V144" s="7">
        <v>6.66</v>
      </c>
      <c r="W144" s="7">
        <v>4.76</v>
      </c>
      <c r="X144" s="7">
        <v>11.6</v>
      </c>
    </row>
    <row r="145" spans="1:24">
      <c r="A145" s="8">
        <v>37468</v>
      </c>
      <c r="B145" s="7">
        <v>6.49</v>
      </c>
      <c r="C145" s="7">
        <v>4.1100000000000003</v>
      </c>
      <c r="D145" s="7">
        <v>6.49</v>
      </c>
      <c r="E145" s="8">
        <v>37468</v>
      </c>
      <c r="F145" s="30">
        <f t="shared" si="6"/>
        <v>6.4899999999999999E-2</v>
      </c>
      <c r="G145" s="30">
        <f t="shared" si="7"/>
        <v>4.1100000000000005E-2</v>
      </c>
      <c r="H145" s="30">
        <f t="shared" si="8"/>
        <v>6.4899999999999999E-2</v>
      </c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8">
        <v>37468</v>
      </c>
      <c r="V145" s="7">
        <v>6.49</v>
      </c>
      <c r="W145" s="7">
        <v>4.1100000000000003</v>
      </c>
      <c r="X145" s="7">
        <v>6.49</v>
      </c>
    </row>
    <row r="146" spans="1:24">
      <c r="A146" s="8">
        <v>37498</v>
      </c>
      <c r="B146" s="7">
        <v>6.51</v>
      </c>
      <c r="C146" s="7">
        <v>4.21</v>
      </c>
      <c r="D146" s="7">
        <v>6.49</v>
      </c>
      <c r="E146" s="8">
        <v>37498</v>
      </c>
      <c r="F146" s="30">
        <f t="shared" si="6"/>
        <v>6.5099999999999991E-2</v>
      </c>
      <c r="G146" s="30">
        <f t="shared" si="7"/>
        <v>4.2099999999999999E-2</v>
      </c>
      <c r="H146" s="30">
        <f t="shared" si="8"/>
        <v>6.4899999999999999E-2</v>
      </c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8">
        <v>37498</v>
      </c>
      <c r="V146" s="7">
        <v>6.51</v>
      </c>
      <c r="W146" s="7">
        <v>4.21</v>
      </c>
      <c r="X146" s="7">
        <v>6.49</v>
      </c>
    </row>
    <row r="147" spans="1:24">
      <c r="A147" s="8">
        <v>37529</v>
      </c>
      <c r="B147" s="7">
        <v>6.74</v>
      </c>
      <c r="C147" s="7">
        <v>5.73</v>
      </c>
      <c r="D147" s="7">
        <v>7.17</v>
      </c>
      <c r="E147" s="8">
        <v>37529</v>
      </c>
      <c r="F147" s="30">
        <f t="shared" si="6"/>
        <v>6.7400000000000002E-2</v>
      </c>
      <c r="G147" s="30">
        <f t="shared" si="7"/>
        <v>5.7300000000000004E-2</v>
      </c>
      <c r="H147" s="30">
        <f t="shared" si="8"/>
        <v>7.17E-2</v>
      </c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8">
        <v>37529</v>
      </c>
      <c r="V147" s="7">
        <v>6.74</v>
      </c>
      <c r="W147" s="7">
        <v>5.73</v>
      </c>
      <c r="X147" s="7">
        <v>7.17</v>
      </c>
    </row>
    <row r="148" spans="1:24">
      <c r="A148" s="8">
        <v>37560</v>
      </c>
      <c r="B148" s="7">
        <v>6.9</v>
      </c>
      <c r="C148" s="7">
        <v>5.65</v>
      </c>
      <c r="D148" s="7">
        <v>7.19</v>
      </c>
      <c r="E148" s="8">
        <v>37560</v>
      </c>
      <c r="F148" s="30">
        <f t="shared" si="6"/>
        <v>6.9000000000000006E-2</v>
      </c>
      <c r="G148" s="30">
        <f t="shared" si="7"/>
        <v>5.6500000000000002E-2</v>
      </c>
      <c r="H148" s="30">
        <f t="shared" si="8"/>
        <v>7.1900000000000006E-2</v>
      </c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8">
        <v>37560</v>
      </c>
      <c r="V148" s="7">
        <v>6.9</v>
      </c>
      <c r="W148" s="7">
        <v>5.65</v>
      </c>
      <c r="X148" s="7">
        <v>7.19</v>
      </c>
    </row>
    <row r="149" spans="1:24">
      <c r="A149" s="8">
        <v>37589</v>
      </c>
      <c r="B149" s="7">
        <v>6.95</v>
      </c>
      <c r="C149" s="7">
        <v>5.65</v>
      </c>
      <c r="D149" s="7">
        <v>7.19</v>
      </c>
      <c r="E149" s="8">
        <v>37589</v>
      </c>
      <c r="F149" s="30">
        <f t="shared" si="6"/>
        <v>6.9500000000000006E-2</v>
      </c>
      <c r="G149" s="30">
        <f t="shared" si="7"/>
        <v>5.6500000000000002E-2</v>
      </c>
      <c r="H149" s="30">
        <f t="shared" si="8"/>
        <v>7.1900000000000006E-2</v>
      </c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8">
        <v>37589</v>
      </c>
      <c r="V149" s="7">
        <v>6.95</v>
      </c>
      <c r="W149" s="7">
        <v>5.65</v>
      </c>
      <c r="X149" s="7">
        <v>7.19</v>
      </c>
    </row>
    <row r="150" spans="1:24">
      <c r="A150" s="8">
        <v>37621</v>
      </c>
      <c r="B150" s="7">
        <v>6.12</v>
      </c>
      <c r="C150" s="7">
        <v>5.58</v>
      </c>
      <c r="D150" s="7">
        <v>6.86</v>
      </c>
      <c r="E150" s="8">
        <v>37621</v>
      </c>
      <c r="F150" s="30">
        <f t="shared" si="6"/>
        <v>6.1200000000000004E-2</v>
      </c>
      <c r="G150" s="30">
        <f t="shared" si="7"/>
        <v>5.5800000000000002E-2</v>
      </c>
      <c r="H150" s="30">
        <f t="shared" si="8"/>
        <v>6.8600000000000008E-2</v>
      </c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8">
        <v>37621</v>
      </c>
      <c r="V150" s="7">
        <v>6.12</v>
      </c>
      <c r="W150" s="7">
        <v>5.58</v>
      </c>
      <c r="X150" s="7">
        <v>6.86</v>
      </c>
    </row>
    <row r="151" spans="1:24">
      <c r="A151" s="8">
        <v>37652</v>
      </c>
      <c r="B151" s="7">
        <v>6.3</v>
      </c>
      <c r="C151" s="7">
        <v>5.59</v>
      </c>
      <c r="D151" s="7">
        <v>6.88</v>
      </c>
      <c r="E151" s="8">
        <v>37652</v>
      </c>
      <c r="F151" s="30">
        <f t="shared" si="6"/>
        <v>6.3E-2</v>
      </c>
      <c r="G151" s="30">
        <f t="shared" si="7"/>
        <v>5.5899999999999998E-2</v>
      </c>
      <c r="H151" s="30">
        <f t="shared" si="8"/>
        <v>6.88E-2</v>
      </c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8">
        <v>37652</v>
      </c>
      <c r="V151" s="7">
        <v>6.3</v>
      </c>
      <c r="W151" s="7">
        <v>5.59</v>
      </c>
      <c r="X151" s="7">
        <v>6.88</v>
      </c>
    </row>
    <row r="152" spans="1:24">
      <c r="A152" s="8">
        <v>37680</v>
      </c>
      <c r="B152" s="7">
        <v>6.4</v>
      </c>
      <c r="C152" s="7">
        <v>5.5600000000000005</v>
      </c>
      <c r="D152" s="7">
        <v>6.88</v>
      </c>
      <c r="E152" s="8">
        <v>37680</v>
      </c>
      <c r="F152" s="30">
        <f t="shared" si="6"/>
        <v>6.4000000000000001E-2</v>
      </c>
      <c r="G152" s="30">
        <f t="shared" si="7"/>
        <v>5.5600000000000004E-2</v>
      </c>
      <c r="H152" s="30">
        <f t="shared" si="8"/>
        <v>6.88E-2</v>
      </c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8">
        <v>37680</v>
      </c>
      <c r="V152" s="7">
        <v>6.4</v>
      </c>
      <c r="W152" s="7">
        <v>5.5600000000000005</v>
      </c>
      <c r="X152" s="7">
        <v>6.88</v>
      </c>
    </row>
    <row r="153" spans="1:24">
      <c r="A153" s="8">
        <v>37711</v>
      </c>
      <c r="B153" s="7">
        <v>9.9</v>
      </c>
      <c r="C153" s="7">
        <v>7.5</v>
      </c>
      <c r="D153" s="7">
        <v>8.4499999999999993</v>
      </c>
      <c r="E153" s="8">
        <v>37711</v>
      </c>
      <c r="F153" s="30">
        <f t="shared" si="6"/>
        <v>9.9000000000000005E-2</v>
      </c>
      <c r="G153" s="30">
        <f t="shared" si="7"/>
        <v>7.4999999999999997E-2</v>
      </c>
      <c r="H153" s="30">
        <f t="shared" si="8"/>
        <v>8.4499999999999992E-2</v>
      </c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8">
        <v>37711</v>
      </c>
      <c r="V153" s="7">
        <v>9.9</v>
      </c>
      <c r="W153" s="7">
        <v>7.5</v>
      </c>
      <c r="X153" s="7">
        <v>8.4499999999999993</v>
      </c>
    </row>
    <row r="154" spans="1:24">
      <c r="A154" s="8">
        <v>37741</v>
      </c>
      <c r="B154" s="7">
        <v>9.8000000000000007</v>
      </c>
      <c r="C154" s="7">
        <v>7.51</v>
      </c>
      <c r="D154" s="7">
        <v>8.4600000000000009</v>
      </c>
      <c r="E154" s="8">
        <v>37741</v>
      </c>
      <c r="F154" s="30">
        <f t="shared" si="6"/>
        <v>9.8000000000000004E-2</v>
      </c>
      <c r="G154" s="30">
        <f t="shared" si="7"/>
        <v>7.51E-2</v>
      </c>
      <c r="H154" s="30">
        <f t="shared" si="8"/>
        <v>8.4600000000000009E-2</v>
      </c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8">
        <v>37741</v>
      </c>
      <c r="V154" s="7">
        <v>9.8000000000000007</v>
      </c>
      <c r="W154" s="7">
        <v>7.51</v>
      </c>
      <c r="X154" s="7">
        <v>8.4600000000000009</v>
      </c>
    </row>
    <row r="155" spans="1:24">
      <c r="A155" s="8">
        <v>37771</v>
      </c>
      <c r="B155" s="7">
        <v>9.81</v>
      </c>
      <c r="C155" s="7">
        <v>7.54</v>
      </c>
      <c r="D155" s="7">
        <v>8.4600000000000009</v>
      </c>
      <c r="E155" s="8">
        <v>37771</v>
      </c>
      <c r="F155" s="30">
        <f t="shared" si="6"/>
        <v>9.8100000000000007E-2</v>
      </c>
      <c r="G155" s="30">
        <f t="shared" si="7"/>
        <v>7.5399999999999995E-2</v>
      </c>
      <c r="H155" s="30">
        <f t="shared" si="8"/>
        <v>8.4600000000000009E-2</v>
      </c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8">
        <v>37771</v>
      </c>
      <c r="V155" s="7">
        <v>9.81</v>
      </c>
      <c r="W155" s="7">
        <v>7.54</v>
      </c>
      <c r="X155" s="7">
        <v>8.4600000000000009</v>
      </c>
    </row>
    <row r="156" spans="1:24">
      <c r="A156" s="8">
        <v>37802</v>
      </c>
      <c r="B156" s="7">
        <v>11.88</v>
      </c>
      <c r="C156" s="7">
        <v>7.44</v>
      </c>
      <c r="D156" s="7">
        <v>14.16</v>
      </c>
      <c r="E156" s="8">
        <v>37802</v>
      </c>
      <c r="F156" s="30">
        <f t="shared" si="6"/>
        <v>0.1188</v>
      </c>
      <c r="G156" s="30">
        <f t="shared" si="7"/>
        <v>7.4400000000000008E-2</v>
      </c>
      <c r="H156" s="30">
        <f t="shared" si="8"/>
        <v>0.1416</v>
      </c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8">
        <v>37802</v>
      </c>
      <c r="V156" s="7">
        <v>11.88</v>
      </c>
      <c r="W156" s="7">
        <v>7.44</v>
      </c>
      <c r="X156" s="7">
        <v>14.16</v>
      </c>
    </row>
    <row r="157" spans="1:24">
      <c r="A157" s="8">
        <v>37833</v>
      </c>
      <c r="B157" s="7">
        <v>11.97</v>
      </c>
      <c r="C157" s="7">
        <v>7.44</v>
      </c>
      <c r="D157" s="7">
        <v>14.17</v>
      </c>
      <c r="E157" s="8">
        <v>37833</v>
      </c>
      <c r="F157" s="30">
        <f t="shared" si="6"/>
        <v>0.1197</v>
      </c>
      <c r="G157" s="30">
        <f t="shared" si="7"/>
        <v>7.4400000000000008E-2</v>
      </c>
      <c r="H157" s="30">
        <f t="shared" si="8"/>
        <v>0.14169999999999999</v>
      </c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8">
        <v>37833</v>
      </c>
      <c r="V157" s="7">
        <v>11.97</v>
      </c>
      <c r="W157" s="7">
        <v>7.44</v>
      </c>
      <c r="X157" s="7">
        <v>14.17</v>
      </c>
    </row>
    <row r="158" spans="1:24">
      <c r="A158" s="8">
        <v>37862</v>
      </c>
      <c r="B158" s="7">
        <v>12</v>
      </c>
      <c r="C158" s="7">
        <v>7.38</v>
      </c>
      <c r="D158" s="7">
        <v>14.17</v>
      </c>
      <c r="E158" s="8">
        <v>37862</v>
      </c>
      <c r="F158" s="30">
        <f t="shared" si="6"/>
        <v>0.12</v>
      </c>
      <c r="G158" s="30">
        <f t="shared" si="7"/>
        <v>7.3800000000000004E-2</v>
      </c>
      <c r="H158" s="30">
        <f t="shared" si="8"/>
        <v>0.14169999999999999</v>
      </c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8">
        <v>37862</v>
      </c>
      <c r="V158" s="7">
        <v>12</v>
      </c>
      <c r="W158" s="7">
        <v>7.38</v>
      </c>
      <c r="X158" s="7">
        <v>14.17</v>
      </c>
    </row>
    <row r="159" spans="1:24">
      <c r="A159" s="8">
        <v>37894</v>
      </c>
      <c r="B159" s="7">
        <v>11.36</v>
      </c>
      <c r="C159" s="7">
        <v>7.62</v>
      </c>
      <c r="D159" s="7">
        <v>13.790000000000001</v>
      </c>
      <c r="E159" s="8">
        <v>37894</v>
      </c>
      <c r="F159" s="30">
        <f t="shared" si="6"/>
        <v>0.11359999999999999</v>
      </c>
      <c r="G159" s="30">
        <f t="shared" si="7"/>
        <v>7.6200000000000004E-2</v>
      </c>
      <c r="H159" s="30">
        <f t="shared" si="8"/>
        <v>0.13790000000000002</v>
      </c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8">
        <v>37894</v>
      </c>
      <c r="V159" s="7">
        <v>11.36</v>
      </c>
      <c r="W159" s="7">
        <v>7.62</v>
      </c>
      <c r="X159" s="7">
        <v>13.790000000000001</v>
      </c>
    </row>
    <row r="160" spans="1:24">
      <c r="A160" s="8">
        <v>37925</v>
      </c>
      <c r="B160" s="7">
        <v>11.41</v>
      </c>
      <c r="C160" s="7">
        <v>7.68</v>
      </c>
      <c r="D160" s="7">
        <v>13.76</v>
      </c>
      <c r="E160" s="8">
        <v>37925</v>
      </c>
      <c r="F160" s="30">
        <f t="shared" si="6"/>
        <v>0.11410000000000001</v>
      </c>
      <c r="G160" s="30">
        <f t="shared" si="7"/>
        <v>7.6799999999999993E-2</v>
      </c>
      <c r="H160" s="30">
        <f t="shared" si="8"/>
        <v>0.1376</v>
      </c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8">
        <v>37925</v>
      </c>
      <c r="V160" s="7">
        <v>11.41</v>
      </c>
      <c r="W160" s="7">
        <v>7.68</v>
      </c>
      <c r="X160" s="7">
        <v>13.76</v>
      </c>
    </row>
    <row r="161" spans="1:24">
      <c r="A161" s="8">
        <v>37953</v>
      </c>
      <c r="B161" s="7">
        <v>11.43</v>
      </c>
      <c r="C161" s="7">
        <v>7.7</v>
      </c>
      <c r="D161" s="7">
        <v>13.76</v>
      </c>
      <c r="E161" s="8">
        <v>37953</v>
      </c>
      <c r="F161" s="30">
        <f t="shared" si="6"/>
        <v>0.1143</v>
      </c>
      <c r="G161" s="30">
        <f t="shared" si="7"/>
        <v>7.6999999999999999E-2</v>
      </c>
      <c r="H161" s="30">
        <f t="shared" si="8"/>
        <v>0.1376</v>
      </c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8">
        <v>37953</v>
      </c>
      <c r="V161" s="7">
        <v>11.43</v>
      </c>
      <c r="W161" s="7">
        <v>7.7</v>
      </c>
      <c r="X161" s="7">
        <v>13.76</v>
      </c>
    </row>
    <row r="162" spans="1:24">
      <c r="A162" s="8">
        <v>37986</v>
      </c>
      <c r="B162" s="7">
        <v>13.82</v>
      </c>
      <c r="C162" s="7">
        <v>9.6</v>
      </c>
      <c r="D162" s="7">
        <v>15.47</v>
      </c>
      <c r="E162" s="8">
        <v>37986</v>
      </c>
      <c r="F162" s="30">
        <f t="shared" si="6"/>
        <v>0.13819999999999999</v>
      </c>
      <c r="G162" s="30">
        <f t="shared" si="7"/>
        <v>9.6000000000000002E-2</v>
      </c>
      <c r="H162" s="30">
        <f t="shared" si="8"/>
        <v>0.1547</v>
      </c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8">
        <v>37986</v>
      </c>
      <c r="V162" s="7">
        <v>13.82</v>
      </c>
      <c r="W162" s="7">
        <v>9.6</v>
      </c>
      <c r="X162" s="7">
        <v>15.47</v>
      </c>
    </row>
    <row r="163" spans="1:24">
      <c r="A163" s="8">
        <v>38016</v>
      </c>
      <c r="B163" s="7">
        <v>13.81</v>
      </c>
      <c r="C163" s="7">
        <v>9.57</v>
      </c>
      <c r="D163" s="7">
        <v>15.47</v>
      </c>
      <c r="E163" s="8">
        <v>38016</v>
      </c>
      <c r="F163" s="30">
        <f t="shared" si="6"/>
        <v>0.1381</v>
      </c>
      <c r="G163" s="30">
        <f t="shared" si="7"/>
        <v>9.5700000000000007E-2</v>
      </c>
      <c r="H163" s="30">
        <f t="shared" si="8"/>
        <v>0.1547</v>
      </c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8">
        <v>38016</v>
      </c>
      <c r="V163" s="7">
        <v>13.81</v>
      </c>
      <c r="W163" s="7">
        <v>9.57</v>
      </c>
      <c r="X163" s="7">
        <v>15.47</v>
      </c>
    </row>
    <row r="164" spans="1:24">
      <c r="A164" s="8">
        <v>38044</v>
      </c>
      <c r="B164" s="7">
        <v>13.870000000000001</v>
      </c>
      <c r="C164" s="7">
        <v>9.6300000000000008</v>
      </c>
      <c r="D164" s="7">
        <v>15.450000000000001</v>
      </c>
      <c r="E164" s="8">
        <v>38044</v>
      </c>
      <c r="F164" s="30">
        <f t="shared" si="6"/>
        <v>0.13870000000000002</v>
      </c>
      <c r="G164" s="30">
        <f t="shared" si="7"/>
        <v>9.6300000000000011E-2</v>
      </c>
      <c r="H164" s="30">
        <f t="shared" si="8"/>
        <v>0.1545</v>
      </c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8">
        <v>38044</v>
      </c>
      <c r="V164" s="7">
        <v>13.870000000000001</v>
      </c>
      <c r="W164" s="7">
        <v>9.6300000000000008</v>
      </c>
      <c r="X164" s="7">
        <v>15.450000000000001</v>
      </c>
    </row>
    <row r="165" spans="1:24">
      <c r="A165" s="8">
        <v>38077</v>
      </c>
      <c r="B165" s="7">
        <v>13.77</v>
      </c>
      <c r="C165" s="7">
        <v>9.5500000000000007</v>
      </c>
      <c r="D165" s="7">
        <v>13.42</v>
      </c>
      <c r="E165" s="8">
        <v>38077</v>
      </c>
      <c r="F165" s="30">
        <f t="shared" si="6"/>
        <v>0.13769999999999999</v>
      </c>
      <c r="G165" s="30">
        <f t="shared" si="7"/>
        <v>9.5500000000000002E-2</v>
      </c>
      <c r="H165" s="30">
        <f t="shared" si="8"/>
        <v>0.13419999999999999</v>
      </c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8">
        <v>38077</v>
      </c>
      <c r="V165" s="7">
        <v>13.77</v>
      </c>
      <c r="W165" s="7">
        <v>9.5500000000000007</v>
      </c>
      <c r="X165" s="7">
        <v>13.42</v>
      </c>
    </row>
    <row r="166" spans="1:24">
      <c r="A166" s="8">
        <v>38107</v>
      </c>
      <c r="B166" s="7">
        <v>13.84</v>
      </c>
      <c r="C166" s="7">
        <v>9.59</v>
      </c>
      <c r="D166" s="7">
        <v>13.42</v>
      </c>
      <c r="E166" s="8">
        <v>38107</v>
      </c>
      <c r="F166" s="30">
        <f t="shared" si="6"/>
        <v>0.1384</v>
      </c>
      <c r="G166" s="30">
        <f t="shared" si="7"/>
        <v>9.5899999999999999E-2</v>
      </c>
      <c r="H166" s="30">
        <f t="shared" si="8"/>
        <v>0.13419999999999999</v>
      </c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8">
        <v>38107</v>
      </c>
      <c r="V166" s="7">
        <v>13.84</v>
      </c>
      <c r="W166" s="7">
        <v>9.59</v>
      </c>
      <c r="X166" s="7">
        <v>13.42</v>
      </c>
    </row>
    <row r="167" spans="1:24">
      <c r="A167" s="8">
        <v>38138</v>
      </c>
      <c r="B167" s="7">
        <v>13.950000000000001</v>
      </c>
      <c r="C167" s="7">
        <v>9.6</v>
      </c>
      <c r="D167" s="7">
        <v>13.42</v>
      </c>
      <c r="E167" s="8">
        <v>38138</v>
      </c>
      <c r="F167" s="30">
        <f t="shared" si="6"/>
        <v>0.13950000000000001</v>
      </c>
      <c r="G167" s="30">
        <f t="shared" si="7"/>
        <v>9.6000000000000002E-2</v>
      </c>
      <c r="H167" s="30">
        <f t="shared" si="8"/>
        <v>0.13419999999999999</v>
      </c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8">
        <v>38138</v>
      </c>
      <c r="V167" s="7">
        <v>13.950000000000001</v>
      </c>
      <c r="W167" s="7">
        <v>9.6</v>
      </c>
      <c r="X167" s="7">
        <v>13.42</v>
      </c>
    </row>
    <row r="168" spans="1:24">
      <c r="A168" s="8">
        <v>38168</v>
      </c>
      <c r="B168" s="7">
        <v>12.870000000000001</v>
      </c>
      <c r="C168" s="7">
        <v>10.34</v>
      </c>
      <c r="D168" s="7">
        <v>14.33</v>
      </c>
      <c r="E168" s="8">
        <v>38168</v>
      </c>
      <c r="F168" s="30">
        <f t="shared" si="6"/>
        <v>0.12870000000000001</v>
      </c>
      <c r="G168" s="30">
        <f t="shared" si="7"/>
        <v>0.10339999999999999</v>
      </c>
      <c r="H168" s="30">
        <f t="shared" si="8"/>
        <v>0.14330000000000001</v>
      </c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8">
        <v>38168</v>
      </c>
      <c r="V168" s="7">
        <v>12.870000000000001</v>
      </c>
      <c r="W168" s="7">
        <v>10.34</v>
      </c>
      <c r="X168" s="7">
        <v>14.33</v>
      </c>
    </row>
    <row r="169" spans="1:24">
      <c r="A169" s="8">
        <v>38198</v>
      </c>
      <c r="B169" s="7">
        <v>12.89</v>
      </c>
      <c r="C169" s="7">
        <v>10.27</v>
      </c>
      <c r="D169" s="7">
        <v>14.33</v>
      </c>
      <c r="E169" s="8">
        <v>38198</v>
      </c>
      <c r="F169" s="30">
        <f t="shared" si="6"/>
        <v>0.12890000000000001</v>
      </c>
      <c r="G169" s="30">
        <f t="shared" si="7"/>
        <v>0.1027</v>
      </c>
      <c r="H169" s="30">
        <f t="shared" si="8"/>
        <v>0.14330000000000001</v>
      </c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8">
        <v>38198</v>
      </c>
      <c r="V169" s="7">
        <v>12.89</v>
      </c>
      <c r="W169" s="7">
        <v>10.27</v>
      </c>
      <c r="X169" s="7">
        <v>14.33</v>
      </c>
    </row>
    <row r="170" spans="1:24">
      <c r="A170" s="8">
        <v>38230</v>
      </c>
      <c r="B170" s="7">
        <v>13.030000000000001</v>
      </c>
      <c r="C170" s="7">
        <v>10.41</v>
      </c>
      <c r="D170" s="7">
        <v>14.370000000000001</v>
      </c>
      <c r="E170" s="8">
        <v>38230</v>
      </c>
      <c r="F170" s="30">
        <f t="shared" si="6"/>
        <v>0.1303</v>
      </c>
      <c r="G170" s="30">
        <f t="shared" si="7"/>
        <v>0.1041</v>
      </c>
      <c r="H170" s="30">
        <f t="shared" si="8"/>
        <v>0.14370000000000002</v>
      </c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8">
        <v>38230</v>
      </c>
      <c r="V170" s="7">
        <v>13.030000000000001</v>
      </c>
      <c r="W170" s="7">
        <v>10.41</v>
      </c>
      <c r="X170" s="7">
        <v>14.370000000000001</v>
      </c>
    </row>
    <row r="171" spans="1:24">
      <c r="A171" s="8">
        <v>38260</v>
      </c>
      <c r="B171" s="7">
        <v>14.69</v>
      </c>
      <c r="C171" s="7">
        <v>11.11</v>
      </c>
      <c r="D171" s="7">
        <v>15.15</v>
      </c>
      <c r="E171" s="8">
        <v>38260</v>
      </c>
      <c r="F171" s="30">
        <f t="shared" si="6"/>
        <v>0.1469</v>
      </c>
      <c r="G171" s="30">
        <f t="shared" si="7"/>
        <v>0.11109999999999999</v>
      </c>
      <c r="H171" s="30">
        <f t="shared" si="8"/>
        <v>0.1515</v>
      </c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8">
        <v>38260</v>
      </c>
      <c r="V171" s="7">
        <v>14.69</v>
      </c>
      <c r="W171" s="7">
        <v>11.11</v>
      </c>
      <c r="X171" s="7">
        <v>15.15</v>
      </c>
    </row>
    <row r="172" spans="1:24">
      <c r="A172" s="8">
        <v>38289</v>
      </c>
      <c r="B172" s="7">
        <v>14.71</v>
      </c>
      <c r="C172" s="7">
        <v>11.08</v>
      </c>
      <c r="D172" s="7">
        <v>15.15</v>
      </c>
      <c r="E172" s="8">
        <v>38289</v>
      </c>
      <c r="F172" s="30">
        <f t="shared" si="6"/>
        <v>0.14710000000000001</v>
      </c>
      <c r="G172" s="30">
        <f t="shared" si="7"/>
        <v>0.1108</v>
      </c>
      <c r="H172" s="30">
        <f t="shared" si="8"/>
        <v>0.1515</v>
      </c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8">
        <v>38289</v>
      </c>
      <c r="V172" s="7">
        <v>14.71</v>
      </c>
      <c r="W172" s="7">
        <v>11.08</v>
      </c>
      <c r="X172" s="7">
        <v>15.15</v>
      </c>
    </row>
    <row r="173" spans="1:24">
      <c r="A173" s="8">
        <v>38321</v>
      </c>
      <c r="B173" s="7">
        <v>14.780000000000001</v>
      </c>
      <c r="C173" s="7">
        <v>11.09</v>
      </c>
      <c r="D173" s="7">
        <v>15.16</v>
      </c>
      <c r="E173" s="8">
        <v>38321</v>
      </c>
      <c r="F173" s="30">
        <f t="shared" si="6"/>
        <v>0.14780000000000001</v>
      </c>
      <c r="G173" s="30">
        <f t="shared" si="7"/>
        <v>0.1109</v>
      </c>
      <c r="H173" s="30">
        <f t="shared" si="8"/>
        <v>0.15160000000000001</v>
      </c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8">
        <v>38321</v>
      </c>
      <c r="V173" s="7">
        <v>14.780000000000001</v>
      </c>
      <c r="W173" s="7">
        <v>11.09</v>
      </c>
      <c r="X173" s="7">
        <v>15.16</v>
      </c>
    </row>
    <row r="174" spans="1:24">
      <c r="A174" s="8">
        <v>38352</v>
      </c>
      <c r="B174" s="7">
        <v>14.44</v>
      </c>
      <c r="C174" s="7">
        <v>12.13</v>
      </c>
      <c r="D174" s="7">
        <v>14.450000000000001</v>
      </c>
      <c r="E174" s="8">
        <v>38352</v>
      </c>
      <c r="F174" s="30">
        <f t="shared" si="6"/>
        <v>0.1444</v>
      </c>
      <c r="G174" s="30">
        <f t="shared" si="7"/>
        <v>0.12130000000000001</v>
      </c>
      <c r="H174" s="30">
        <f t="shared" si="8"/>
        <v>0.14450000000000002</v>
      </c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8">
        <v>38352</v>
      </c>
      <c r="V174" s="7">
        <v>14.44</v>
      </c>
      <c r="W174" s="7">
        <v>12.13</v>
      </c>
      <c r="X174" s="7">
        <v>14.450000000000001</v>
      </c>
    </row>
    <row r="175" spans="1:24">
      <c r="A175" s="8">
        <v>38383</v>
      </c>
      <c r="B175" s="7">
        <v>14.44</v>
      </c>
      <c r="C175" s="7">
        <v>12.09</v>
      </c>
      <c r="D175" s="7">
        <v>14.51</v>
      </c>
      <c r="E175" s="8">
        <v>38383</v>
      </c>
      <c r="F175" s="30">
        <f t="shared" si="6"/>
        <v>0.1444</v>
      </c>
      <c r="G175" s="30">
        <f t="shared" si="7"/>
        <v>0.12089999999999999</v>
      </c>
      <c r="H175" s="30">
        <f t="shared" si="8"/>
        <v>0.14510000000000001</v>
      </c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8">
        <v>38383</v>
      </c>
      <c r="V175" s="7">
        <v>14.44</v>
      </c>
      <c r="W175" s="7">
        <v>12.09</v>
      </c>
      <c r="X175" s="7">
        <v>14.51</v>
      </c>
    </row>
    <row r="176" spans="1:24">
      <c r="A176" s="8">
        <v>38411</v>
      </c>
      <c r="B176" s="7">
        <v>14.450000000000001</v>
      </c>
      <c r="C176" s="7">
        <v>12.1</v>
      </c>
      <c r="D176" s="7">
        <v>14.51</v>
      </c>
      <c r="E176" s="8">
        <v>38411</v>
      </c>
      <c r="F176" s="30">
        <f t="shared" si="6"/>
        <v>0.14450000000000002</v>
      </c>
      <c r="G176" s="30">
        <f t="shared" si="7"/>
        <v>0.121</v>
      </c>
      <c r="H176" s="30">
        <f t="shared" si="8"/>
        <v>0.14510000000000001</v>
      </c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8">
        <v>38411</v>
      </c>
      <c r="V176" s="7">
        <v>14.450000000000001</v>
      </c>
      <c r="W176" s="7">
        <v>12.1</v>
      </c>
      <c r="X176" s="7">
        <v>14.51</v>
      </c>
    </row>
    <row r="177" spans="1:24">
      <c r="A177" s="8">
        <v>38442</v>
      </c>
      <c r="B177" s="7">
        <v>14.73</v>
      </c>
      <c r="C177" s="7">
        <v>12.67</v>
      </c>
      <c r="D177" s="7">
        <v>17.100000000000001</v>
      </c>
      <c r="E177" s="8">
        <v>38442</v>
      </c>
      <c r="F177" s="30">
        <f t="shared" si="6"/>
        <v>0.14730000000000001</v>
      </c>
      <c r="G177" s="30">
        <f t="shared" si="7"/>
        <v>0.12670000000000001</v>
      </c>
      <c r="H177" s="30">
        <f t="shared" si="8"/>
        <v>0.17100000000000001</v>
      </c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8">
        <v>38442</v>
      </c>
      <c r="V177" s="7">
        <v>14.73</v>
      </c>
      <c r="W177" s="7">
        <v>12.67</v>
      </c>
      <c r="X177" s="7">
        <v>17.100000000000001</v>
      </c>
    </row>
    <row r="178" spans="1:24">
      <c r="A178" s="8">
        <v>38471</v>
      </c>
      <c r="B178" s="7">
        <v>14.69</v>
      </c>
      <c r="C178" s="7">
        <v>12.82</v>
      </c>
      <c r="D178" s="7">
        <v>17.100000000000001</v>
      </c>
      <c r="E178" s="8">
        <v>38471</v>
      </c>
      <c r="F178" s="30">
        <f t="shared" si="6"/>
        <v>0.1469</v>
      </c>
      <c r="G178" s="30">
        <f t="shared" si="7"/>
        <v>0.12820000000000001</v>
      </c>
      <c r="H178" s="30">
        <f t="shared" si="8"/>
        <v>0.17100000000000001</v>
      </c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8">
        <v>38471</v>
      </c>
      <c r="V178" s="7">
        <v>14.69</v>
      </c>
      <c r="W178" s="7">
        <v>12.82</v>
      </c>
      <c r="X178" s="7">
        <v>17.100000000000001</v>
      </c>
    </row>
    <row r="179" spans="1:24">
      <c r="A179" s="8">
        <v>38503</v>
      </c>
      <c r="B179" s="7">
        <v>14.71</v>
      </c>
      <c r="C179" s="7">
        <v>12.82</v>
      </c>
      <c r="D179" s="7">
        <v>17.12</v>
      </c>
      <c r="E179" s="8">
        <v>38503</v>
      </c>
      <c r="F179" s="30">
        <f t="shared" si="6"/>
        <v>0.14710000000000001</v>
      </c>
      <c r="G179" s="30">
        <f t="shared" si="7"/>
        <v>0.12820000000000001</v>
      </c>
      <c r="H179" s="30">
        <f t="shared" si="8"/>
        <v>0.17120000000000002</v>
      </c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8">
        <v>38503</v>
      </c>
      <c r="V179" s="7">
        <v>14.71</v>
      </c>
      <c r="W179" s="7">
        <v>12.82</v>
      </c>
      <c r="X179" s="7">
        <v>17.12</v>
      </c>
    </row>
    <row r="180" spans="1:24">
      <c r="A180" s="8">
        <v>38533</v>
      </c>
      <c r="B180" s="7">
        <v>15.5</v>
      </c>
      <c r="C180" s="7">
        <v>14.48</v>
      </c>
      <c r="D180" s="7">
        <v>16.760000000000002</v>
      </c>
      <c r="E180" s="8">
        <v>38533</v>
      </c>
      <c r="F180" s="30">
        <f t="shared" si="6"/>
        <v>0.155</v>
      </c>
      <c r="G180" s="30">
        <f t="shared" si="7"/>
        <v>0.14480000000000001</v>
      </c>
      <c r="H180" s="30">
        <f t="shared" si="8"/>
        <v>0.16760000000000003</v>
      </c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8">
        <v>38533</v>
      </c>
      <c r="V180" s="7">
        <v>15.5</v>
      </c>
      <c r="W180" s="7">
        <v>14.48</v>
      </c>
      <c r="X180" s="7">
        <v>16.760000000000002</v>
      </c>
    </row>
    <row r="181" spans="1:24">
      <c r="A181" s="8">
        <v>38562</v>
      </c>
      <c r="B181" s="7">
        <v>15.58</v>
      </c>
      <c r="C181" s="7">
        <v>14.49</v>
      </c>
      <c r="D181" s="7">
        <v>16.760000000000002</v>
      </c>
      <c r="E181" s="8">
        <v>38562</v>
      </c>
      <c r="F181" s="30">
        <f t="shared" si="6"/>
        <v>0.15579999999999999</v>
      </c>
      <c r="G181" s="30">
        <f t="shared" si="7"/>
        <v>0.1449</v>
      </c>
      <c r="H181" s="30">
        <f t="shared" si="8"/>
        <v>0.16760000000000003</v>
      </c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8">
        <v>38562</v>
      </c>
      <c r="V181" s="7">
        <v>15.58</v>
      </c>
      <c r="W181" s="7">
        <v>14.49</v>
      </c>
      <c r="X181" s="7">
        <v>16.760000000000002</v>
      </c>
    </row>
    <row r="182" spans="1:24">
      <c r="A182" s="8">
        <v>38595</v>
      </c>
      <c r="B182" s="7">
        <v>15.57</v>
      </c>
      <c r="C182" s="7">
        <v>14.52</v>
      </c>
      <c r="D182" s="7">
        <v>16.8</v>
      </c>
      <c r="E182" s="8">
        <v>38595</v>
      </c>
      <c r="F182" s="30">
        <f t="shared" si="6"/>
        <v>0.15570000000000001</v>
      </c>
      <c r="G182" s="30">
        <f t="shared" si="7"/>
        <v>0.1452</v>
      </c>
      <c r="H182" s="30">
        <f t="shared" si="8"/>
        <v>0.16800000000000001</v>
      </c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8">
        <v>38595</v>
      </c>
      <c r="V182" s="7">
        <v>15.57</v>
      </c>
      <c r="W182" s="7">
        <v>14.52</v>
      </c>
      <c r="X182" s="7">
        <v>16.8</v>
      </c>
    </row>
    <row r="183" spans="1:24">
      <c r="A183" s="8">
        <v>38625</v>
      </c>
      <c r="B183" s="7">
        <v>15.81</v>
      </c>
      <c r="C183" s="7">
        <v>17.740000000000002</v>
      </c>
      <c r="D183" s="7">
        <v>16.37</v>
      </c>
      <c r="E183" s="8">
        <v>38625</v>
      </c>
      <c r="F183" s="30">
        <f t="shared" si="6"/>
        <v>0.15810000000000002</v>
      </c>
      <c r="G183" s="30">
        <f t="shared" si="7"/>
        <v>0.17740000000000003</v>
      </c>
      <c r="H183" s="30">
        <f t="shared" si="8"/>
        <v>0.16370000000000001</v>
      </c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8">
        <v>38625</v>
      </c>
      <c r="V183" s="7">
        <v>15.81</v>
      </c>
      <c r="W183" s="7">
        <v>17.740000000000002</v>
      </c>
      <c r="X183" s="7">
        <v>16.37</v>
      </c>
    </row>
    <row r="184" spans="1:24">
      <c r="A184" s="8">
        <v>38656</v>
      </c>
      <c r="B184" s="7">
        <v>15.73</v>
      </c>
      <c r="C184" s="7">
        <v>17.68</v>
      </c>
      <c r="D184" s="7">
        <v>16.38</v>
      </c>
      <c r="E184" s="8">
        <v>38656</v>
      </c>
      <c r="F184" s="30">
        <f t="shared" si="6"/>
        <v>0.1573</v>
      </c>
      <c r="G184" s="30">
        <f t="shared" si="7"/>
        <v>0.17679999999999998</v>
      </c>
      <c r="H184" s="30">
        <f t="shared" si="8"/>
        <v>0.1638</v>
      </c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8">
        <v>38656</v>
      </c>
      <c r="V184" s="7">
        <v>15.73</v>
      </c>
      <c r="W184" s="7">
        <v>17.68</v>
      </c>
      <c r="X184" s="7">
        <v>16.38</v>
      </c>
    </row>
    <row r="185" spans="1:24">
      <c r="A185" s="8">
        <v>38686</v>
      </c>
      <c r="B185" s="7">
        <v>15.780000000000001</v>
      </c>
      <c r="C185" s="7">
        <v>17.68</v>
      </c>
      <c r="D185" s="7">
        <v>16.39</v>
      </c>
      <c r="E185" s="8">
        <v>38686</v>
      </c>
      <c r="F185" s="30">
        <f t="shared" si="6"/>
        <v>0.15780000000000002</v>
      </c>
      <c r="G185" s="30">
        <f t="shared" si="7"/>
        <v>0.17679999999999998</v>
      </c>
      <c r="H185" s="30">
        <f t="shared" si="8"/>
        <v>0.16390000000000002</v>
      </c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8">
        <v>38686</v>
      </c>
      <c r="V185" s="7">
        <v>15.780000000000001</v>
      </c>
      <c r="W185" s="7">
        <v>17.68</v>
      </c>
      <c r="X185" s="7">
        <v>16.39</v>
      </c>
    </row>
    <row r="186" spans="1:24">
      <c r="A186" s="8">
        <v>38716</v>
      </c>
      <c r="B186" s="7">
        <v>15.77</v>
      </c>
      <c r="C186" s="7">
        <v>17.66</v>
      </c>
      <c r="D186" s="7">
        <v>16.39</v>
      </c>
      <c r="E186" s="8">
        <v>38716</v>
      </c>
      <c r="F186" s="30">
        <f t="shared" si="6"/>
        <v>0.15770000000000001</v>
      </c>
      <c r="G186" s="30">
        <f t="shared" si="7"/>
        <v>0.17660000000000001</v>
      </c>
      <c r="H186" s="30">
        <f t="shared" si="8"/>
        <v>0.16390000000000002</v>
      </c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8">
        <v>38716</v>
      </c>
      <c r="V186" s="7">
        <v>15.77</v>
      </c>
      <c r="W186" s="7">
        <v>17.66</v>
      </c>
      <c r="X186" s="7">
        <v>16.39</v>
      </c>
    </row>
    <row r="187" spans="1:24">
      <c r="A187" s="8">
        <v>38748</v>
      </c>
      <c r="B187" s="7">
        <v>16.100000000000001</v>
      </c>
      <c r="C187" s="7">
        <v>17.760000000000002</v>
      </c>
      <c r="D187" s="7">
        <v>19.650000000000002</v>
      </c>
      <c r="E187" s="8">
        <v>38748</v>
      </c>
      <c r="F187" s="30">
        <f t="shared" si="6"/>
        <v>0.161</v>
      </c>
      <c r="G187" s="30">
        <f t="shared" si="7"/>
        <v>0.17760000000000001</v>
      </c>
      <c r="H187" s="30">
        <f t="shared" si="8"/>
        <v>0.19650000000000001</v>
      </c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8">
        <v>38748</v>
      </c>
      <c r="V187" s="7">
        <v>16.100000000000001</v>
      </c>
      <c r="W187" s="7">
        <v>17.760000000000002</v>
      </c>
      <c r="X187" s="7">
        <v>19.650000000000002</v>
      </c>
    </row>
    <row r="188" spans="1:24">
      <c r="A188" s="8">
        <v>38776</v>
      </c>
      <c r="B188" s="7">
        <v>16.11</v>
      </c>
      <c r="C188" s="7">
        <v>17.75</v>
      </c>
      <c r="D188" s="7">
        <v>19.650000000000002</v>
      </c>
      <c r="E188" s="8">
        <v>38776</v>
      </c>
      <c r="F188" s="30">
        <f t="shared" si="6"/>
        <v>0.16109999999999999</v>
      </c>
      <c r="G188" s="30">
        <f t="shared" si="7"/>
        <v>0.17749999999999999</v>
      </c>
      <c r="H188" s="30">
        <f t="shared" si="8"/>
        <v>0.19650000000000001</v>
      </c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8">
        <v>38776</v>
      </c>
      <c r="V188" s="7">
        <v>16.11</v>
      </c>
      <c r="W188" s="7">
        <v>17.75</v>
      </c>
      <c r="X188" s="7">
        <v>19.650000000000002</v>
      </c>
    </row>
    <row r="189" spans="1:24">
      <c r="A189" s="8">
        <v>38807</v>
      </c>
      <c r="B189" s="7">
        <v>16.080000000000002</v>
      </c>
      <c r="C189" s="7">
        <v>14.34</v>
      </c>
      <c r="D189" s="7">
        <v>20.97</v>
      </c>
      <c r="E189" s="8">
        <v>38807</v>
      </c>
      <c r="F189" s="30">
        <f t="shared" si="6"/>
        <v>0.16080000000000003</v>
      </c>
      <c r="G189" s="30">
        <f t="shared" si="7"/>
        <v>0.1434</v>
      </c>
      <c r="H189" s="30">
        <f t="shared" si="8"/>
        <v>0.2097</v>
      </c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8">
        <v>38807</v>
      </c>
      <c r="V189" s="7">
        <v>16.080000000000002</v>
      </c>
      <c r="W189" s="7">
        <v>14.34</v>
      </c>
      <c r="X189" s="7">
        <v>20.97</v>
      </c>
    </row>
    <row r="190" spans="1:24">
      <c r="A190" s="8">
        <v>38835</v>
      </c>
      <c r="B190" s="7">
        <v>16.16</v>
      </c>
      <c r="C190" s="7">
        <v>14.35</v>
      </c>
      <c r="D190" s="7">
        <v>20.97</v>
      </c>
      <c r="E190" s="8">
        <v>38835</v>
      </c>
      <c r="F190" s="30">
        <f t="shared" si="6"/>
        <v>0.16159999999999999</v>
      </c>
      <c r="G190" s="30">
        <f t="shared" si="7"/>
        <v>0.14349999999999999</v>
      </c>
      <c r="H190" s="30">
        <f t="shared" si="8"/>
        <v>0.2097</v>
      </c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8">
        <v>38835</v>
      </c>
      <c r="V190" s="7">
        <v>16.16</v>
      </c>
      <c r="W190" s="7">
        <v>14.35</v>
      </c>
      <c r="X190" s="7">
        <v>20.97</v>
      </c>
    </row>
    <row r="191" spans="1:24">
      <c r="A191" s="8">
        <v>38868</v>
      </c>
      <c r="B191" s="7">
        <v>16.21</v>
      </c>
      <c r="C191" s="7">
        <v>14.35</v>
      </c>
      <c r="D191" s="7">
        <v>20.96</v>
      </c>
      <c r="E191" s="8">
        <v>38868</v>
      </c>
      <c r="F191" s="30">
        <f t="shared" si="6"/>
        <v>0.16210000000000002</v>
      </c>
      <c r="G191" s="30">
        <f t="shared" si="7"/>
        <v>0.14349999999999999</v>
      </c>
      <c r="H191" s="30">
        <f t="shared" si="8"/>
        <v>0.20960000000000001</v>
      </c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8">
        <v>38868</v>
      </c>
      <c r="V191" s="7">
        <v>16.21</v>
      </c>
      <c r="W191" s="7">
        <v>14.35</v>
      </c>
      <c r="X191" s="7">
        <v>20.96</v>
      </c>
    </row>
    <row r="192" spans="1:24">
      <c r="A192" s="8">
        <v>38898</v>
      </c>
      <c r="B192" s="7">
        <v>16.16</v>
      </c>
      <c r="C192" s="7">
        <v>15.75</v>
      </c>
      <c r="D192" s="7">
        <v>22.31</v>
      </c>
      <c r="E192" s="8">
        <v>38898</v>
      </c>
      <c r="F192" s="30">
        <f t="shared" si="6"/>
        <v>0.16159999999999999</v>
      </c>
      <c r="G192" s="30">
        <f t="shared" si="7"/>
        <v>0.1575</v>
      </c>
      <c r="H192" s="30">
        <f t="shared" si="8"/>
        <v>0.22309999999999999</v>
      </c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8">
        <v>38898</v>
      </c>
      <c r="V192" s="7">
        <v>16.16</v>
      </c>
      <c r="W192" s="7">
        <v>15.75</v>
      </c>
      <c r="X192" s="7">
        <v>22.31</v>
      </c>
    </row>
    <row r="193" spans="1:24">
      <c r="A193" s="8">
        <v>38929</v>
      </c>
      <c r="B193" s="7">
        <v>16.149999999999999</v>
      </c>
      <c r="C193" s="7">
        <v>15.780000000000001</v>
      </c>
      <c r="D193" s="7">
        <v>22.38</v>
      </c>
      <c r="E193" s="8">
        <v>38929</v>
      </c>
      <c r="F193" s="30">
        <f t="shared" si="6"/>
        <v>0.16149999999999998</v>
      </c>
      <c r="G193" s="30">
        <f t="shared" si="7"/>
        <v>0.15780000000000002</v>
      </c>
      <c r="H193" s="30">
        <f t="shared" si="8"/>
        <v>0.2238</v>
      </c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8">
        <v>38929</v>
      </c>
      <c r="V193" s="7">
        <v>16.149999999999999</v>
      </c>
      <c r="W193" s="7">
        <v>15.780000000000001</v>
      </c>
      <c r="X193" s="7">
        <v>22.38</v>
      </c>
    </row>
    <row r="194" spans="1:24">
      <c r="A194" s="8">
        <v>38960</v>
      </c>
      <c r="B194" s="7">
        <v>16.16</v>
      </c>
      <c r="C194" s="7">
        <v>15.75</v>
      </c>
      <c r="D194" s="7">
        <v>22.38</v>
      </c>
      <c r="E194" s="8">
        <v>38960</v>
      </c>
      <c r="F194" s="30">
        <f t="shared" si="6"/>
        <v>0.16159999999999999</v>
      </c>
      <c r="G194" s="30">
        <f t="shared" si="7"/>
        <v>0.1575</v>
      </c>
      <c r="H194" s="30">
        <f t="shared" si="8"/>
        <v>0.2238</v>
      </c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8">
        <v>38960</v>
      </c>
      <c r="V194" s="7">
        <v>16.16</v>
      </c>
      <c r="W194" s="7">
        <v>15.75</v>
      </c>
      <c r="X194" s="7">
        <v>22.38</v>
      </c>
    </row>
    <row r="195" spans="1:24">
      <c r="A195" s="8">
        <v>38989</v>
      </c>
      <c r="B195" s="7">
        <v>16.18</v>
      </c>
      <c r="C195" s="7">
        <v>15.76</v>
      </c>
      <c r="D195" s="7">
        <v>22.38</v>
      </c>
      <c r="E195" s="8">
        <v>38989</v>
      </c>
      <c r="F195" s="30">
        <f t="shared" si="6"/>
        <v>0.1618</v>
      </c>
      <c r="G195" s="30">
        <f t="shared" si="7"/>
        <v>0.15759999999999999</v>
      </c>
      <c r="H195" s="30">
        <f t="shared" si="8"/>
        <v>0.2238</v>
      </c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8">
        <v>38989</v>
      </c>
      <c r="V195" s="7">
        <v>16.18</v>
      </c>
      <c r="W195" s="7">
        <v>15.76</v>
      </c>
      <c r="X195" s="7">
        <v>22.38</v>
      </c>
    </row>
    <row r="196" spans="1:24">
      <c r="A196" s="8">
        <v>39021</v>
      </c>
      <c r="B196" s="7">
        <v>16.57</v>
      </c>
      <c r="C196" s="7">
        <v>14.08</v>
      </c>
      <c r="D196" s="7">
        <v>23.080000000000002</v>
      </c>
      <c r="E196" s="8">
        <v>39021</v>
      </c>
      <c r="F196" s="30">
        <f t="shared" si="6"/>
        <v>0.16570000000000001</v>
      </c>
      <c r="G196" s="30">
        <f t="shared" si="7"/>
        <v>0.14080000000000001</v>
      </c>
      <c r="H196" s="30">
        <f t="shared" si="8"/>
        <v>0.23080000000000001</v>
      </c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8">
        <v>39021</v>
      </c>
      <c r="V196" s="7">
        <v>16.57</v>
      </c>
      <c r="W196" s="7">
        <v>14.08</v>
      </c>
      <c r="X196" s="7">
        <v>23.080000000000002</v>
      </c>
    </row>
    <row r="197" spans="1:24">
      <c r="A197" s="8">
        <v>39051</v>
      </c>
      <c r="B197" s="7">
        <v>16.59</v>
      </c>
      <c r="C197" s="7">
        <v>14.09</v>
      </c>
      <c r="D197" s="7">
        <v>23.080000000000002</v>
      </c>
      <c r="E197" s="8">
        <v>39051</v>
      </c>
      <c r="F197" s="30">
        <f t="shared" si="6"/>
        <v>0.16589999999999999</v>
      </c>
      <c r="G197" s="30">
        <f t="shared" si="7"/>
        <v>0.1409</v>
      </c>
      <c r="H197" s="30">
        <f t="shared" si="8"/>
        <v>0.23080000000000001</v>
      </c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8">
        <v>39051</v>
      </c>
      <c r="V197" s="7">
        <v>16.59</v>
      </c>
      <c r="W197" s="7">
        <v>14.09</v>
      </c>
      <c r="X197" s="7">
        <v>23.080000000000002</v>
      </c>
    </row>
    <row r="198" spans="1:24">
      <c r="A198" s="8">
        <v>39080</v>
      </c>
      <c r="B198" s="7">
        <v>16.600000000000001</v>
      </c>
      <c r="C198" s="7">
        <v>14.09</v>
      </c>
      <c r="D198" s="7">
        <v>23.080000000000002</v>
      </c>
      <c r="E198" s="8">
        <v>39080</v>
      </c>
      <c r="F198" s="30">
        <f t="shared" ref="F198:F261" si="9">B198/100</f>
        <v>0.16600000000000001</v>
      </c>
      <c r="G198" s="30">
        <f t="shared" ref="G198:G261" si="10">C198/100</f>
        <v>0.1409</v>
      </c>
      <c r="H198" s="30">
        <f t="shared" ref="H198:H261" si="11">D198/100</f>
        <v>0.23080000000000001</v>
      </c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8">
        <v>39080</v>
      </c>
      <c r="V198" s="7">
        <v>16.600000000000001</v>
      </c>
      <c r="W198" s="7">
        <v>14.09</v>
      </c>
      <c r="X198" s="7">
        <v>23.080000000000002</v>
      </c>
    </row>
    <row r="199" spans="1:24">
      <c r="A199" s="8">
        <v>39113</v>
      </c>
      <c r="B199" s="7">
        <v>17.79</v>
      </c>
      <c r="C199" s="7">
        <v>15.24</v>
      </c>
      <c r="D199" s="7">
        <v>21.88</v>
      </c>
      <c r="E199" s="8">
        <v>39113</v>
      </c>
      <c r="F199" s="30">
        <f t="shared" si="9"/>
        <v>0.1779</v>
      </c>
      <c r="G199" s="30">
        <f t="shared" si="10"/>
        <v>0.15240000000000001</v>
      </c>
      <c r="H199" s="30">
        <f t="shared" si="11"/>
        <v>0.21879999999999999</v>
      </c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8">
        <v>39113</v>
      </c>
      <c r="V199" s="7">
        <v>17.79</v>
      </c>
      <c r="W199" s="7">
        <v>15.24</v>
      </c>
      <c r="X199" s="7">
        <v>21.88</v>
      </c>
    </row>
    <row r="200" spans="1:24">
      <c r="A200" s="8">
        <v>39141</v>
      </c>
      <c r="B200" s="7">
        <v>17.830000000000002</v>
      </c>
      <c r="C200" s="7">
        <v>15.35</v>
      </c>
      <c r="D200" s="7">
        <v>21.88</v>
      </c>
      <c r="E200" s="8">
        <v>39141</v>
      </c>
      <c r="F200" s="30">
        <f t="shared" si="9"/>
        <v>0.17830000000000001</v>
      </c>
      <c r="G200" s="30">
        <f t="shared" si="10"/>
        <v>0.1535</v>
      </c>
      <c r="H200" s="30">
        <f t="shared" si="11"/>
        <v>0.21879999999999999</v>
      </c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8">
        <v>39141</v>
      </c>
      <c r="V200" s="7">
        <v>17.830000000000002</v>
      </c>
      <c r="W200" s="7">
        <v>15.35</v>
      </c>
      <c r="X200" s="7">
        <v>21.88</v>
      </c>
    </row>
    <row r="201" spans="1:24">
      <c r="A201" s="8">
        <v>39171</v>
      </c>
      <c r="B201" s="7">
        <v>17.830000000000002</v>
      </c>
      <c r="C201" s="7">
        <v>15.370000000000001</v>
      </c>
      <c r="D201" s="7">
        <v>21.88</v>
      </c>
      <c r="E201" s="8">
        <v>39171</v>
      </c>
      <c r="F201" s="30">
        <f t="shared" si="9"/>
        <v>0.17830000000000001</v>
      </c>
      <c r="G201" s="30">
        <f t="shared" si="10"/>
        <v>0.1537</v>
      </c>
      <c r="H201" s="30">
        <f t="shared" si="11"/>
        <v>0.21879999999999999</v>
      </c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8">
        <v>39171</v>
      </c>
      <c r="V201" s="7">
        <v>17.830000000000002</v>
      </c>
      <c r="W201" s="7">
        <v>15.370000000000001</v>
      </c>
      <c r="X201" s="7">
        <v>21.88</v>
      </c>
    </row>
    <row r="202" spans="1:24">
      <c r="A202" s="8">
        <v>39202</v>
      </c>
      <c r="B202" s="7">
        <v>17.330000000000002</v>
      </c>
      <c r="C202" s="7">
        <v>19.52</v>
      </c>
      <c r="D202" s="7">
        <v>21.71</v>
      </c>
      <c r="E202" s="8">
        <v>39202</v>
      </c>
      <c r="F202" s="30">
        <f t="shared" si="9"/>
        <v>0.17330000000000001</v>
      </c>
      <c r="G202" s="30">
        <f t="shared" si="10"/>
        <v>0.19519999999999998</v>
      </c>
      <c r="H202" s="30">
        <f t="shared" si="11"/>
        <v>0.21710000000000002</v>
      </c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8">
        <v>39202</v>
      </c>
      <c r="V202" s="7">
        <v>17.330000000000002</v>
      </c>
      <c r="W202" s="7">
        <v>19.52</v>
      </c>
      <c r="X202" s="7">
        <v>21.71</v>
      </c>
    </row>
    <row r="203" spans="1:24">
      <c r="A203" s="8">
        <v>39233</v>
      </c>
      <c r="B203" s="7">
        <v>17.350000000000001</v>
      </c>
      <c r="C203" s="7">
        <v>19.53</v>
      </c>
      <c r="D203" s="7">
        <v>21.73</v>
      </c>
      <c r="E203" s="8">
        <v>39233</v>
      </c>
      <c r="F203" s="30">
        <f t="shared" si="9"/>
        <v>0.17350000000000002</v>
      </c>
      <c r="G203" s="30">
        <f t="shared" si="10"/>
        <v>0.1953</v>
      </c>
      <c r="H203" s="30">
        <f t="shared" si="11"/>
        <v>0.21729999999999999</v>
      </c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8">
        <v>39233</v>
      </c>
      <c r="V203" s="7">
        <v>17.350000000000001</v>
      </c>
      <c r="W203" s="7">
        <v>19.53</v>
      </c>
      <c r="X203" s="7">
        <v>21.73</v>
      </c>
    </row>
    <row r="204" spans="1:24">
      <c r="A204" s="8">
        <v>39262</v>
      </c>
      <c r="B204" s="7">
        <v>17.36</v>
      </c>
      <c r="C204" s="7">
        <v>19.510000000000002</v>
      </c>
      <c r="D204" s="7">
        <v>21.73</v>
      </c>
      <c r="E204" s="8">
        <v>39262</v>
      </c>
      <c r="F204" s="30">
        <f t="shared" si="9"/>
        <v>0.1736</v>
      </c>
      <c r="G204" s="30">
        <f t="shared" si="10"/>
        <v>0.19510000000000002</v>
      </c>
      <c r="H204" s="30">
        <f t="shared" si="11"/>
        <v>0.21729999999999999</v>
      </c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8">
        <v>39262</v>
      </c>
      <c r="V204" s="7">
        <v>17.36</v>
      </c>
      <c r="W204" s="7">
        <v>19.510000000000002</v>
      </c>
      <c r="X204" s="7">
        <v>21.73</v>
      </c>
    </row>
    <row r="205" spans="1:24">
      <c r="A205" s="8">
        <v>39294</v>
      </c>
      <c r="B205" s="7">
        <v>17.420000000000002</v>
      </c>
      <c r="C205" s="7">
        <v>19.78</v>
      </c>
      <c r="D205" s="7">
        <v>21.29</v>
      </c>
      <c r="E205" s="8">
        <v>39294</v>
      </c>
      <c r="F205" s="30">
        <f t="shared" si="9"/>
        <v>0.17420000000000002</v>
      </c>
      <c r="G205" s="30">
        <f t="shared" si="10"/>
        <v>0.1978</v>
      </c>
      <c r="H205" s="30">
        <f t="shared" si="11"/>
        <v>0.21289999999999998</v>
      </c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8">
        <v>39294</v>
      </c>
      <c r="V205" s="7">
        <v>17.420000000000002</v>
      </c>
      <c r="W205" s="7">
        <v>19.78</v>
      </c>
      <c r="X205" s="7">
        <v>21.29</v>
      </c>
    </row>
    <row r="206" spans="1:24">
      <c r="A206" s="8">
        <v>39325</v>
      </c>
      <c r="B206" s="7">
        <v>17.46</v>
      </c>
      <c r="C206" s="7">
        <v>19.850000000000001</v>
      </c>
      <c r="D206" s="7">
        <v>21.29</v>
      </c>
      <c r="E206" s="8">
        <v>39325</v>
      </c>
      <c r="F206" s="30">
        <f t="shared" si="9"/>
        <v>0.17460000000000001</v>
      </c>
      <c r="G206" s="30">
        <f t="shared" si="10"/>
        <v>0.19850000000000001</v>
      </c>
      <c r="H206" s="30">
        <f t="shared" si="11"/>
        <v>0.21289999999999998</v>
      </c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8">
        <v>39325</v>
      </c>
      <c r="V206" s="7">
        <v>17.46</v>
      </c>
      <c r="W206" s="7">
        <v>19.850000000000001</v>
      </c>
      <c r="X206" s="7">
        <v>21.29</v>
      </c>
    </row>
    <row r="207" spans="1:24">
      <c r="A207" s="8">
        <v>39353</v>
      </c>
      <c r="B207" s="7">
        <v>17.41</v>
      </c>
      <c r="C207" s="7">
        <v>19.86</v>
      </c>
      <c r="D207" s="7">
        <v>21.29</v>
      </c>
      <c r="E207" s="8">
        <v>39353</v>
      </c>
      <c r="F207" s="30">
        <f t="shared" si="9"/>
        <v>0.1741</v>
      </c>
      <c r="G207" s="30">
        <f t="shared" si="10"/>
        <v>0.1986</v>
      </c>
      <c r="H207" s="30">
        <f t="shared" si="11"/>
        <v>0.21289999999999998</v>
      </c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8">
        <v>39353</v>
      </c>
      <c r="V207" s="7">
        <v>17.41</v>
      </c>
      <c r="W207" s="7">
        <v>19.86</v>
      </c>
      <c r="X207" s="7">
        <v>21.29</v>
      </c>
    </row>
    <row r="208" spans="1:24">
      <c r="A208" s="8">
        <v>39386</v>
      </c>
      <c r="B208" s="7">
        <v>17.22</v>
      </c>
      <c r="C208" s="7">
        <v>21.22</v>
      </c>
      <c r="D208" s="7">
        <v>20.81</v>
      </c>
      <c r="E208" s="8">
        <v>39386</v>
      </c>
      <c r="F208" s="30">
        <f t="shared" si="9"/>
        <v>0.17219999999999999</v>
      </c>
      <c r="G208" s="30">
        <f t="shared" si="10"/>
        <v>0.2122</v>
      </c>
      <c r="H208" s="30">
        <f t="shared" si="11"/>
        <v>0.20809999999999998</v>
      </c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8">
        <v>39386</v>
      </c>
      <c r="V208" s="7">
        <v>17.22</v>
      </c>
      <c r="W208" s="7">
        <v>21.22</v>
      </c>
      <c r="X208" s="7">
        <v>20.81</v>
      </c>
    </row>
    <row r="209" spans="1:24">
      <c r="A209" s="8">
        <v>39416</v>
      </c>
      <c r="B209" s="7">
        <v>17.080000000000002</v>
      </c>
      <c r="C209" s="7">
        <v>21.22</v>
      </c>
      <c r="D209" s="7">
        <v>20.81</v>
      </c>
      <c r="E209" s="8">
        <v>39416</v>
      </c>
      <c r="F209" s="30">
        <f t="shared" si="9"/>
        <v>0.17080000000000001</v>
      </c>
      <c r="G209" s="30">
        <f t="shared" si="10"/>
        <v>0.2122</v>
      </c>
      <c r="H209" s="30">
        <f t="shared" si="11"/>
        <v>0.20809999999999998</v>
      </c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8">
        <v>39416</v>
      </c>
      <c r="V209" s="7">
        <v>17.080000000000002</v>
      </c>
      <c r="W209" s="7">
        <v>21.22</v>
      </c>
      <c r="X209" s="7">
        <v>20.81</v>
      </c>
    </row>
    <row r="210" spans="1:24">
      <c r="A210" s="8">
        <v>39447</v>
      </c>
      <c r="B210" s="7">
        <v>15.51</v>
      </c>
      <c r="C210" s="7">
        <v>19.05</v>
      </c>
      <c r="D210" s="7">
        <v>19.920000000000002</v>
      </c>
      <c r="E210" s="8">
        <v>39447</v>
      </c>
      <c r="F210" s="30">
        <f t="shared" si="9"/>
        <v>0.15509999999999999</v>
      </c>
      <c r="G210" s="30">
        <f t="shared" si="10"/>
        <v>0.1905</v>
      </c>
      <c r="H210" s="30">
        <f t="shared" si="11"/>
        <v>0.19920000000000002</v>
      </c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8">
        <v>39447</v>
      </c>
      <c r="V210" s="7">
        <v>15.51</v>
      </c>
      <c r="W210" s="7">
        <v>19.05</v>
      </c>
      <c r="X210" s="7">
        <v>19.920000000000002</v>
      </c>
    </row>
    <row r="211" spans="1:24">
      <c r="A211" s="8">
        <v>39478</v>
      </c>
      <c r="B211" s="7">
        <v>15.51</v>
      </c>
      <c r="C211" s="7">
        <v>18.900000000000002</v>
      </c>
      <c r="D211" s="7">
        <v>19.91</v>
      </c>
      <c r="E211" s="8">
        <v>39478</v>
      </c>
      <c r="F211" s="30">
        <f t="shared" si="9"/>
        <v>0.15509999999999999</v>
      </c>
      <c r="G211" s="30">
        <f t="shared" si="10"/>
        <v>0.18900000000000003</v>
      </c>
      <c r="H211" s="30">
        <f t="shared" si="11"/>
        <v>0.1991</v>
      </c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8">
        <v>39478</v>
      </c>
      <c r="V211" s="7">
        <v>15.51</v>
      </c>
      <c r="W211" s="7">
        <v>18.900000000000002</v>
      </c>
      <c r="X211" s="7">
        <v>19.91</v>
      </c>
    </row>
    <row r="212" spans="1:24">
      <c r="A212" s="8">
        <v>39507</v>
      </c>
      <c r="B212" s="7">
        <v>15.43</v>
      </c>
      <c r="C212" s="7">
        <v>18.850000000000001</v>
      </c>
      <c r="D212" s="7">
        <v>19.91</v>
      </c>
      <c r="E212" s="8">
        <v>39507</v>
      </c>
      <c r="F212" s="30">
        <f t="shared" si="9"/>
        <v>0.15429999999999999</v>
      </c>
      <c r="G212" s="30">
        <f t="shared" si="10"/>
        <v>0.1885</v>
      </c>
      <c r="H212" s="30">
        <f t="shared" si="11"/>
        <v>0.1991</v>
      </c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8">
        <v>39507</v>
      </c>
      <c r="V212" s="7">
        <v>15.43</v>
      </c>
      <c r="W212" s="7">
        <v>18.850000000000001</v>
      </c>
      <c r="X212" s="7">
        <v>19.91</v>
      </c>
    </row>
    <row r="213" spans="1:24">
      <c r="A213" s="8">
        <v>39538</v>
      </c>
      <c r="B213" s="7">
        <v>14.72</v>
      </c>
      <c r="C213" s="7">
        <v>18.330000000000002</v>
      </c>
      <c r="D213" s="7">
        <v>20.41</v>
      </c>
      <c r="E213" s="8">
        <v>39538</v>
      </c>
      <c r="F213" s="30">
        <f t="shared" si="9"/>
        <v>0.1472</v>
      </c>
      <c r="G213" s="30">
        <f t="shared" si="10"/>
        <v>0.18330000000000002</v>
      </c>
      <c r="H213" s="30">
        <f t="shared" si="11"/>
        <v>0.2041</v>
      </c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8">
        <v>39538</v>
      </c>
      <c r="V213" s="7">
        <v>14.72</v>
      </c>
      <c r="W213" s="7">
        <v>18.330000000000002</v>
      </c>
      <c r="X213" s="7">
        <v>20.41</v>
      </c>
    </row>
    <row r="214" spans="1:24">
      <c r="A214" s="8">
        <v>39568</v>
      </c>
      <c r="B214" s="7">
        <v>14.77</v>
      </c>
      <c r="C214" s="7">
        <v>18.25</v>
      </c>
      <c r="D214" s="7">
        <v>20.41</v>
      </c>
      <c r="E214" s="8">
        <v>39568</v>
      </c>
      <c r="F214" s="30">
        <f t="shared" si="9"/>
        <v>0.1477</v>
      </c>
      <c r="G214" s="30">
        <f t="shared" si="10"/>
        <v>0.1825</v>
      </c>
      <c r="H214" s="30">
        <f t="shared" si="11"/>
        <v>0.2041</v>
      </c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8">
        <v>39568</v>
      </c>
      <c r="V214" s="7">
        <v>14.77</v>
      </c>
      <c r="W214" s="7">
        <v>18.25</v>
      </c>
      <c r="X214" s="7">
        <v>20.41</v>
      </c>
    </row>
    <row r="215" spans="1:24">
      <c r="A215" s="8">
        <v>39598</v>
      </c>
      <c r="B215" s="7">
        <v>14.74</v>
      </c>
      <c r="C215" s="7">
        <v>18.240000000000002</v>
      </c>
      <c r="D215" s="7">
        <v>20.41</v>
      </c>
      <c r="E215" s="8">
        <v>39598</v>
      </c>
      <c r="F215" s="30">
        <f t="shared" si="9"/>
        <v>0.1474</v>
      </c>
      <c r="G215" s="30">
        <f t="shared" si="10"/>
        <v>0.18240000000000001</v>
      </c>
      <c r="H215" s="30">
        <f t="shared" si="11"/>
        <v>0.2041</v>
      </c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8">
        <v>39598</v>
      </c>
      <c r="V215" s="7">
        <v>14.74</v>
      </c>
      <c r="W215" s="7">
        <v>18.240000000000002</v>
      </c>
      <c r="X215" s="7">
        <v>20.41</v>
      </c>
    </row>
    <row r="216" spans="1:24">
      <c r="A216" s="8">
        <v>39629</v>
      </c>
      <c r="B216" s="7">
        <v>14.24</v>
      </c>
      <c r="C216" s="7">
        <v>16.34</v>
      </c>
      <c r="D216" s="7">
        <v>20.2</v>
      </c>
      <c r="E216" s="8">
        <v>39629</v>
      </c>
      <c r="F216" s="30">
        <f t="shared" si="9"/>
        <v>0.1424</v>
      </c>
      <c r="G216" s="30">
        <f t="shared" si="10"/>
        <v>0.16339999999999999</v>
      </c>
      <c r="H216" s="30">
        <f t="shared" si="11"/>
        <v>0.20199999999999999</v>
      </c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8">
        <v>39629</v>
      </c>
      <c r="V216" s="7">
        <v>14.24</v>
      </c>
      <c r="W216" s="7">
        <v>16.34</v>
      </c>
      <c r="X216" s="7">
        <v>20.2</v>
      </c>
    </row>
    <row r="217" spans="1:24">
      <c r="A217" s="8">
        <v>39660</v>
      </c>
      <c r="B217" s="7">
        <v>14.24</v>
      </c>
      <c r="C217" s="7">
        <v>16.03</v>
      </c>
      <c r="D217" s="7">
        <v>20.240000000000002</v>
      </c>
      <c r="E217" s="8">
        <v>39660</v>
      </c>
      <c r="F217" s="30">
        <f t="shared" si="9"/>
        <v>0.1424</v>
      </c>
      <c r="G217" s="30">
        <f t="shared" si="10"/>
        <v>0.1603</v>
      </c>
      <c r="H217" s="30">
        <f t="shared" si="11"/>
        <v>0.20240000000000002</v>
      </c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8">
        <v>39660</v>
      </c>
      <c r="V217" s="7">
        <v>14.24</v>
      </c>
      <c r="W217" s="7">
        <v>16.03</v>
      </c>
      <c r="X217" s="7">
        <v>20.240000000000002</v>
      </c>
    </row>
    <row r="218" spans="1:24">
      <c r="A218" s="8">
        <v>39689</v>
      </c>
      <c r="B218" s="7">
        <v>14.18</v>
      </c>
      <c r="C218" s="7">
        <v>16</v>
      </c>
      <c r="D218" s="7">
        <v>20.240000000000002</v>
      </c>
      <c r="E218" s="8">
        <v>39689</v>
      </c>
      <c r="F218" s="30">
        <f t="shared" si="9"/>
        <v>0.14180000000000001</v>
      </c>
      <c r="G218" s="30">
        <f t="shared" si="10"/>
        <v>0.16</v>
      </c>
      <c r="H218" s="30">
        <f t="shared" si="11"/>
        <v>0.20240000000000002</v>
      </c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8">
        <v>39689</v>
      </c>
      <c r="V218" s="7">
        <v>14.18</v>
      </c>
      <c r="W218" s="7">
        <v>16</v>
      </c>
      <c r="X218" s="7">
        <v>20.240000000000002</v>
      </c>
    </row>
    <row r="219" spans="1:24">
      <c r="A219" s="8">
        <v>39721</v>
      </c>
      <c r="B219" s="7">
        <v>12.82</v>
      </c>
      <c r="C219" s="7">
        <v>14.74</v>
      </c>
      <c r="D219" s="7">
        <v>19.3</v>
      </c>
      <c r="E219" s="8">
        <v>39721</v>
      </c>
      <c r="F219" s="30">
        <f t="shared" si="9"/>
        <v>0.12820000000000001</v>
      </c>
      <c r="G219" s="30">
        <f t="shared" si="10"/>
        <v>0.1474</v>
      </c>
      <c r="H219" s="30">
        <f t="shared" si="11"/>
        <v>0.193</v>
      </c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8">
        <v>39721</v>
      </c>
      <c r="V219" s="7">
        <v>12.82</v>
      </c>
      <c r="W219" s="7">
        <v>14.74</v>
      </c>
      <c r="X219" s="7">
        <v>19.3</v>
      </c>
    </row>
    <row r="220" spans="1:24">
      <c r="A220" s="8">
        <v>39752</v>
      </c>
      <c r="B220" s="7">
        <v>12.82</v>
      </c>
      <c r="C220" s="7">
        <v>14.43</v>
      </c>
      <c r="D220" s="7">
        <v>19.260000000000002</v>
      </c>
      <c r="E220" s="8">
        <v>39752</v>
      </c>
      <c r="F220" s="30">
        <f t="shared" si="9"/>
        <v>0.12820000000000001</v>
      </c>
      <c r="G220" s="30">
        <f t="shared" si="10"/>
        <v>0.14429999999999998</v>
      </c>
      <c r="H220" s="30">
        <f t="shared" si="11"/>
        <v>0.19260000000000002</v>
      </c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8">
        <v>39752</v>
      </c>
      <c r="V220" s="7">
        <v>12.82</v>
      </c>
      <c r="W220" s="7">
        <v>14.43</v>
      </c>
      <c r="X220" s="7">
        <v>19.260000000000002</v>
      </c>
    </row>
    <row r="221" spans="1:24">
      <c r="A221" s="8">
        <v>39780</v>
      </c>
      <c r="B221" s="7">
        <v>12.69</v>
      </c>
      <c r="C221" s="7">
        <v>14.49</v>
      </c>
      <c r="D221" s="7">
        <v>19.260000000000002</v>
      </c>
      <c r="E221" s="8">
        <v>39780</v>
      </c>
      <c r="F221" s="30">
        <f t="shared" si="9"/>
        <v>0.12689999999999999</v>
      </c>
      <c r="G221" s="30">
        <f t="shared" si="10"/>
        <v>0.1449</v>
      </c>
      <c r="H221" s="30">
        <f t="shared" si="11"/>
        <v>0.19260000000000002</v>
      </c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8">
        <v>39780</v>
      </c>
      <c r="V221" s="7">
        <v>12.69</v>
      </c>
      <c r="W221" s="7">
        <v>14.49</v>
      </c>
      <c r="X221" s="7">
        <v>19.260000000000002</v>
      </c>
    </row>
    <row r="222" spans="1:24">
      <c r="A222" s="8">
        <v>39813</v>
      </c>
      <c r="B222" s="7">
        <v>7.91</v>
      </c>
      <c r="C222" s="7">
        <v>6.09</v>
      </c>
      <c r="D222" s="7">
        <v>16.88</v>
      </c>
      <c r="E222" s="8">
        <v>39813</v>
      </c>
      <c r="F222" s="30">
        <f t="shared" si="9"/>
        <v>7.9100000000000004E-2</v>
      </c>
      <c r="G222" s="30">
        <f t="shared" si="10"/>
        <v>6.0899999999999996E-2</v>
      </c>
      <c r="H222" s="30">
        <f t="shared" si="11"/>
        <v>0.16879999999999998</v>
      </c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8">
        <v>39813</v>
      </c>
      <c r="V222" s="7">
        <v>7.91</v>
      </c>
      <c r="W222" s="7">
        <v>6.09</v>
      </c>
      <c r="X222" s="7">
        <v>16.88</v>
      </c>
    </row>
    <row r="223" spans="1:24">
      <c r="A223" s="8">
        <v>39843</v>
      </c>
      <c r="B223" s="7">
        <v>7.62</v>
      </c>
      <c r="C223" s="7">
        <v>6</v>
      </c>
      <c r="D223" s="7">
        <v>16.88</v>
      </c>
      <c r="E223" s="8">
        <v>39843</v>
      </c>
      <c r="F223" s="30">
        <f t="shared" si="9"/>
        <v>7.6200000000000004E-2</v>
      </c>
      <c r="G223" s="30">
        <f t="shared" si="10"/>
        <v>0.06</v>
      </c>
      <c r="H223" s="30">
        <f t="shared" si="11"/>
        <v>0.16879999999999998</v>
      </c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8">
        <v>39843</v>
      </c>
      <c r="V223" s="7">
        <v>7.62</v>
      </c>
      <c r="W223" s="7">
        <v>6</v>
      </c>
      <c r="X223" s="7">
        <v>16.88</v>
      </c>
    </row>
    <row r="224" spans="1:24">
      <c r="A224" s="8">
        <v>39871</v>
      </c>
      <c r="B224" s="7">
        <v>7.38</v>
      </c>
      <c r="C224" s="7">
        <v>5.83</v>
      </c>
      <c r="D224" s="7">
        <v>16.850000000000001</v>
      </c>
      <c r="E224" s="8">
        <v>39871</v>
      </c>
      <c r="F224" s="30">
        <f t="shared" si="9"/>
        <v>7.3800000000000004E-2</v>
      </c>
      <c r="G224" s="30">
        <f t="shared" si="10"/>
        <v>5.8299999999999998E-2</v>
      </c>
      <c r="H224" s="30">
        <f t="shared" si="11"/>
        <v>0.16850000000000001</v>
      </c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8">
        <v>39871</v>
      </c>
      <c r="V224" s="7">
        <v>7.38</v>
      </c>
      <c r="W224" s="7">
        <v>5.83</v>
      </c>
      <c r="X224" s="7">
        <v>16.850000000000001</v>
      </c>
    </row>
    <row r="225" spans="1:24">
      <c r="A225" s="8">
        <v>39903</v>
      </c>
      <c r="B225" s="7">
        <v>5.67</v>
      </c>
      <c r="C225" s="7">
        <v>3.29</v>
      </c>
      <c r="D225" s="7">
        <v>15.9</v>
      </c>
      <c r="E225" s="8">
        <v>39903</v>
      </c>
      <c r="F225" s="30">
        <f t="shared" si="9"/>
        <v>5.67E-2</v>
      </c>
      <c r="G225" s="30">
        <f t="shared" si="10"/>
        <v>3.2899999999999999E-2</v>
      </c>
      <c r="H225" s="30">
        <f t="shared" si="11"/>
        <v>0.159</v>
      </c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8">
        <v>39903</v>
      </c>
      <c r="V225" s="7">
        <v>5.67</v>
      </c>
      <c r="W225" s="7">
        <v>3.29</v>
      </c>
      <c r="X225" s="7">
        <v>15.9</v>
      </c>
    </row>
    <row r="226" spans="1:24">
      <c r="A226" s="8">
        <v>39933</v>
      </c>
      <c r="B226" s="7">
        <v>5.5200000000000005</v>
      </c>
      <c r="C226" s="7">
        <v>3.2600000000000002</v>
      </c>
      <c r="D226" s="7">
        <v>15.9</v>
      </c>
      <c r="E226" s="8">
        <v>39933</v>
      </c>
      <c r="F226" s="30">
        <f t="shared" si="9"/>
        <v>5.5200000000000006E-2</v>
      </c>
      <c r="G226" s="30">
        <f t="shared" si="10"/>
        <v>3.2600000000000004E-2</v>
      </c>
      <c r="H226" s="30">
        <f t="shared" si="11"/>
        <v>0.159</v>
      </c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8">
        <v>39933</v>
      </c>
      <c r="V226" s="7">
        <v>5.5200000000000005</v>
      </c>
      <c r="W226" s="7">
        <v>3.2600000000000002</v>
      </c>
      <c r="X226" s="7">
        <v>15.9</v>
      </c>
    </row>
    <row r="227" spans="1:24">
      <c r="A227" s="8">
        <v>39962</v>
      </c>
      <c r="B227" s="7">
        <v>5.49</v>
      </c>
      <c r="C227" s="7">
        <v>3.23</v>
      </c>
      <c r="D227" s="7">
        <v>15.9</v>
      </c>
      <c r="E227" s="8">
        <v>39962</v>
      </c>
      <c r="F227" s="30">
        <f t="shared" si="9"/>
        <v>5.4900000000000004E-2</v>
      </c>
      <c r="G227" s="30">
        <f t="shared" si="10"/>
        <v>3.2300000000000002E-2</v>
      </c>
      <c r="H227" s="30">
        <f t="shared" si="11"/>
        <v>0.159</v>
      </c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8">
        <v>39962</v>
      </c>
      <c r="V227" s="7">
        <v>5.49</v>
      </c>
      <c r="W227" s="7">
        <v>3.23</v>
      </c>
      <c r="X227" s="7">
        <v>15.9</v>
      </c>
    </row>
    <row r="228" spans="1:24">
      <c r="A228" s="8">
        <v>39994</v>
      </c>
      <c r="B228" s="7">
        <v>4.24</v>
      </c>
      <c r="C228" s="7">
        <v>2.54</v>
      </c>
      <c r="D228" s="7">
        <v>14.5</v>
      </c>
      <c r="E228" s="8">
        <v>39994</v>
      </c>
      <c r="F228" s="30">
        <f t="shared" si="9"/>
        <v>4.24E-2</v>
      </c>
      <c r="G228" s="30">
        <f t="shared" si="10"/>
        <v>2.5399999999999999E-2</v>
      </c>
      <c r="H228" s="30">
        <f t="shared" si="11"/>
        <v>0.14499999999999999</v>
      </c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8">
        <v>39994</v>
      </c>
      <c r="V228" s="7">
        <v>4.24</v>
      </c>
      <c r="W228" s="7">
        <v>2.54</v>
      </c>
      <c r="X228" s="7">
        <v>14.5</v>
      </c>
    </row>
    <row r="229" spans="1:24">
      <c r="A229" s="8">
        <v>40025</v>
      </c>
      <c r="B229" s="7">
        <v>4.0999999999999996</v>
      </c>
      <c r="C229" s="7">
        <v>2.61</v>
      </c>
      <c r="D229" s="7">
        <v>14.52</v>
      </c>
      <c r="E229" s="8">
        <v>40025</v>
      </c>
      <c r="F229" s="30">
        <f t="shared" si="9"/>
        <v>4.0999999999999995E-2</v>
      </c>
      <c r="G229" s="30">
        <f t="shared" si="10"/>
        <v>2.6099999999999998E-2</v>
      </c>
      <c r="H229" s="30">
        <f t="shared" si="11"/>
        <v>0.1452</v>
      </c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8">
        <v>40025</v>
      </c>
      <c r="V229" s="7">
        <v>4.0999999999999996</v>
      </c>
      <c r="W229" s="7">
        <v>2.61</v>
      </c>
      <c r="X229" s="7">
        <v>14.52</v>
      </c>
    </row>
    <row r="230" spans="1:24">
      <c r="A230" s="8">
        <v>40056</v>
      </c>
      <c r="B230" s="7">
        <v>4.07</v>
      </c>
      <c r="C230" s="7">
        <v>2.72</v>
      </c>
      <c r="D230" s="7">
        <v>14.52</v>
      </c>
      <c r="E230" s="8">
        <v>40056</v>
      </c>
      <c r="F230" s="30">
        <f t="shared" si="9"/>
        <v>4.07E-2</v>
      </c>
      <c r="G230" s="30">
        <f t="shared" si="10"/>
        <v>2.7200000000000002E-2</v>
      </c>
      <c r="H230" s="30">
        <f t="shared" si="11"/>
        <v>0.1452</v>
      </c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8">
        <v>40056</v>
      </c>
      <c r="V230" s="7">
        <v>4.07</v>
      </c>
      <c r="W230" s="7">
        <v>2.72</v>
      </c>
      <c r="X230" s="7">
        <v>14.52</v>
      </c>
    </row>
    <row r="231" spans="1:24">
      <c r="A231" s="8">
        <v>40086</v>
      </c>
      <c r="B231" s="7">
        <v>4.4000000000000004</v>
      </c>
      <c r="C231" s="7">
        <v>3.25</v>
      </c>
      <c r="D231" s="7">
        <v>13.13</v>
      </c>
      <c r="E231" s="8">
        <v>40086</v>
      </c>
      <c r="F231" s="30">
        <f t="shared" si="9"/>
        <v>4.4000000000000004E-2</v>
      </c>
      <c r="G231" s="30">
        <f t="shared" si="10"/>
        <v>3.2500000000000001E-2</v>
      </c>
      <c r="H231" s="30">
        <f t="shared" si="11"/>
        <v>0.1313</v>
      </c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8">
        <v>40086</v>
      </c>
      <c r="V231" s="7">
        <v>4.4000000000000004</v>
      </c>
      <c r="W231" s="7">
        <v>3.25</v>
      </c>
      <c r="X231" s="7">
        <v>13.13</v>
      </c>
    </row>
    <row r="232" spans="1:24">
      <c r="A232" s="8">
        <v>40116</v>
      </c>
      <c r="B232" s="7">
        <v>4.41</v>
      </c>
      <c r="C232" s="7">
        <v>3.24</v>
      </c>
      <c r="D232" s="7">
        <v>13.13</v>
      </c>
      <c r="E232" s="8">
        <v>40116</v>
      </c>
      <c r="F232" s="30">
        <f t="shared" si="9"/>
        <v>4.41E-2</v>
      </c>
      <c r="G232" s="30">
        <f t="shared" si="10"/>
        <v>3.2400000000000005E-2</v>
      </c>
      <c r="H232" s="30">
        <f t="shared" si="11"/>
        <v>0.1313</v>
      </c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8">
        <v>40116</v>
      </c>
      <c r="V232" s="7">
        <v>4.41</v>
      </c>
      <c r="W232" s="7">
        <v>3.24</v>
      </c>
      <c r="X232" s="7">
        <v>13.13</v>
      </c>
    </row>
    <row r="233" spans="1:24">
      <c r="A233" s="8">
        <v>40147</v>
      </c>
      <c r="B233" s="7">
        <v>4.3899999999999997</v>
      </c>
      <c r="C233" s="7">
        <v>3.38</v>
      </c>
      <c r="D233" s="7">
        <v>13.11</v>
      </c>
      <c r="E233" s="8">
        <v>40147</v>
      </c>
      <c r="F233" s="30">
        <f t="shared" si="9"/>
        <v>4.3899999999999995E-2</v>
      </c>
      <c r="G233" s="30">
        <f t="shared" si="10"/>
        <v>3.3799999999999997E-2</v>
      </c>
      <c r="H233" s="30">
        <f t="shared" si="11"/>
        <v>0.13109999999999999</v>
      </c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8">
        <v>40147</v>
      </c>
      <c r="V233" s="7">
        <v>4.3899999999999997</v>
      </c>
      <c r="W233" s="7">
        <v>3.38</v>
      </c>
      <c r="X233" s="7">
        <v>13.11</v>
      </c>
    </row>
    <row r="234" spans="1:24">
      <c r="A234" s="8">
        <v>40178</v>
      </c>
      <c r="B234" s="7">
        <v>10.16</v>
      </c>
      <c r="C234" s="7">
        <v>9.620000000000001</v>
      </c>
      <c r="D234" s="7">
        <v>14.81</v>
      </c>
      <c r="E234" s="8">
        <v>40178</v>
      </c>
      <c r="F234" s="30">
        <f t="shared" si="9"/>
        <v>0.1016</v>
      </c>
      <c r="G234" s="30">
        <f t="shared" si="10"/>
        <v>9.6200000000000008E-2</v>
      </c>
      <c r="H234" s="30">
        <f t="shared" si="11"/>
        <v>0.14810000000000001</v>
      </c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8">
        <v>40178</v>
      </c>
      <c r="V234" s="7">
        <v>10.16</v>
      </c>
      <c r="W234" s="7">
        <v>9.620000000000001</v>
      </c>
      <c r="X234" s="7">
        <v>14.81</v>
      </c>
    </row>
    <row r="235" spans="1:24">
      <c r="A235" s="8">
        <v>40207</v>
      </c>
      <c r="B235" s="7">
        <v>10.46</v>
      </c>
      <c r="C235" s="7">
        <v>9.6300000000000008</v>
      </c>
      <c r="D235" s="7">
        <v>14.81</v>
      </c>
      <c r="E235" s="8">
        <v>40207</v>
      </c>
      <c r="F235" s="30">
        <f t="shared" si="9"/>
        <v>0.10460000000000001</v>
      </c>
      <c r="G235" s="30">
        <f t="shared" si="10"/>
        <v>9.6300000000000011E-2</v>
      </c>
      <c r="H235" s="30">
        <f t="shared" si="11"/>
        <v>0.14810000000000001</v>
      </c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8">
        <v>40207</v>
      </c>
      <c r="V235" s="7">
        <v>10.46</v>
      </c>
      <c r="W235" s="7">
        <v>9.6300000000000008</v>
      </c>
      <c r="X235" s="7">
        <v>14.81</v>
      </c>
    </row>
    <row r="236" spans="1:24">
      <c r="A236" s="8">
        <v>40235</v>
      </c>
      <c r="B236" s="7">
        <v>10.65</v>
      </c>
      <c r="C236" s="7">
        <v>9.8800000000000008</v>
      </c>
      <c r="D236" s="7">
        <v>14.8</v>
      </c>
      <c r="E236" s="8">
        <v>40235</v>
      </c>
      <c r="F236" s="30">
        <f t="shared" si="9"/>
        <v>0.1065</v>
      </c>
      <c r="G236" s="30">
        <f t="shared" si="10"/>
        <v>9.8800000000000013E-2</v>
      </c>
      <c r="H236" s="30">
        <f t="shared" si="11"/>
        <v>0.14800000000000002</v>
      </c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8">
        <v>40235</v>
      </c>
      <c r="V236" s="7">
        <v>10.65</v>
      </c>
      <c r="W236" s="7">
        <v>9.8800000000000008</v>
      </c>
      <c r="X236" s="7">
        <v>14.8</v>
      </c>
    </row>
    <row r="237" spans="1:24">
      <c r="A237" s="8">
        <v>40268</v>
      </c>
      <c r="B237" s="7">
        <v>11.83</v>
      </c>
      <c r="C237" s="7">
        <v>12.16</v>
      </c>
      <c r="D237" s="7">
        <v>14.27</v>
      </c>
      <c r="E237" s="8">
        <v>40268</v>
      </c>
      <c r="F237" s="30">
        <f t="shared" si="9"/>
        <v>0.1183</v>
      </c>
      <c r="G237" s="30">
        <f t="shared" si="10"/>
        <v>0.1216</v>
      </c>
      <c r="H237" s="30">
        <f t="shared" si="11"/>
        <v>0.14269999999999999</v>
      </c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8">
        <v>40268</v>
      </c>
      <c r="V237" s="7">
        <v>11.83</v>
      </c>
      <c r="W237" s="7">
        <v>12.16</v>
      </c>
      <c r="X237" s="7">
        <v>14.27</v>
      </c>
    </row>
    <row r="238" spans="1:24">
      <c r="A238" s="8">
        <v>40298</v>
      </c>
      <c r="B238" s="7">
        <v>11.96</v>
      </c>
      <c r="C238" s="7">
        <v>12.24</v>
      </c>
      <c r="D238" s="7">
        <v>14.3</v>
      </c>
      <c r="E238" s="8">
        <v>40298</v>
      </c>
      <c r="F238" s="30">
        <f t="shared" si="9"/>
        <v>0.11960000000000001</v>
      </c>
      <c r="G238" s="30">
        <f t="shared" si="10"/>
        <v>0.12240000000000001</v>
      </c>
      <c r="H238" s="30">
        <f t="shared" si="11"/>
        <v>0.14300000000000002</v>
      </c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8">
        <v>40298</v>
      </c>
      <c r="V238" s="7">
        <v>11.96</v>
      </c>
      <c r="W238" s="7">
        <v>12.24</v>
      </c>
      <c r="X238" s="7">
        <v>14.3</v>
      </c>
    </row>
    <row r="239" spans="1:24">
      <c r="A239" s="8">
        <v>40329</v>
      </c>
      <c r="B239" s="7">
        <v>12.02</v>
      </c>
      <c r="C239" s="7">
        <v>12.27</v>
      </c>
      <c r="D239" s="7">
        <v>14.31</v>
      </c>
      <c r="E239" s="8">
        <v>40329</v>
      </c>
      <c r="F239" s="30">
        <f t="shared" si="9"/>
        <v>0.1202</v>
      </c>
      <c r="G239" s="30">
        <f t="shared" si="10"/>
        <v>0.12269999999999999</v>
      </c>
      <c r="H239" s="30">
        <f t="shared" si="11"/>
        <v>0.1431</v>
      </c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8">
        <v>40329</v>
      </c>
      <c r="V239" s="7">
        <v>12.02</v>
      </c>
      <c r="W239" s="7">
        <v>12.27</v>
      </c>
      <c r="X239" s="7">
        <v>14.31</v>
      </c>
    </row>
    <row r="240" spans="1:24">
      <c r="A240" s="8">
        <v>40359</v>
      </c>
      <c r="B240" s="7">
        <v>12.790000000000001</v>
      </c>
      <c r="C240" s="7">
        <v>11.4</v>
      </c>
      <c r="D240" s="7">
        <v>13.780000000000001</v>
      </c>
      <c r="E240" s="8">
        <v>40359</v>
      </c>
      <c r="F240" s="30">
        <f t="shared" si="9"/>
        <v>0.12790000000000001</v>
      </c>
      <c r="G240" s="30">
        <f t="shared" si="10"/>
        <v>0.114</v>
      </c>
      <c r="H240" s="30">
        <f t="shared" si="11"/>
        <v>0.13780000000000001</v>
      </c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8">
        <v>40359</v>
      </c>
      <c r="V240" s="7">
        <v>12.790000000000001</v>
      </c>
      <c r="W240" s="7">
        <v>11.4</v>
      </c>
      <c r="X240" s="7">
        <v>13.780000000000001</v>
      </c>
    </row>
    <row r="241" spans="1:24">
      <c r="A241" s="8">
        <v>40389</v>
      </c>
      <c r="B241" s="7">
        <v>12.89</v>
      </c>
      <c r="C241" s="7">
        <v>11.48</v>
      </c>
      <c r="D241" s="7">
        <v>13.780000000000001</v>
      </c>
      <c r="E241" s="8">
        <v>40389</v>
      </c>
      <c r="F241" s="30">
        <f t="shared" si="9"/>
        <v>0.12890000000000001</v>
      </c>
      <c r="G241" s="30">
        <f t="shared" si="10"/>
        <v>0.1148</v>
      </c>
      <c r="H241" s="30">
        <f t="shared" si="11"/>
        <v>0.13780000000000001</v>
      </c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8">
        <v>40389</v>
      </c>
      <c r="V241" s="7">
        <v>12.89</v>
      </c>
      <c r="W241" s="7">
        <v>11.48</v>
      </c>
      <c r="X241" s="7">
        <v>13.780000000000001</v>
      </c>
    </row>
    <row r="242" spans="1:24">
      <c r="A242" s="8">
        <v>40421</v>
      </c>
      <c r="B242" s="7">
        <v>12.98</v>
      </c>
      <c r="C242" s="7">
        <v>11.49</v>
      </c>
      <c r="D242" s="7">
        <v>13.83</v>
      </c>
      <c r="E242" s="8">
        <v>40421</v>
      </c>
      <c r="F242" s="30">
        <f t="shared" si="9"/>
        <v>0.1298</v>
      </c>
      <c r="G242" s="30">
        <f t="shared" si="10"/>
        <v>0.1149</v>
      </c>
      <c r="H242" s="30">
        <f t="shared" si="11"/>
        <v>0.13830000000000001</v>
      </c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8">
        <v>40421</v>
      </c>
      <c r="V242" s="7">
        <v>12.98</v>
      </c>
      <c r="W242" s="7">
        <v>11.49</v>
      </c>
      <c r="X242" s="7">
        <v>13.83</v>
      </c>
    </row>
    <row r="243" spans="1:24">
      <c r="A243" s="8">
        <v>40451</v>
      </c>
      <c r="B243" s="7">
        <v>13.44</v>
      </c>
      <c r="C243" s="7">
        <v>11.540000000000001</v>
      </c>
      <c r="D243" s="7">
        <v>14.69</v>
      </c>
      <c r="E243" s="8">
        <v>40451</v>
      </c>
      <c r="F243" s="30">
        <f t="shared" si="9"/>
        <v>0.13439999999999999</v>
      </c>
      <c r="G243" s="30">
        <f t="shared" si="10"/>
        <v>0.1154</v>
      </c>
      <c r="H243" s="30">
        <f t="shared" si="11"/>
        <v>0.1469</v>
      </c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8">
        <v>40451</v>
      </c>
      <c r="V243" s="7">
        <v>13.44</v>
      </c>
      <c r="W243" s="7">
        <v>11.540000000000001</v>
      </c>
      <c r="X243" s="7">
        <v>14.69</v>
      </c>
    </row>
    <row r="244" spans="1:24">
      <c r="A244" s="8">
        <v>40480</v>
      </c>
      <c r="B244" s="7">
        <v>13.39</v>
      </c>
      <c r="C244" s="7">
        <v>11.56</v>
      </c>
      <c r="D244" s="7">
        <v>14.69</v>
      </c>
      <c r="E244" s="8">
        <v>40480</v>
      </c>
      <c r="F244" s="30">
        <f t="shared" si="9"/>
        <v>0.13390000000000002</v>
      </c>
      <c r="G244" s="30">
        <f t="shared" si="10"/>
        <v>0.11560000000000001</v>
      </c>
      <c r="H244" s="30">
        <f t="shared" si="11"/>
        <v>0.1469</v>
      </c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8">
        <v>40480</v>
      </c>
      <c r="V244" s="7">
        <v>13.39</v>
      </c>
      <c r="W244" s="7">
        <v>11.56</v>
      </c>
      <c r="X244" s="7">
        <v>14.69</v>
      </c>
    </row>
    <row r="245" spans="1:24">
      <c r="A245" s="8">
        <v>40512</v>
      </c>
      <c r="B245" s="7">
        <v>13.47</v>
      </c>
      <c r="C245" s="7">
        <v>11.540000000000001</v>
      </c>
      <c r="D245" s="7">
        <v>14.700000000000001</v>
      </c>
      <c r="E245" s="8">
        <v>40512</v>
      </c>
      <c r="F245" s="30">
        <f t="shared" si="9"/>
        <v>0.13470000000000001</v>
      </c>
      <c r="G245" s="30">
        <f t="shared" si="10"/>
        <v>0.1154</v>
      </c>
      <c r="H245" s="30">
        <f t="shared" si="11"/>
        <v>0.14700000000000002</v>
      </c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8">
        <v>40512</v>
      </c>
      <c r="V245" s="7">
        <v>13.47</v>
      </c>
      <c r="W245" s="7">
        <v>11.540000000000001</v>
      </c>
      <c r="X245" s="7">
        <v>14.700000000000001</v>
      </c>
    </row>
    <row r="246" spans="1:24">
      <c r="A246" s="8">
        <v>40543</v>
      </c>
      <c r="B246" s="7">
        <v>13.57</v>
      </c>
      <c r="C246" s="7">
        <v>12.700000000000001</v>
      </c>
      <c r="D246" s="7">
        <v>15.58</v>
      </c>
      <c r="E246" s="8">
        <v>40543</v>
      </c>
      <c r="F246" s="30">
        <f t="shared" si="9"/>
        <v>0.13570000000000002</v>
      </c>
      <c r="G246" s="30">
        <f t="shared" si="10"/>
        <v>0.127</v>
      </c>
      <c r="H246" s="30">
        <f t="shared" si="11"/>
        <v>0.15579999999999999</v>
      </c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8">
        <v>40543</v>
      </c>
      <c r="V246" s="7">
        <v>13.57</v>
      </c>
      <c r="W246" s="7">
        <v>12.700000000000001</v>
      </c>
      <c r="X246" s="7">
        <v>15.58</v>
      </c>
    </row>
    <row r="247" spans="1:24">
      <c r="A247" s="8">
        <v>40574</v>
      </c>
      <c r="B247" s="7">
        <v>13.64</v>
      </c>
      <c r="C247" s="7">
        <v>12.74</v>
      </c>
      <c r="D247" s="7">
        <v>15.57</v>
      </c>
      <c r="E247" s="8">
        <v>40574</v>
      </c>
      <c r="F247" s="30">
        <f t="shared" si="9"/>
        <v>0.13639999999999999</v>
      </c>
      <c r="G247" s="30">
        <f t="shared" si="10"/>
        <v>0.12740000000000001</v>
      </c>
      <c r="H247" s="30">
        <f t="shared" si="11"/>
        <v>0.15570000000000001</v>
      </c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8">
        <v>40574</v>
      </c>
      <c r="V247" s="7">
        <v>13.64</v>
      </c>
      <c r="W247" s="7">
        <v>12.74</v>
      </c>
      <c r="X247" s="7">
        <v>15.57</v>
      </c>
    </row>
    <row r="248" spans="1:24">
      <c r="A248" s="8">
        <v>40602</v>
      </c>
      <c r="B248" s="7">
        <v>13.67</v>
      </c>
      <c r="C248" s="7">
        <v>12.74</v>
      </c>
      <c r="D248" s="7">
        <v>15.57</v>
      </c>
      <c r="E248" s="8">
        <v>40602</v>
      </c>
      <c r="F248" s="30">
        <f t="shared" si="9"/>
        <v>0.13669999999999999</v>
      </c>
      <c r="G248" s="30">
        <f t="shared" si="10"/>
        <v>0.12740000000000001</v>
      </c>
      <c r="H248" s="30">
        <f t="shared" si="11"/>
        <v>0.15570000000000001</v>
      </c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8">
        <v>40602</v>
      </c>
      <c r="V248" s="7">
        <v>13.67</v>
      </c>
      <c r="W248" s="7">
        <v>12.74</v>
      </c>
      <c r="X248" s="7">
        <v>15.57</v>
      </c>
    </row>
    <row r="249" spans="1:24">
      <c r="A249" s="8">
        <v>40633</v>
      </c>
      <c r="B249" s="7">
        <v>13.77</v>
      </c>
      <c r="C249" s="7">
        <v>12.52</v>
      </c>
      <c r="D249" s="7">
        <v>14.790000000000001</v>
      </c>
      <c r="E249" s="8">
        <v>40633</v>
      </c>
      <c r="F249" s="30">
        <f t="shared" si="9"/>
        <v>0.13769999999999999</v>
      </c>
      <c r="G249" s="30">
        <f t="shared" si="10"/>
        <v>0.12520000000000001</v>
      </c>
      <c r="H249" s="30">
        <f t="shared" si="11"/>
        <v>0.1479</v>
      </c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8">
        <v>40633</v>
      </c>
      <c r="V249" s="7">
        <v>13.77</v>
      </c>
      <c r="W249" s="7">
        <v>12.52</v>
      </c>
      <c r="X249" s="7">
        <v>14.790000000000001</v>
      </c>
    </row>
    <row r="250" spans="1:24">
      <c r="A250" s="8">
        <v>40662</v>
      </c>
      <c r="B250" s="7">
        <v>13.780000000000001</v>
      </c>
      <c r="C250" s="7">
        <v>12.51</v>
      </c>
      <c r="D250" s="7">
        <v>14.790000000000001</v>
      </c>
      <c r="E250" s="8">
        <v>40662</v>
      </c>
      <c r="F250" s="30">
        <f t="shared" si="9"/>
        <v>0.13780000000000001</v>
      </c>
      <c r="G250" s="30">
        <f t="shared" si="10"/>
        <v>0.12509999999999999</v>
      </c>
      <c r="H250" s="30">
        <f t="shared" si="11"/>
        <v>0.1479</v>
      </c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8">
        <v>40662</v>
      </c>
      <c r="V250" s="7">
        <v>13.780000000000001</v>
      </c>
      <c r="W250" s="7">
        <v>12.51</v>
      </c>
      <c r="X250" s="7">
        <v>14.790000000000001</v>
      </c>
    </row>
    <row r="251" spans="1:24">
      <c r="A251" s="8">
        <v>40694</v>
      </c>
      <c r="B251" s="7">
        <v>13.85</v>
      </c>
      <c r="C251" s="7">
        <v>12.48</v>
      </c>
      <c r="D251" s="7">
        <v>14.81</v>
      </c>
      <c r="E251" s="8">
        <v>40694</v>
      </c>
      <c r="F251" s="30">
        <f t="shared" si="9"/>
        <v>0.13849999999999998</v>
      </c>
      <c r="G251" s="30">
        <f t="shared" si="10"/>
        <v>0.12480000000000001</v>
      </c>
      <c r="H251" s="30">
        <f t="shared" si="11"/>
        <v>0.14810000000000001</v>
      </c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8">
        <v>40694</v>
      </c>
      <c r="V251" s="7">
        <v>13.85</v>
      </c>
      <c r="W251" s="7">
        <v>12.48</v>
      </c>
      <c r="X251" s="7">
        <v>14.81</v>
      </c>
    </row>
    <row r="252" spans="1:24">
      <c r="A252" s="8">
        <v>40724</v>
      </c>
      <c r="B252" s="7">
        <v>13.88</v>
      </c>
      <c r="C252" s="7">
        <v>14.49</v>
      </c>
      <c r="D252" s="7">
        <v>14.780000000000001</v>
      </c>
      <c r="E252" s="8">
        <v>40724</v>
      </c>
      <c r="F252" s="30">
        <f t="shared" si="9"/>
        <v>0.13880000000000001</v>
      </c>
      <c r="G252" s="30">
        <f t="shared" si="10"/>
        <v>0.1449</v>
      </c>
      <c r="H252" s="30">
        <f t="shared" si="11"/>
        <v>0.14780000000000001</v>
      </c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8">
        <v>40724</v>
      </c>
      <c r="V252" s="7">
        <v>13.88</v>
      </c>
      <c r="W252" s="7">
        <v>14.49</v>
      </c>
      <c r="X252" s="7">
        <v>14.780000000000001</v>
      </c>
    </row>
    <row r="253" spans="1:24">
      <c r="A253" s="8">
        <v>40753</v>
      </c>
      <c r="B253" s="7">
        <v>13.9</v>
      </c>
      <c r="C253" s="7">
        <v>14.49</v>
      </c>
      <c r="D253" s="7">
        <v>14.780000000000001</v>
      </c>
      <c r="E253" s="8">
        <v>40753</v>
      </c>
      <c r="F253" s="30">
        <f t="shared" si="9"/>
        <v>0.13900000000000001</v>
      </c>
      <c r="G253" s="30">
        <f t="shared" si="10"/>
        <v>0.1449</v>
      </c>
      <c r="H253" s="30">
        <f t="shared" si="11"/>
        <v>0.14780000000000001</v>
      </c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8">
        <v>40753</v>
      </c>
      <c r="V253" s="7">
        <v>13.9</v>
      </c>
      <c r="W253" s="7">
        <v>14.49</v>
      </c>
      <c r="X253" s="7">
        <v>14.780000000000001</v>
      </c>
    </row>
    <row r="254" spans="1:24">
      <c r="A254" s="8">
        <v>40786</v>
      </c>
      <c r="B254" s="7">
        <v>13.94</v>
      </c>
      <c r="C254" s="7">
        <v>14.49</v>
      </c>
      <c r="D254" s="7">
        <v>14.790000000000001</v>
      </c>
      <c r="E254" s="8">
        <v>40786</v>
      </c>
      <c r="F254" s="30">
        <f t="shared" si="9"/>
        <v>0.1394</v>
      </c>
      <c r="G254" s="30">
        <f t="shared" si="10"/>
        <v>0.1449</v>
      </c>
      <c r="H254" s="30">
        <f t="shared" si="11"/>
        <v>0.1479</v>
      </c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8">
        <v>40786</v>
      </c>
      <c r="V254" s="7">
        <v>13.94</v>
      </c>
      <c r="W254" s="7">
        <v>14.49</v>
      </c>
      <c r="X254" s="7">
        <v>14.790000000000001</v>
      </c>
    </row>
    <row r="255" spans="1:24">
      <c r="A255" s="8">
        <v>40816</v>
      </c>
      <c r="B255" s="7">
        <v>14.49</v>
      </c>
      <c r="C255" s="7">
        <v>14.68</v>
      </c>
      <c r="D255" s="7">
        <v>12.620000000000001</v>
      </c>
      <c r="E255" s="8">
        <v>40816</v>
      </c>
      <c r="F255" s="30">
        <f t="shared" si="9"/>
        <v>0.1449</v>
      </c>
      <c r="G255" s="30">
        <f t="shared" si="10"/>
        <v>0.14679999999999999</v>
      </c>
      <c r="H255" s="30">
        <f t="shared" si="11"/>
        <v>0.12620000000000001</v>
      </c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8">
        <v>40816</v>
      </c>
      <c r="V255" s="7">
        <v>14.49</v>
      </c>
      <c r="W255" s="7">
        <v>14.68</v>
      </c>
      <c r="X255" s="7">
        <v>12.620000000000001</v>
      </c>
    </row>
    <row r="256" spans="1:24">
      <c r="A256" s="8">
        <v>40847</v>
      </c>
      <c r="B256" s="7">
        <v>14.55</v>
      </c>
      <c r="C256" s="7">
        <v>14.64</v>
      </c>
      <c r="D256" s="7">
        <v>12.61</v>
      </c>
      <c r="E256" s="8">
        <v>40847</v>
      </c>
      <c r="F256" s="30">
        <f t="shared" si="9"/>
        <v>0.14550000000000002</v>
      </c>
      <c r="G256" s="30">
        <f t="shared" si="10"/>
        <v>0.1464</v>
      </c>
      <c r="H256" s="30">
        <f t="shared" si="11"/>
        <v>0.12609999999999999</v>
      </c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8">
        <v>40847</v>
      </c>
      <c r="V256" s="7">
        <v>14.55</v>
      </c>
      <c r="W256" s="7">
        <v>14.64</v>
      </c>
      <c r="X256" s="7">
        <v>12.61</v>
      </c>
    </row>
    <row r="257" spans="1:24">
      <c r="A257" s="8">
        <v>40877</v>
      </c>
      <c r="B257" s="7">
        <v>14.55</v>
      </c>
      <c r="C257" s="7">
        <v>14.64</v>
      </c>
      <c r="D257" s="7">
        <v>12.61</v>
      </c>
      <c r="E257" s="8">
        <v>40877</v>
      </c>
      <c r="F257" s="30">
        <f t="shared" si="9"/>
        <v>0.14550000000000002</v>
      </c>
      <c r="G257" s="30">
        <f t="shared" si="10"/>
        <v>0.1464</v>
      </c>
      <c r="H257" s="30">
        <f t="shared" si="11"/>
        <v>0.12609999999999999</v>
      </c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8">
        <v>40877</v>
      </c>
      <c r="V257" s="7">
        <v>14.55</v>
      </c>
      <c r="W257" s="7">
        <v>14.64</v>
      </c>
      <c r="X257" s="7">
        <v>12.61</v>
      </c>
    </row>
    <row r="258" spans="1:24">
      <c r="A258" s="8">
        <v>40907</v>
      </c>
      <c r="B258" s="7">
        <v>14.51</v>
      </c>
      <c r="C258" s="7">
        <v>14.63</v>
      </c>
      <c r="D258" s="7">
        <v>12.61</v>
      </c>
      <c r="E258" s="8">
        <v>40907</v>
      </c>
      <c r="F258" s="30">
        <f t="shared" si="9"/>
        <v>0.14510000000000001</v>
      </c>
      <c r="G258" s="30">
        <f t="shared" si="10"/>
        <v>0.14630000000000001</v>
      </c>
      <c r="H258" s="30">
        <f t="shared" si="11"/>
        <v>0.12609999999999999</v>
      </c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8">
        <v>40907</v>
      </c>
      <c r="V258" s="7">
        <v>14.51</v>
      </c>
      <c r="W258" s="7">
        <v>14.63</v>
      </c>
      <c r="X258" s="7">
        <v>12.61</v>
      </c>
    </row>
    <row r="259" spans="1:24">
      <c r="A259" s="8">
        <v>40939</v>
      </c>
      <c r="B259" s="7">
        <v>14.63</v>
      </c>
      <c r="C259" s="7">
        <v>13.27</v>
      </c>
      <c r="D259" s="7">
        <v>9.4</v>
      </c>
      <c r="E259" s="8">
        <v>40939</v>
      </c>
      <c r="F259" s="30">
        <f t="shared" si="9"/>
        <v>0.14630000000000001</v>
      </c>
      <c r="G259" s="30">
        <f t="shared" si="10"/>
        <v>0.13269999999999998</v>
      </c>
      <c r="H259" s="30">
        <f t="shared" si="11"/>
        <v>9.4E-2</v>
      </c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8">
        <v>40939</v>
      </c>
      <c r="V259" s="7">
        <v>14.63</v>
      </c>
      <c r="W259" s="7">
        <v>13.27</v>
      </c>
      <c r="X259" s="7">
        <v>9.4</v>
      </c>
    </row>
    <row r="260" spans="1:24">
      <c r="A260" s="8">
        <v>40968</v>
      </c>
      <c r="B260" s="7">
        <v>14.63</v>
      </c>
      <c r="C260" s="7">
        <v>13.24</v>
      </c>
      <c r="D260" s="7">
        <v>9.4</v>
      </c>
      <c r="E260" s="8">
        <v>40968</v>
      </c>
      <c r="F260" s="30">
        <f t="shared" si="9"/>
        <v>0.14630000000000001</v>
      </c>
      <c r="G260" s="30">
        <f t="shared" si="10"/>
        <v>0.13239999999999999</v>
      </c>
      <c r="H260" s="30">
        <f t="shared" si="11"/>
        <v>9.4E-2</v>
      </c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8">
        <v>40968</v>
      </c>
      <c r="V260" s="7">
        <v>14.63</v>
      </c>
      <c r="W260" s="7">
        <v>13.24</v>
      </c>
      <c r="X260" s="7">
        <v>9.4</v>
      </c>
    </row>
    <row r="261" spans="1:24">
      <c r="A261" s="8">
        <v>40998</v>
      </c>
      <c r="B261" s="7">
        <v>14.66</v>
      </c>
      <c r="C261" s="7">
        <v>13.24</v>
      </c>
      <c r="D261" s="7">
        <v>9.4</v>
      </c>
      <c r="E261" s="8">
        <v>40998</v>
      </c>
      <c r="F261" s="30">
        <f t="shared" si="9"/>
        <v>0.14660000000000001</v>
      </c>
      <c r="G261" s="30">
        <f t="shared" si="10"/>
        <v>0.13239999999999999</v>
      </c>
      <c r="H261" s="30">
        <f t="shared" si="11"/>
        <v>9.4E-2</v>
      </c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8">
        <v>40998</v>
      </c>
      <c r="V261" s="7">
        <v>14.66</v>
      </c>
      <c r="W261" s="7">
        <v>13.24</v>
      </c>
      <c r="X261" s="7">
        <v>9.4</v>
      </c>
    </row>
    <row r="262" spans="1:24">
      <c r="A262" s="8">
        <v>41029</v>
      </c>
      <c r="B262" s="7">
        <v>14.4</v>
      </c>
      <c r="C262" s="7">
        <v>12.790000000000001</v>
      </c>
      <c r="D262" s="7">
        <v>11.14</v>
      </c>
      <c r="E262" s="8">
        <v>41029</v>
      </c>
      <c r="F262" s="30">
        <f t="shared" ref="F262:F304" si="12">B262/100</f>
        <v>0.14400000000000002</v>
      </c>
      <c r="G262" s="30">
        <f t="shared" ref="G262:G304" si="13">C262/100</f>
        <v>0.12790000000000001</v>
      </c>
      <c r="H262" s="30">
        <f t="shared" ref="H262:H304" si="14">D262/100</f>
        <v>0.1114</v>
      </c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8">
        <v>41029</v>
      </c>
      <c r="V262" s="7">
        <v>14.4</v>
      </c>
      <c r="W262" s="7">
        <v>12.790000000000001</v>
      </c>
      <c r="X262" s="7">
        <v>11.14</v>
      </c>
    </row>
    <row r="263" spans="1:24">
      <c r="A263" s="8">
        <v>41060</v>
      </c>
      <c r="B263" s="7">
        <v>14.42</v>
      </c>
      <c r="C263" s="7">
        <v>12.77</v>
      </c>
      <c r="D263" s="7">
        <v>11.14</v>
      </c>
      <c r="E263" s="8">
        <v>41060</v>
      </c>
      <c r="F263" s="30">
        <f t="shared" si="12"/>
        <v>0.14419999999999999</v>
      </c>
      <c r="G263" s="30">
        <f t="shared" si="13"/>
        <v>0.12770000000000001</v>
      </c>
      <c r="H263" s="30">
        <f t="shared" si="14"/>
        <v>0.1114</v>
      </c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8">
        <v>41060</v>
      </c>
      <c r="V263" s="7">
        <v>14.42</v>
      </c>
      <c r="W263" s="7">
        <v>12.77</v>
      </c>
      <c r="X263" s="7">
        <v>11.14</v>
      </c>
    </row>
    <row r="264" spans="1:24">
      <c r="A264" s="8">
        <v>41089</v>
      </c>
      <c r="B264" s="7">
        <v>14.42</v>
      </c>
      <c r="C264" s="7">
        <v>12.77</v>
      </c>
      <c r="D264" s="7">
        <v>11.14</v>
      </c>
      <c r="E264" s="8">
        <v>41089</v>
      </c>
      <c r="F264" s="30">
        <f t="shared" si="12"/>
        <v>0.14419999999999999</v>
      </c>
      <c r="G264" s="30">
        <f t="shared" si="13"/>
        <v>0.12770000000000001</v>
      </c>
      <c r="H264" s="30">
        <f t="shared" si="14"/>
        <v>0.1114</v>
      </c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8">
        <v>41089</v>
      </c>
      <c r="V264" s="7">
        <v>14.42</v>
      </c>
      <c r="W264" s="7">
        <v>12.77</v>
      </c>
      <c r="X264" s="7">
        <v>11.14</v>
      </c>
    </row>
    <row r="265" spans="1:24">
      <c r="A265" s="8">
        <v>41121</v>
      </c>
      <c r="B265" s="7">
        <v>14.02</v>
      </c>
      <c r="C265" s="7">
        <v>11.38</v>
      </c>
      <c r="D265" s="7">
        <v>9.5</v>
      </c>
      <c r="E265" s="8">
        <v>41121</v>
      </c>
      <c r="F265" s="30">
        <f t="shared" si="12"/>
        <v>0.14019999999999999</v>
      </c>
      <c r="G265" s="30">
        <f t="shared" si="13"/>
        <v>0.11380000000000001</v>
      </c>
      <c r="H265" s="30">
        <f t="shared" si="14"/>
        <v>9.5000000000000001E-2</v>
      </c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8">
        <v>41121</v>
      </c>
      <c r="V265" s="7">
        <v>14.02</v>
      </c>
      <c r="W265" s="7">
        <v>11.38</v>
      </c>
      <c r="X265" s="7">
        <v>9.5</v>
      </c>
    </row>
    <row r="266" spans="1:24">
      <c r="A266" s="8">
        <v>41152</v>
      </c>
      <c r="B266" s="7">
        <v>14</v>
      </c>
      <c r="C266" s="7">
        <v>11.38</v>
      </c>
      <c r="D266" s="7">
        <v>9.5</v>
      </c>
      <c r="E266" s="8">
        <v>41152</v>
      </c>
      <c r="F266" s="30">
        <f t="shared" si="12"/>
        <v>0.14000000000000001</v>
      </c>
      <c r="G266" s="30">
        <f t="shared" si="13"/>
        <v>0.11380000000000001</v>
      </c>
      <c r="H266" s="30">
        <f t="shared" si="14"/>
        <v>9.5000000000000001E-2</v>
      </c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8">
        <v>41152</v>
      </c>
      <c r="V266" s="7">
        <v>14</v>
      </c>
      <c r="W266" s="7">
        <v>11.38</v>
      </c>
      <c r="X266" s="7">
        <v>9.5</v>
      </c>
    </row>
    <row r="267" spans="1:24">
      <c r="A267" s="8">
        <v>41180</v>
      </c>
      <c r="B267" s="7">
        <v>14.06</v>
      </c>
      <c r="C267" s="7">
        <v>11.38</v>
      </c>
      <c r="D267" s="7">
        <v>9.5</v>
      </c>
      <c r="E267" s="8">
        <v>41180</v>
      </c>
      <c r="F267" s="30">
        <f t="shared" si="12"/>
        <v>0.1406</v>
      </c>
      <c r="G267" s="30">
        <f t="shared" si="13"/>
        <v>0.11380000000000001</v>
      </c>
      <c r="H267" s="30">
        <f t="shared" si="14"/>
        <v>9.5000000000000001E-2</v>
      </c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8">
        <v>41180</v>
      </c>
      <c r="V267" s="7">
        <v>14.06</v>
      </c>
      <c r="W267" s="7">
        <v>11.38</v>
      </c>
      <c r="X267" s="7">
        <v>9.5</v>
      </c>
    </row>
    <row r="268" spans="1:24">
      <c r="A268" s="8">
        <v>41213</v>
      </c>
      <c r="B268" s="7">
        <v>13.41</v>
      </c>
      <c r="C268" s="7">
        <v>10.38</v>
      </c>
      <c r="D268" s="7">
        <v>9.620000000000001</v>
      </c>
      <c r="E268" s="8">
        <v>41213</v>
      </c>
      <c r="F268" s="30">
        <f t="shared" si="12"/>
        <v>0.1341</v>
      </c>
      <c r="G268" s="30">
        <f t="shared" si="13"/>
        <v>0.1038</v>
      </c>
      <c r="H268" s="30">
        <f t="shared" si="14"/>
        <v>9.6200000000000008E-2</v>
      </c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8">
        <v>41213</v>
      </c>
      <c r="V268" s="7">
        <v>13.41</v>
      </c>
      <c r="W268" s="7">
        <v>10.38</v>
      </c>
      <c r="X268" s="7">
        <v>9.620000000000001</v>
      </c>
    </row>
    <row r="269" spans="1:24">
      <c r="A269" s="8">
        <v>41243</v>
      </c>
      <c r="B269" s="7">
        <v>13.41</v>
      </c>
      <c r="C269" s="7">
        <v>10.4</v>
      </c>
      <c r="D269" s="7">
        <v>9.61</v>
      </c>
      <c r="E269" s="8">
        <v>41243</v>
      </c>
      <c r="F269" s="30">
        <f t="shared" si="12"/>
        <v>0.1341</v>
      </c>
      <c r="G269" s="30">
        <f t="shared" si="13"/>
        <v>0.10400000000000001</v>
      </c>
      <c r="H269" s="30">
        <f t="shared" si="14"/>
        <v>9.6099999999999991E-2</v>
      </c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8">
        <v>41243</v>
      </c>
      <c r="V269" s="7">
        <v>13.41</v>
      </c>
      <c r="W269" s="7">
        <v>10.4</v>
      </c>
      <c r="X269" s="7">
        <v>9.61</v>
      </c>
    </row>
    <row r="270" spans="1:24">
      <c r="A270" s="8">
        <v>41274</v>
      </c>
      <c r="B270" s="7">
        <v>13.24</v>
      </c>
      <c r="C270" s="7">
        <v>8.61</v>
      </c>
      <c r="D270" s="7">
        <v>2.81</v>
      </c>
      <c r="E270" s="8">
        <v>41274</v>
      </c>
      <c r="F270" s="30">
        <f t="shared" si="12"/>
        <v>0.13239999999999999</v>
      </c>
      <c r="G270" s="30">
        <f t="shared" si="13"/>
        <v>8.6099999999999996E-2</v>
      </c>
      <c r="H270" s="30">
        <f t="shared" si="14"/>
        <v>2.81E-2</v>
      </c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8">
        <v>41274</v>
      </c>
      <c r="V270" s="7">
        <v>13.24</v>
      </c>
      <c r="W270" s="7">
        <v>8.61</v>
      </c>
      <c r="X270" s="7">
        <v>2.81</v>
      </c>
    </row>
    <row r="271" spans="1:24">
      <c r="A271" s="8">
        <v>41305</v>
      </c>
      <c r="B271" s="7">
        <v>13.24</v>
      </c>
      <c r="C271" s="7">
        <v>8.7200000000000006</v>
      </c>
      <c r="D271" s="7">
        <v>2.82</v>
      </c>
      <c r="E271" s="8">
        <v>41305</v>
      </c>
      <c r="F271" s="30">
        <f t="shared" si="12"/>
        <v>0.13239999999999999</v>
      </c>
      <c r="G271" s="30">
        <f t="shared" si="13"/>
        <v>8.72E-2</v>
      </c>
      <c r="H271" s="30">
        <f t="shared" si="14"/>
        <v>2.8199999999999999E-2</v>
      </c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8">
        <v>41305</v>
      </c>
      <c r="V271" s="7">
        <v>13.24</v>
      </c>
      <c r="W271" s="7">
        <v>8.7200000000000006</v>
      </c>
      <c r="X271" s="7">
        <v>2.82</v>
      </c>
    </row>
    <row r="272" spans="1:24">
      <c r="A272" s="8">
        <v>41333</v>
      </c>
      <c r="B272" s="7">
        <v>13.24</v>
      </c>
      <c r="C272" s="7">
        <v>8.5299999999999994</v>
      </c>
      <c r="D272" s="7">
        <v>2.82</v>
      </c>
      <c r="E272" s="8">
        <v>41333</v>
      </c>
      <c r="F272" s="30">
        <f t="shared" si="12"/>
        <v>0.13239999999999999</v>
      </c>
      <c r="G272" s="30">
        <f t="shared" si="13"/>
        <v>8.5299999999999987E-2</v>
      </c>
      <c r="H272" s="30">
        <f t="shared" si="14"/>
        <v>2.8199999999999999E-2</v>
      </c>
      <c r="U272" s="8">
        <v>41333</v>
      </c>
      <c r="V272" s="7">
        <v>13.24</v>
      </c>
      <c r="W272" s="7">
        <v>8.5299999999999994</v>
      </c>
      <c r="X272" s="7">
        <v>2.82</v>
      </c>
    </row>
    <row r="273" spans="1:24">
      <c r="A273" s="8">
        <v>41362</v>
      </c>
      <c r="B273" s="7">
        <v>13.22</v>
      </c>
      <c r="C273" s="7">
        <v>8.5299999999999994</v>
      </c>
      <c r="D273" s="7">
        <v>2.82</v>
      </c>
      <c r="E273" s="8">
        <v>41362</v>
      </c>
      <c r="F273" s="30">
        <f t="shared" si="12"/>
        <v>0.13220000000000001</v>
      </c>
      <c r="G273" s="30">
        <f t="shared" si="13"/>
        <v>8.5299999999999987E-2</v>
      </c>
      <c r="H273" s="30">
        <f t="shared" si="14"/>
        <v>2.8199999999999999E-2</v>
      </c>
      <c r="U273" s="8">
        <v>41362</v>
      </c>
      <c r="V273" s="7">
        <v>13.22</v>
      </c>
      <c r="W273" s="7">
        <v>8.5299999999999994</v>
      </c>
      <c r="X273" s="7">
        <v>2.82</v>
      </c>
    </row>
    <row r="274" spans="1:24">
      <c r="A274" s="8">
        <v>41394</v>
      </c>
      <c r="B274" s="7">
        <v>13.18</v>
      </c>
      <c r="C274" s="7">
        <v>9.33</v>
      </c>
      <c r="D274" s="7">
        <v>4.51</v>
      </c>
      <c r="E274" s="8">
        <v>41394</v>
      </c>
      <c r="F274" s="30">
        <f t="shared" si="12"/>
        <v>0.1318</v>
      </c>
      <c r="G274" s="30">
        <f t="shared" si="13"/>
        <v>9.3299999999999994E-2</v>
      </c>
      <c r="H274" s="30">
        <f t="shared" si="14"/>
        <v>4.5100000000000001E-2</v>
      </c>
      <c r="U274" s="8">
        <v>41394</v>
      </c>
      <c r="V274" s="7">
        <v>13.18</v>
      </c>
      <c r="W274" s="7">
        <v>9.33</v>
      </c>
      <c r="X274" s="7">
        <v>4.51</v>
      </c>
    </row>
    <row r="275" spans="1:24">
      <c r="A275" s="8">
        <v>41425</v>
      </c>
      <c r="B275" s="7">
        <v>13.200000000000001</v>
      </c>
      <c r="C275" s="7">
        <v>9.36</v>
      </c>
      <c r="D275" s="7">
        <v>4.5</v>
      </c>
      <c r="E275" s="8">
        <v>41425</v>
      </c>
      <c r="F275" s="30">
        <f t="shared" si="12"/>
        <v>0.13200000000000001</v>
      </c>
      <c r="G275" s="30">
        <f t="shared" si="13"/>
        <v>9.3599999999999989E-2</v>
      </c>
      <c r="H275" s="30">
        <f t="shared" si="14"/>
        <v>4.4999999999999998E-2</v>
      </c>
      <c r="U275" s="8">
        <v>41425</v>
      </c>
      <c r="V275" s="7">
        <v>13.200000000000001</v>
      </c>
      <c r="W275" s="7">
        <v>9.36</v>
      </c>
      <c r="X275" s="7">
        <v>4.5</v>
      </c>
    </row>
    <row r="276" spans="1:24">
      <c r="A276" s="8">
        <v>41453</v>
      </c>
      <c r="B276" s="7">
        <v>13.18</v>
      </c>
      <c r="C276" s="7">
        <v>9.34</v>
      </c>
      <c r="D276" s="7">
        <v>4.5</v>
      </c>
      <c r="E276" s="8">
        <v>41453</v>
      </c>
      <c r="F276" s="30">
        <f t="shared" si="12"/>
        <v>0.1318</v>
      </c>
      <c r="G276" s="30">
        <f t="shared" si="13"/>
        <v>9.3399999999999997E-2</v>
      </c>
      <c r="H276" s="30">
        <f t="shared" si="14"/>
        <v>4.4999999999999998E-2</v>
      </c>
      <c r="U276" s="8">
        <v>41453</v>
      </c>
      <c r="V276" s="7">
        <v>13.18</v>
      </c>
      <c r="W276" s="7">
        <v>9.34</v>
      </c>
      <c r="X276" s="7">
        <v>4.5</v>
      </c>
    </row>
    <row r="277" spans="1:24">
      <c r="A277" s="8">
        <v>41486</v>
      </c>
      <c r="B277" s="7">
        <v>13.44</v>
      </c>
      <c r="C277" s="7">
        <v>8.48</v>
      </c>
      <c r="D277" s="7">
        <v>3.27</v>
      </c>
      <c r="E277" s="8">
        <v>41486</v>
      </c>
      <c r="F277" s="30">
        <f t="shared" si="12"/>
        <v>0.13439999999999999</v>
      </c>
      <c r="G277" s="30">
        <f t="shared" si="13"/>
        <v>8.48E-2</v>
      </c>
      <c r="H277" s="30">
        <f t="shared" si="14"/>
        <v>3.27E-2</v>
      </c>
      <c r="U277" s="8">
        <v>41486</v>
      </c>
      <c r="V277" s="7">
        <v>13.44</v>
      </c>
      <c r="W277" s="7">
        <v>8.48</v>
      </c>
      <c r="X277" s="7">
        <v>3.27</v>
      </c>
    </row>
    <row r="278" spans="1:24">
      <c r="A278" s="8">
        <v>41516</v>
      </c>
      <c r="B278" s="7">
        <v>13.46</v>
      </c>
      <c r="C278" s="7">
        <v>8.44</v>
      </c>
      <c r="D278" s="7">
        <v>3.27</v>
      </c>
      <c r="E278" s="8">
        <v>41516</v>
      </c>
      <c r="F278" s="30">
        <f t="shared" si="12"/>
        <v>0.1346</v>
      </c>
      <c r="G278" s="30">
        <f t="shared" si="13"/>
        <v>8.4399999999999989E-2</v>
      </c>
      <c r="H278" s="30">
        <f t="shared" si="14"/>
        <v>3.27E-2</v>
      </c>
      <c r="U278" s="8">
        <v>41516</v>
      </c>
      <c r="V278" s="7">
        <v>13.46</v>
      </c>
      <c r="W278" s="7">
        <v>8.44</v>
      </c>
      <c r="X278" s="7">
        <v>3.27</v>
      </c>
    </row>
    <row r="279" spans="1:24">
      <c r="A279" s="8">
        <v>41547</v>
      </c>
      <c r="B279" s="7">
        <v>13.68</v>
      </c>
      <c r="C279" s="7">
        <v>10.050000000000001</v>
      </c>
      <c r="D279" s="7">
        <v>5.89</v>
      </c>
      <c r="E279" s="8">
        <v>41547</v>
      </c>
      <c r="F279" s="30">
        <f t="shared" si="12"/>
        <v>0.1368</v>
      </c>
      <c r="G279" s="30">
        <f t="shared" si="13"/>
        <v>0.10050000000000001</v>
      </c>
      <c r="H279" s="30">
        <f t="shared" si="14"/>
        <v>5.8899999999999994E-2</v>
      </c>
      <c r="U279" s="8">
        <v>41547</v>
      </c>
      <c r="V279" s="7">
        <v>13.68</v>
      </c>
      <c r="W279" s="7">
        <v>10.050000000000001</v>
      </c>
      <c r="X279" s="7">
        <v>5.89</v>
      </c>
    </row>
    <row r="280" spans="1:24">
      <c r="A280" s="8">
        <v>41578</v>
      </c>
      <c r="B280" s="7">
        <v>13.790000000000001</v>
      </c>
      <c r="C280" s="7">
        <v>10.1</v>
      </c>
      <c r="D280" s="7">
        <v>5.88</v>
      </c>
      <c r="E280" s="8">
        <v>41578</v>
      </c>
      <c r="F280" s="30">
        <f t="shared" si="12"/>
        <v>0.13790000000000002</v>
      </c>
      <c r="G280" s="30">
        <f t="shared" si="13"/>
        <v>0.10099999999999999</v>
      </c>
      <c r="H280" s="30">
        <f t="shared" si="14"/>
        <v>5.8799999999999998E-2</v>
      </c>
      <c r="U280" s="8">
        <v>41578</v>
      </c>
      <c r="V280" s="7">
        <v>13.790000000000001</v>
      </c>
      <c r="W280" s="7">
        <v>10.1</v>
      </c>
      <c r="X280" s="7">
        <v>5.88</v>
      </c>
    </row>
    <row r="281" spans="1:24">
      <c r="A281" s="8">
        <v>41607</v>
      </c>
      <c r="B281" s="7">
        <v>13.81</v>
      </c>
      <c r="C281" s="7">
        <v>10.1</v>
      </c>
      <c r="D281" s="7">
        <v>5.88</v>
      </c>
      <c r="E281" s="8">
        <v>41607</v>
      </c>
      <c r="F281" s="30">
        <f t="shared" si="12"/>
        <v>0.1381</v>
      </c>
      <c r="G281" s="30">
        <f t="shared" si="13"/>
        <v>0.10099999999999999</v>
      </c>
      <c r="H281" s="30">
        <f t="shared" si="14"/>
        <v>5.8799999999999998E-2</v>
      </c>
      <c r="U281" s="8">
        <v>41607</v>
      </c>
      <c r="V281" s="7">
        <v>13.81</v>
      </c>
      <c r="W281" s="7">
        <v>10.1</v>
      </c>
      <c r="X281" s="7">
        <v>5.88</v>
      </c>
    </row>
    <row r="282" spans="1:24">
      <c r="A282" s="8">
        <v>41639</v>
      </c>
      <c r="B282" s="7">
        <v>14.030000000000001</v>
      </c>
      <c r="C282" s="7">
        <v>10.93</v>
      </c>
      <c r="D282" s="7">
        <v>6.61</v>
      </c>
      <c r="E282" s="8">
        <v>41639</v>
      </c>
      <c r="F282" s="30">
        <f t="shared" si="12"/>
        <v>0.14030000000000001</v>
      </c>
      <c r="G282" s="30">
        <f t="shared" si="13"/>
        <v>0.10929999999999999</v>
      </c>
      <c r="H282" s="30">
        <f t="shared" si="14"/>
        <v>6.6100000000000006E-2</v>
      </c>
      <c r="U282" s="8">
        <v>41639</v>
      </c>
      <c r="V282" s="7">
        <v>14.030000000000001</v>
      </c>
      <c r="W282" s="7">
        <v>10.93</v>
      </c>
      <c r="X282" s="7">
        <v>6.61</v>
      </c>
    </row>
    <row r="283" spans="1:24">
      <c r="A283" s="8">
        <v>41670</v>
      </c>
      <c r="B283" s="7">
        <v>13.98</v>
      </c>
      <c r="C283" s="7">
        <v>10.91</v>
      </c>
      <c r="D283" s="7">
        <v>6.6000000000000005</v>
      </c>
      <c r="E283" s="8">
        <v>41670</v>
      </c>
      <c r="F283" s="30">
        <f t="shared" si="12"/>
        <v>0.13980000000000001</v>
      </c>
      <c r="G283" s="30">
        <f t="shared" si="13"/>
        <v>0.1091</v>
      </c>
      <c r="H283" s="30">
        <f t="shared" si="14"/>
        <v>6.6000000000000003E-2</v>
      </c>
      <c r="U283" s="8">
        <v>41670</v>
      </c>
      <c r="V283" s="7">
        <v>13.98</v>
      </c>
      <c r="W283" s="7">
        <v>10.91</v>
      </c>
      <c r="X283" s="7">
        <v>6.6000000000000005</v>
      </c>
    </row>
    <row r="284" spans="1:24">
      <c r="A284" s="8">
        <v>41698</v>
      </c>
      <c r="B284" s="7">
        <v>13.99</v>
      </c>
      <c r="C284" s="7">
        <v>10.94</v>
      </c>
      <c r="D284" s="7">
        <v>6.6000000000000005</v>
      </c>
      <c r="E284" s="8">
        <v>41698</v>
      </c>
      <c r="F284" s="30">
        <f t="shared" si="12"/>
        <v>0.1399</v>
      </c>
      <c r="G284" s="30">
        <f t="shared" si="13"/>
        <v>0.1094</v>
      </c>
      <c r="H284" s="30">
        <f t="shared" si="14"/>
        <v>6.6000000000000003E-2</v>
      </c>
      <c r="U284" s="8">
        <v>41698</v>
      </c>
      <c r="V284" s="7">
        <v>13.99</v>
      </c>
      <c r="W284" s="7">
        <v>10.94</v>
      </c>
      <c r="X284" s="7">
        <v>6.6000000000000005</v>
      </c>
    </row>
    <row r="285" spans="1:24">
      <c r="A285" s="8">
        <v>41729</v>
      </c>
      <c r="B285" s="7">
        <v>13.88</v>
      </c>
      <c r="C285" s="7">
        <v>13.36</v>
      </c>
      <c r="D285" s="7">
        <v>6.61</v>
      </c>
      <c r="E285" s="8">
        <v>41729</v>
      </c>
      <c r="F285" s="30">
        <f t="shared" si="12"/>
        <v>0.13880000000000001</v>
      </c>
      <c r="G285" s="30">
        <f t="shared" si="13"/>
        <v>0.1336</v>
      </c>
      <c r="H285" s="30">
        <f t="shared" si="14"/>
        <v>6.6100000000000006E-2</v>
      </c>
      <c r="U285" s="8">
        <v>41729</v>
      </c>
      <c r="V285" s="7">
        <v>13.88</v>
      </c>
      <c r="W285" s="7">
        <v>13.36</v>
      </c>
      <c r="X285" s="7">
        <v>6.61</v>
      </c>
    </row>
    <row r="286" spans="1:24">
      <c r="A286" s="8">
        <v>41759</v>
      </c>
      <c r="B286" s="7">
        <v>13.88</v>
      </c>
      <c r="C286" s="7">
        <v>13.3</v>
      </c>
      <c r="D286" s="7">
        <v>6.61</v>
      </c>
      <c r="E286" s="8">
        <v>41759</v>
      </c>
      <c r="F286" s="30">
        <f t="shared" si="12"/>
        <v>0.13880000000000001</v>
      </c>
      <c r="G286" s="30">
        <f t="shared" si="13"/>
        <v>0.13300000000000001</v>
      </c>
      <c r="H286" s="30">
        <f t="shared" si="14"/>
        <v>6.6100000000000006E-2</v>
      </c>
      <c r="U286" s="8">
        <v>41759</v>
      </c>
      <c r="V286" s="7">
        <v>13.88</v>
      </c>
      <c r="W286" s="7">
        <v>13.3</v>
      </c>
      <c r="X286" s="7">
        <v>6.61</v>
      </c>
    </row>
    <row r="287" spans="1:24">
      <c r="A287" s="8">
        <v>41789</v>
      </c>
      <c r="B287" s="7">
        <v>13.89</v>
      </c>
      <c r="C287" s="7">
        <v>13.3</v>
      </c>
      <c r="D287" s="7">
        <v>6.61</v>
      </c>
      <c r="E287" s="8">
        <v>41789</v>
      </c>
      <c r="F287" s="30">
        <f t="shared" si="12"/>
        <v>0.1389</v>
      </c>
      <c r="G287" s="30">
        <f t="shared" si="13"/>
        <v>0.13300000000000001</v>
      </c>
      <c r="H287" s="30">
        <f t="shared" si="14"/>
        <v>6.6100000000000006E-2</v>
      </c>
      <c r="U287" s="8">
        <v>41789</v>
      </c>
      <c r="V287" s="7">
        <v>13.89</v>
      </c>
      <c r="W287" s="7">
        <v>13.3</v>
      </c>
      <c r="X287" s="7">
        <v>6.61</v>
      </c>
    </row>
    <row r="288" spans="1:24">
      <c r="A288" s="8">
        <v>41820</v>
      </c>
      <c r="B288" s="7">
        <v>13.86</v>
      </c>
      <c r="C288" s="7">
        <v>14.6</v>
      </c>
      <c r="D288" s="7">
        <v>6.42</v>
      </c>
      <c r="E288" s="8">
        <v>41820</v>
      </c>
      <c r="F288" s="30">
        <f t="shared" si="12"/>
        <v>0.1386</v>
      </c>
      <c r="G288" s="30">
        <f t="shared" si="13"/>
        <v>0.14599999999999999</v>
      </c>
      <c r="H288" s="30">
        <f t="shared" si="14"/>
        <v>6.4199999999999993E-2</v>
      </c>
      <c r="U288" s="8">
        <v>41820</v>
      </c>
      <c r="V288" s="7">
        <v>13.86</v>
      </c>
      <c r="W288" s="7">
        <v>14.6</v>
      </c>
      <c r="X288" s="7">
        <v>6.42</v>
      </c>
    </row>
    <row r="289" spans="1:24">
      <c r="A289" s="8">
        <v>41851</v>
      </c>
      <c r="B289" s="7">
        <v>13.85</v>
      </c>
      <c r="C289" s="7">
        <v>14.57</v>
      </c>
      <c r="D289" s="7">
        <v>6.42</v>
      </c>
      <c r="E289" s="8">
        <v>41851</v>
      </c>
      <c r="F289" s="30">
        <f t="shared" si="12"/>
        <v>0.13849999999999998</v>
      </c>
      <c r="G289" s="30">
        <f t="shared" si="13"/>
        <v>0.1457</v>
      </c>
      <c r="H289" s="30">
        <f t="shared" si="14"/>
        <v>6.4199999999999993E-2</v>
      </c>
      <c r="U289" s="8">
        <v>41851</v>
      </c>
      <c r="V289" s="7">
        <v>13.85</v>
      </c>
      <c r="W289" s="7">
        <v>14.57</v>
      </c>
      <c r="X289" s="7">
        <v>6.42</v>
      </c>
    </row>
    <row r="290" spans="1:24">
      <c r="A290" s="8">
        <v>41880</v>
      </c>
      <c r="B290" s="7">
        <v>13.85</v>
      </c>
      <c r="C290" s="7">
        <v>14.5</v>
      </c>
      <c r="D290" s="7">
        <v>6.42</v>
      </c>
      <c r="E290" s="8">
        <v>41880</v>
      </c>
      <c r="F290" s="30">
        <f t="shared" si="12"/>
        <v>0.13849999999999998</v>
      </c>
      <c r="G290" s="30">
        <f t="shared" si="13"/>
        <v>0.14499999999999999</v>
      </c>
      <c r="H290" s="30">
        <f t="shared" si="14"/>
        <v>6.4199999999999993E-2</v>
      </c>
      <c r="U290" s="8">
        <v>41880</v>
      </c>
      <c r="V290" s="7">
        <v>13.85</v>
      </c>
      <c r="W290" s="7">
        <v>14.5</v>
      </c>
      <c r="X290" s="7">
        <v>6.42</v>
      </c>
    </row>
    <row r="291" spans="1:24">
      <c r="A291" s="8">
        <v>41912</v>
      </c>
      <c r="B291" s="7">
        <v>14.21</v>
      </c>
      <c r="C291" s="7">
        <v>13.200000000000001</v>
      </c>
      <c r="D291" s="7">
        <v>6.73</v>
      </c>
      <c r="E291" s="8">
        <v>41912</v>
      </c>
      <c r="F291" s="30">
        <f t="shared" si="12"/>
        <v>0.1421</v>
      </c>
      <c r="G291" s="30">
        <f t="shared" si="13"/>
        <v>0.13200000000000001</v>
      </c>
      <c r="H291" s="30">
        <f t="shared" si="14"/>
        <v>6.7299999999999999E-2</v>
      </c>
      <c r="U291" s="8">
        <v>41912</v>
      </c>
      <c r="V291" s="7">
        <v>14.21</v>
      </c>
      <c r="W291" s="7">
        <v>13.200000000000001</v>
      </c>
      <c r="X291" s="7">
        <v>6.73</v>
      </c>
    </row>
    <row r="292" spans="1:24">
      <c r="A292" s="8">
        <v>41943</v>
      </c>
      <c r="B292" s="7">
        <v>14.22</v>
      </c>
      <c r="C292" s="7">
        <v>13.200000000000001</v>
      </c>
      <c r="D292" s="7">
        <v>6.72</v>
      </c>
      <c r="E292" s="8">
        <v>41943</v>
      </c>
      <c r="F292" s="30">
        <f t="shared" si="12"/>
        <v>0.14219999999999999</v>
      </c>
      <c r="G292" s="30">
        <f t="shared" si="13"/>
        <v>0.13200000000000001</v>
      </c>
      <c r="H292" s="30">
        <f t="shared" si="14"/>
        <v>6.7199999999999996E-2</v>
      </c>
      <c r="U292" s="8">
        <v>41943</v>
      </c>
      <c r="V292" s="7">
        <v>14.22</v>
      </c>
      <c r="W292" s="7">
        <v>13.200000000000001</v>
      </c>
      <c r="X292" s="7">
        <v>6.72</v>
      </c>
    </row>
    <row r="293" spans="1:24">
      <c r="A293" s="8">
        <v>41971</v>
      </c>
      <c r="B293" s="7">
        <v>14.22</v>
      </c>
      <c r="C293" s="7">
        <v>13.17</v>
      </c>
      <c r="D293" s="7">
        <v>6.72</v>
      </c>
      <c r="E293" s="8">
        <v>41971</v>
      </c>
      <c r="F293" s="30">
        <f t="shared" si="12"/>
        <v>0.14219999999999999</v>
      </c>
      <c r="G293" s="30">
        <f t="shared" si="13"/>
        <v>0.13170000000000001</v>
      </c>
      <c r="H293" s="30">
        <f t="shared" si="14"/>
        <v>6.7199999999999996E-2</v>
      </c>
      <c r="U293" s="8">
        <v>41971</v>
      </c>
      <c r="V293" s="7">
        <v>14.22</v>
      </c>
      <c r="W293" s="7">
        <v>13.17</v>
      </c>
      <c r="X293" s="7">
        <v>6.72</v>
      </c>
    </row>
    <row r="294" spans="1:24">
      <c r="A294" s="8">
        <v>42004</v>
      </c>
      <c r="B294" s="7">
        <v>13.98</v>
      </c>
      <c r="C294" s="7">
        <v>12.120000000000001</v>
      </c>
      <c r="D294" s="7">
        <v>8.7000000000000011</v>
      </c>
      <c r="E294" s="8">
        <v>42004</v>
      </c>
      <c r="F294" s="30">
        <f t="shared" si="12"/>
        <v>0.13980000000000001</v>
      </c>
      <c r="G294" s="30">
        <f t="shared" si="13"/>
        <v>0.12120000000000002</v>
      </c>
      <c r="H294" s="30">
        <f t="shared" si="14"/>
        <v>8.7000000000000008E-2</v>
      </c>
      <c r="U294" s="8">
        <v>42004</v>
      </c>
      <c r="V294" s="7">
        <v>13.98</v>
      </c>
      <c r="W294" s="7">
        <v>12.120000000000001</v>
      </c>
      <c r="X294" s="7">
        <v>8.7000000000000011</v>
      </c>
    </row>
    <row r="295" spans="1:24">
      <c r="A295" s="8">
        <v>42034</v>
      </c>
      <c r="B295" s="7">
        <v>13.98</v>
      </c>
      <c r="C295" s="7">
        <v>12.120000000000001</v>
      </c>
      <c r="D295" s="7">
        <v>8.7000000000000011</v>
      </c>
      <c r="E295" s="8">
        <v>42034</v>
      </c>
      <c r="F295" s="30">
        <f t="shared" si="12"/>
        <v>0.13980000000000001</v>
      </c>
      <c r="G295" s="30">
        <f t="shared" si="13"/>
        <v>0.12120000000000002</v>
      </c>
      <c r="H295" s="30">
        <f t="shared" si="14"/>
        <v>8.7000000000000008E-2</v>
      </c>
      <c r="U295" s="8">
        <v>42034</v>
      </c>
      <c r="V295" s="7">
        <v>13.98</v>
      </c>
      <c r="W295" s="7">
        <v>12.120000000000001</v>
      </c>
      <c r="X295" s="7">
        <v>8.7000000000000011</v>
      </c>
    </row>
    <row r="296" spans="1:24">
      <c r="A296" s="8">
        <v>42062</v>
      </c>
      <c r="B296" s="7">
        <v>13.97</v>
      </c>
      <c r="C296" s="7">
        <v>12.09</v>
      </c>
      <c r="D296" s="7">
        <v>8.7100000000000009</v>
      </c>
      <c r="E296" s="8">
        <v>42062</v>
      </c>
      <c r="F296" s="30">
        <f t="shared" si="12"/>
        <v>0.13970000000000002</v>
      </c>
      <c r="G296" s="30">
        <f t="shared" si="13"/>
        <v>0.12089999999999999</v>
      </c>
      <c r="H296" s="30">
        <f t="shared" si="14"/>
        <v>8.7100000000000011E-2</v>
      </c>
      <c r="U296" s="8">
        <v>42062</v>
      </c>
      <c r="V296" s="7">
        <v>13.97</v>
      </c>
      <c r="W296" s="7">
        <v>12.09</v>
      </c>
      <c r="X296" s="7">
        <v>8.7100000000000009</v>
      </c>
    </row>
    <row r="297" spans="1:24">
      <c r="A297" s="8">
        <v>42094</v>
      </c>
      <c r="B297" s="7">
        <v>13.52</v>
      </c>
      <c r="C297" s="7">
        <v>8.9600000000000009</v>
      </c>
      <c r="D297" s="7">
        <v>8.66</v>
      </c>
      <c r="E297" s="8">
        <v>42094</v>
      </c>
      <c r="F297" s="30">
        <f t="shared" si="12"/>
        <v>0.13519999999999999</v>
      </c>
      <c r="G297" s="30">
        <f t="shared" si="13"/>
        <v>8.9600000000000013E-2</v>
      </c>
      <c r="H297" s="30">
        <f t="shared" si="14"/>
        <v>8.6599999999999996E-2</v>
      </c>
      <c r="U297" s="8">
        <v>42094</v>
      </c>
      <c r="V297" s="7">
        <v>13.52</v>
      </c>
      <c r="W297" s="7">
        <v>8.9600000000000009</v>
      </c>
      <c r="X297" s="7">
        <v>8.66</v>
      </c>
    </row>
    <row r="298" spans="1:24">
      <c r="A298" s="8">
        <v>42124</v>
      </c>
      <c r="B298" s="7">
        <v>13.44</v>
      </c>
      <c r="C298" s="7">
        <v>9.0400000000000009</v>
      </c>
      <c r="D298" s="7">
        <v>8.7000000000000011</v>
      </c>
      <c r="E298" s="8">
        <v>42124</v>
      </c>
      <c r="F298" s="30">
        <f t="shared" si="12"/>
        <v>0.13439999999999999</v>
      </c>
      <c r="G298" s="30">
        <f t="shared" si="13"/>
        <v>9.0400000000000008E-2</v>
      </c>
      <c r="H298" s="30">
        <f t="shared" si="14"/>
        <v>8.7000000000000008E-2</v>
      </c>
      <c r="U298" s="8">
        <v>42124</v>
      </c>
      <c r="V298" s="7">
        <v>13.44</v>
      </c>
      <c r="W298" s="7">
        <v>9.0400000000000009</v>
      </c>
      <c r="X298" s="7">
        <v>8.7000000000000011</v>
      </c>
    </row>
    <row r="299" spans="1:24">
      <c r="A299" s="8">
        <v>42153</v>
      </c>
      <c r="B299" s="7">
        <v>13.43</v>
      </c>
      <c r="C299" s="7">
        <v>9.0500000000000007</v>
      </c>
      <c r="D299" s="7">
        <v>8.7000000000000011</v>
      </c>
      <c r="E299" s="8">
        <v>42153</v>
      </c>
      <c r="F299" s="30">
        <f t="shared" si="12"/>
        <v>0.1343</v>
      </c>
      <c r="G299" s="30">
        <f t="shared" si="13"/>
        <v>9.0500000000000011E-2</v>
      </c>
      <c r="H299" s="30">
        <f t="shared" si="14"/>
        <v>8.7000000000000008E-2</v>
      </c>
      <c r="U299" s="8">
        <v>42153</v>
      </c>
      <c r="V299" s="7">
        <v>13.43</v>
      </c>
      <c r="W299" s="7">
        <v>9.0500000000000007</v>
      </c>
      <c r="X299" s="7">
        <v>8.7000000000000011</v>
      </c>
    </row>
    <row r="300" spans="1:24">
      <c r="A300" s="8">
        <v>42185</v>
      </c>
      <c r="B300" s="7">
        <v>12.77</v>
      </c>
      <c r="C300" s="7">
        <v>7.83</v>
      </c>
      <c r="D300" s="7">
        <v>9.59</v>
      </c>
      <c r="E300" s="8">
        <v>42185</v>
      </c>
      <c r="F300" s="30">
        <f t="shared" si="12"/>
        <v>0.12770000000000001</v>
      </c>
      <c r="G300" s="30">
        <f t="shared" si="13"/>
        <v>7.8299999999999995E-2</v>
      </c>
      <c r="H300" s="30">
        <f t="shared" si="14"/>
        <v>9.5899999999999999E-2</v>
      </c>
      <c r="U300" s="8">
        <v>42185</v>
      </c>
      <c r="V300" s="7">
        <v>12.77</v>
      </c>
      <c r="W300" s="7">
        <v>7.83</v>
      </c>
      <c r="X300" s="7">
        <v>9.59</v>
      </c>
    </row>
    <row r="301" spans="1:24">
      <c r="A301" s="8">
        <v>42216</v>
      </c>
      <c r="B301" s="7">
        <v>12.73</v>
      </c>
      <c r="C301" s="7">
        <v>7.8500000000000005</v>
      </c>
      <c r="D301" s="7">
        <v>9.6300000000000008</v>
      </c>
      <c r="E301" s="8">
        <v>42216</v>
      </c>
      <c r="F301" s="30">
        <f t="shared" si="12"/>
        <v>0.1273</v>
      </c>
      <c r="G301" s="30">
        <f t="shared" si="13"/>
        <v>7.85E-2</v>
      </c>
      <c r="H301" s="30">
        <f t="shared" si="14"/>
        <v>9.6300000000000011E-2</v>
      </c>
      <c r="U301" s="8">
        <v>42216</v>
      </c>
      <c r="V301" s="7">
        <v>12.73</v>
      </c>
      <c r="W301" s="7">
        <v>7.8500000000000005</v>
      </c>
      <c r="X301" s="7">
        <v>9.6300000000000008</v>
      </c>
    </row>
    <row r="302" spans="1:24">
      <c r="A302" s="8">
        <v>42247</v>
      </c>
      <c r="B302" s="7">
        <v>12.71</v>
      </c>
      <c r="C302" s="7">
        <v>7.8</v>
      </c>
      <c r="D302" s="7">
        <v>9.6300000000000008</v>
      </c>
      <c r="E302" s="8">
        <v>42247</v>
      </c>
      <c r="F302" s="30">
        <f t="shared" si="12"/>
        <v>0.12710000000000002</v>
      </c>
      <c r="G302" s="30">
        <f t="shared" si="13"/>
        <v>7.8E-2</v>
      </c>
      <c r="H302" s="30">
        <f t="shared" si="14"/>
        <v>9.6300000000000011E-2</v>
      </c>
      <c r="U302" s="8">
        <v>42247</v>
      </c>
      <c r="V302" s="7">
        <v>12.71</v>
      </c>
      <c r="W302" s="7">
        <v>7.8</v>
      </c>
      <c r="X302" s="7">
        <v>9.6300000000000008</v>
      </c>
    </row>
    <row r="303" spans="1:24">
      <c r="A303" s="8">
        <v>42277</v>
      </c>
      <c r="B303" s="7">
        <v>12.05</v>
      </c>
      <c r="C303" s="7">
        <v>6.3900000000000006</v>
      </c>
      <c r="D303" s="7">
        <v>9.48</v>
      </c>
      <c r="E303" s="8">
        <v>42277</v>
      </c>
      <c r="F303" s="30">
        <f t="shared" si="12"/>
        <v>0.12050000000000001</v>
      </c>
      <c r="G303" s="30">
        <f t="shared" si="13"/>
        <v>6.3900000000000012E-2</v>
      </c>
      <c r="H303" s="30">
        <f t="shared" si="14"/>
        <v>9.4800000000000009E-2</v>
      </c>
      <c r="U303" s="8">
        <v>42277</v>
      </c>
      <c r="V303" s="7">
        <v>12.05</v>
      </c>
      <c r="W303" s="7">
        <v>6.3900000000000006</v>
      </c>
      <c r="X303" s="7">
        <v>9.48</v>
      </c>
    </row>
    <row r="304" spans="1:24">
      <c r="A304" s="8">
        <v>42307</v>
      </c>
      <c r="B304" s="7">
        <v>12.06</v>
      </c>
      <c r="C304" s="7">
        <v>6.4</v>
      </c>
      <c r="D304" s="7">
        <v>9.48</v>
      </c>
      <c r="E304" s="8">
        <v>42307</v>
      </c>
      <c r="F304" s="30">
        <f t="shared" si="12"/>
        <v>0.1206</v>
      </c>
      <c r="G304" s="30">
        <f t="shared" si="13"/>
        <v>6.4000000000000001E-2</v>
      </c>
      <c r="H304" s="30">
        <f t="shared" si="14"/>
        <v>9.4800000000000009E-2</v>
      </c>
      <c r="U304" s="8">
        <v>42307</v>
      </c>
      <c r="V304" s="7">
        <v>12.06</v>
      </c>
      <c r="W304" s="7">
        <v>6.4</v>
      </c>
      <c r="X304" s="7">
        <v>9.48</v>
      </c>
    </row>
    <row r="305" spans="1:24">
      <c r="A305" s="8">
        <v>42338</v>
      </c>
      <c r="B305" s="7">
        <v>12.06</v>
      </c>
      <c r="C305" s="7">
        <v>6.3900000000000006</v>
      </c>
      <c r="D305" s="7">
        <v>9.48</v>
      </c>
      <c r="E305" s="8">
        <v>42338</v>
      </c>
      <c r="F305" s="30">
        <f t="shared" ref="F305:F346" si="15">B305/100</f>
        <v>0.1206</v>
      </c>
      <c r="G305" s="30">
        <f t="shared" ref="G305:G346" si="16">C305/100</f>
        <v>6.3900000000000012E-2</v>
      </c>
      <c r="H305" s="30">
        <f t="shared" ref="H305:H346" si="17">D305/100</f>
        <v>9.4800000000000009E-2</v>
      </c>
      <c r="U305" s="8">
        <v>42338</v>
      </c>
      <c r="V305" s="7">
        <v>12.06</v>
      </c>
      <c r="W305" s="7">
        <v>6.3900000000000006</v>
      </c>
      <c r="X305" s="7">
        <v>9.48</v>
      </c>
    </row>
    <row r="306" spans="1:24">
      <c r="A306" s="8">
        <v>42369</v>
      </c>
      <c r="B306" s="7">
        <v>11.61</v>
      </c>
      <c r="C306" s="7">
        <v>5.39</v>
      </c>
      <c r="D306" s="7">
        <v>7.98</v>
      </c>
      <c r="E306" s="8">
        <v>42369</v>
      </c>
      <c r="F306" s="30">
        <f t="shared" si="15"/>
        <v>0.11609999999999999</v>
      </c>
      <c r="G306" s="30">
        <f t="shared" si="16"/>
        <v>5.3899999999999997E-2</v>
      </c>
      <c r="H306" s="30">
        <f t="shared" si="17"/>
        <v>7.980000000000001E-2</v>
      </c>
      <c r="U306" s="8">
        <v>42369</v>
      </c>
      <c r="V306" s="7">
        <v>11.61</v>
      </c>
      <c r="W306" s="7">
        <v>5.39</v>
      </c>
      <c r="X306" s="7">
        <v>7.98</v>
      </c>
    </row>
    <row r="307" spans="1:24">
      <c r="A307" s="8">
        <v>42398</v>
      </c>
      <c r="B307" s="7">
        <v>11.66</v>
      </c>
      <c r="C307" s="7">
        <v>5.37</v>
      </c>
      <c r="D307" s="7">
        <v>7.98</v>
      </c>
      <c r="E307" s="8">
        <v>42398</v>
      </c>
      <c r="F307" s="30">
        <f t="shared" si="15"/>
        <v>0.1166</v>
      </c>
      <c r="G307" s="30">
        <f t="shared" si="16"/>
        <v>5.3699999999999998E-2</v>
      </c>
      <c r="H307" s="30">
        <f t="shared" si="17"/>
        <v>7.980000000000001E-2</v>
      </c>
      <c r="U307" s="8">
        <v>42398</v>
      </c>
      <c r="V307" s="7">
        <v>11.66</v>
      </c>
      <c r="W307" s="7">
        <v>5.37</v>
      </c>
      <c r="X307" s="7">
        <v>7.98</v>
      </c>
    </row>
    <row r="308" spans="1:24">
      <c r="A308" s="8">
        <v>42429</v>
      </c>
      <c r="B308" s="7">
        <v>11.71</v>
      </c>
      <c r="C308" s="7">
        <v>5.95</v>
      </c>
      <c r="D308" s="7">
        <v>7.98</v>
      </c>
      <c r="E308" s="8">
        <v>42429</v>
      </c>
      <c r="F308" s="30">
        <f t="shared" si="15"/>
        <v>0.11710000000000001</v>
      </c>
      <c r="G308" s="30">
        <f t="shared" si="16"/>
        <v>5.9500000000000004E-2</v>
      </c>
      <c r="H308" s="30">
        <f t="shared" si="17"/>
        <v>7.980000000000001E-2</v>
      </c>
      <c r="U308" s="8">
        <v>42429</v>
      </c>
      <c r="V308" s="7">
        <v>11.71</v>
      </c>
      <c r="W308" s="7">
        <v>5.95</v>
      </c>
      <c r="X308" s="7">
        <v>7.98</v>
      </c>
    </row>
    <row r="309" spans="1:24">
      <c r="A309" s="8">
        <v>42460</v>
      </c>
      <c r="B309" s="7">
        <v>11.68</v>
      </c>
      <c r="C309" s="7">
        <v>4.53</v>
      </c>
      <c r="D309" s="7">
        <v>7.5200000000000005</v>
      </c>
      <c r="E309" s="8">
        <v>42460</v>
      </c>
      <c r="F309" s="30">
        <f t="shared" si="15"/>
        <v>0.1168</v>
      </c>
      <c r="G309" s="30">
        <f t="shared" si="16"/>
        <v>4.53E-2</v>
      </c>
      <c r="H309" s="30">
        <f t="shared" si="17"/>
        <v>7.5200000000000003E-2</v>
      </c>
      <c r="U309" s="8">
        <v>42460</v>
      </c>
      <c r="V309" s="7">
        <v>11.68</v>
      </c>
      <c r="W309" s="7">
        <v>4.53</v>
      </c>
      <c r="X309" s="7">
        <v>7.5200000000000005</v>
      </c>
    </row>
    <row r="310" spans="1:24">
      <c r="A310" s="8">
        <v>42489</v>
      </c>
      <c r="B310" s="7">
        <v>11.72</v>
      </c>
      <c r="C310" s="7">
        <v>4.55</v>
      </c>
      <c r="D310" s="7">
        <v>7.5200000000000005</v>
      </c>
      <c r="E310" s="8">
        <v>42489</v>
      </c>
      <c r="F310" s="30">
        <f t="shared" si="15"/>
        <v>0.11720000000000001</v>
      </c>
      <c r="G310" s="30">
        <f t="shared" si="16"/>
        <v>4.5499999999999999E-2</v>
      </c>
      <c r="H310" s="30">
        <f t="shared" si="17"/>
        <v>7.5200000000000003E-2</v>
      </c>
      <c r="U310" s="8">
        <v>42489</v>
      </c>
      <c r="V310" s="7">
        <v>11.72</v>
      </c>
      <c r="W310" s="7">
        <v>4.55</v>
      </c>
      <c r="X310" s="7">
        <v>7.5200000000000005</v>
      </c>
    </row>
    <row r="311" spans="1:24">
      <c r="A311" s="8">
        <v>42521</v>
      </c>
      <c r="B311" s="7">
        <v>11.700000000000001</v>
      </c>
      <c r="C311" s="7">
        <v>4.53</v>
      </c>
      <c r="D311" s="7">
        <v>7.54</v>
      </c>
      <c r="E311" s="8">
        <v>42521</v>
      </c>
      <c r="F311" s="30">
        <f t="shared" si="15"/>
        <v>0.11700000000000001</v>
      </c>
      <c r="G311" s="30">
        <f t="shared" si="16"/>
        <v>4.53E-2</v>
      </c>
      <c r="H311" s="30">
        <f t="shared" si="17"/>
        <v>7.5399999999999995E-2</v>
      </c>
      <c r="U311" s="8">
        <v>42521</v>
      </c>
      <c r="V311" s="7">
        <v>11.700000000000001</v>
      </c>
      <c r="W311" s="7">
        <v>4.53</v>
      </c>
      <c r="X311" s="7">
        <v>7.54</v>
      </c>
    </row>
    <row r="312" spans="1:24">
      <c r="A312" s="8">
        <v>42551</v>
      </c>
      <c r="B312" s="7">
        <v>11.4</v>
      </c>
      <c r="C312" s="7">
        <v>3.7800000000000002</v>
      </c>
      <c r="D312" s="7">
        <v>6.58</v>
      </c>
      <c r="E312" s="8">
        <v>42551</v>
      </c>
      <c r="F312" s="30">
        <f t="shared" si="15"/>
        <v>0.114</v>
      </c>
      <c r="G312" s="30">
        <f t="shared" si="16"/>
        <v>3.78E-2</v>
      </c>
      <c r="H312" s="30">
        <f t="shared" si="17"/>
        <v>6.5799999999999997E-2</v>
      </c>
      <c r="U312" s="8">
        <v>42551</v>
      </c>
      <c r="V312" s="7">
        <v>11.4</v>
      </c>
      <c r="W312" s="7">
        <v>3.7800000000000002</v>
      </c>
      <c r="X312" s="7">
        <v>6.58</v>
      </c>
    </row>
    <row r="313" spans="1:24">
      <c r="A313" s="8">
        <v>42580</v>
      </c>
      <c r="B313" s="7">
        <v>11.39</v>
      </c>
      <c r="C313" s="7">
        <v>3.79</v>
      </c>
      <c r="D313" s="7">
        <v>6.58</v>
      </c>
      <c r="E313" s="8">
        <v>42580</v>
      </c>
      <c r="F313" s="30">
        <f t="shared" si="15"/>
        <v>0.1139</v>
      </c>
      <c r="G313" s="30">
        <f t="shared" si="16"/>
        <v>3.7900000000000003E-2</v>
      </c>
      <c r="H313" s="30">
        <f t="shared" si="17"/>
        <v>6.5799999999999997E-2</v>
      </c>
      <c r="U313" s="8">
        <v>42580</v>
      </c>
      <c r="V313" s="7">
        <v>11.39</v>
      </c>
      <c r="W313" s="7">
        <v>3.79</v>
      </c>
      <c r="X313" s="7">
        <v>6.58</v>
      </c>
    </row>
    <row r="314" spans="1:24">
      <c r="A314" s="8">
        <v>42613</v>
      </c>
      <c r="B314" s="7">
        <v>11.46</v>
      </c>
      <c r="C314" s="7">
        <v>3.91</v>
      </c>
      <c r="D314" s="7">
        <v>6.6000000000000005</v>
      </c>
      <c r="E314" s="8">
        <v>42613</v>
      </c>
      <c r="F314" s="30">
        <f t="shared" si="15"/>
        <v>0.11460000000000001</v>
      </c>
      <c r="G314" s="30">
        <f t="shared" si="16"/>
        <v>3.9100000000000003E-2</v>
      </c>
      <c r="H314" s="30">
        <f t="shared" si="17"/>
        <v>6.6000000000000003E-2</v>
      </c>
      <c r="U314" s="8">
        <v>42613</v>
      </c>
      <c r="V314" s="7">
        <v>11.46</v>
      </c>
      <c r="W314" s="7">
        <v>3.91</v>
      </c>
      <c r="X314" s="7">
        <v>6.6000000000000005</v>
      </c>
    </row>
    <row r="315" spans="1:24">
      <c r="A315" s="8">
        <v>42643</v>
      </c>
      <c r="B315" s="7">
        <v>11.53</v>
      </c>
      <c r="C315" s="7">
        <v>4.2</v>
      </c>
      <c r="D315" s="7">
        <v>7.19</v>
      </c>
      <c r="E315" s="8">
        <v>42643</v>
      </c>
      <c r="F315" s="30">
        <f t="shared" si="15"/>
        <v>0.1153</v>
      </c>
      <c r="G315" s="30">
        <f t="shared" si="16"/>
        <v>4.2000000000000003E-2</v>
      </c>
      <c r="H315" s="30">
        <f t="shared" si="17"/>
        <v>7.1900000000000006E-2</v>
      </c>
      <c r="U315" s="8">
        <v>42643</v>
      </c>
      <c r="V315" s="7">
        <v>11.53</v>
      </c>
      <c r="W315" s="7">
        <v>4.2</v>
      </c>
      <c r="X315" s="7">
        <v>7.19</v>
      </c>
    </row>
    <row r="316" spans="1:24">
      <c r="A316" s="8">
        <v>42674</v>
      </c>
      <c r="B316" s="7">
        <v>11.52</v>
      </c>
      <c r="C316" s="7">
        <v>4.3100000000000005</v>
      </c>
      <c r="D316" s="7">
        <v>7.2</v>
      </c>
      <c r="E316" s="8">
        <v>42674</v>
      </c>
      <c r="F316" s="30">
        <f t="shared" si="15"/>
        <v>0.1152</v>
      </c>
      <c r="G316" s="30">
        <f t="shared" si="16"/>
        <v>4.3100000000000006E-2</v>
      </c>
      <c r="H316" s="30">
        <f t="shared" si="17"/>
        <v>7.2000000000000008E-2</v>
      </c>
      <c r="U316" s="8">
        <v>42674</v>
      </c>
      <c r="V316" s="7">
        <v>11.52</v>
      </c>
      <c r="W316" s="7">
        <v>4.3100000000000005</v>
      </c>
      <c r="X316" s="7">
        <v>7.2</v>
      </c>
    </row>
    <row r="317" spans="1:24">
      <c r="A317" s="8">
        <v>42704</v>
      </c>
      <c r="B317" s="7">
        <v>11.53</v>
      </c>
      <c r="C317" s="7">
        <v>4.34</v>
      </c>
      <c r="D317" s="7">
        <v>7.2</v>
      </c>
      <c r="E317" s="8">
        <v>42704</v>
      </c>
      <c r="F317" s="30">
        <f t="shared" si="15"/>
        <v>0.1153</v>
      </c>
      <c r="G317" s="30">
        <f t="shared" si="16"/>
        <v>4.3400000000000001E-2</v>
      </c>
      <c r="H317" s="30">
        <f t="shared" si="17"/>
        <v>7.2000000000000008E-2</v>
      </c>
      <c r="U317" s="8">
        <v>42704</v>
      </c>
      <c r="V317" s="7">
        <v>11.53</v>
      </c>
      <c r="W317" s="7">
        <v>4.34</v>
      </c>
      <c r="X317" s="7">
        <v>7.2</v>
      </c>
    </row>
    <row r="318" spans="1:24">
      <c r="A318" s="8">
        <v>42734</v>
      </c>
      <c r="B318" s="7">
        <v>11.52</v>
      </c>
      <c r="C318" s="7">
        <v>4.33</v>
      </c>
      <c r="D318" s="7">
        <v>7.2</v>
      </c>
      <c r="E318" s="8">
        <v>42734</v>
      </c>
      <c r="F318" s="30">
        <f t="shared" si="15"/>
        <v>0.1152</v>
      </c>
      <c r="G318" s="30">
        <f t="shared" si="16"/>
        <v>4.3299999999999998E-2</v>
      </c>
      <c r="H318" s="30">
        <f t="shared" si="17"/>
        <v>7.2000000000000008E-2</v>
      </c>
      <c r="U318" s="8">
        <v>42734</v>
      </c>
      <c r="V318" s="7">
        <v>11.52</v>
      </c>
      <c r="W318" s="7">
        <v>4.33</v>
      </c>
      <c r="X318" s="7">
        <v>7.2</v>
      </c>
    </row>
    <row r="319" spans="1:24">
      <c r="A319" s="8">
        <v>42766</v>
      </c>
      <c r="B319" s="7">
        <v>12.13</v>
      </c>
      <c r="C319" s="7">
        <v>6.15</v>
      </c>
      <c r="D319" s="7">
        <v>8.6</v>
      </c>
      <c r="E319" s="8">
        <v>42766</v>
      </c>
      <c r="F319" s="30">
        <f t="shared" si="15"/>
        <v>0.12130000000000001</v>
      </c>
      <c r="G319" s="30">
        <f t="shared" si="16"/>
        <v>6.1500000000000006E-2</v>
      </c>
      <c r="H319" s="30">
        <f t="shared" si="17"/>
        <v>8.5999999999999993E-2</v>
      </c>
      <c r="U319" s="8">
        <v>42766</v>
      </c>
      <c r="V319" s="7">
        <v>12.13</v>
      </c>
      <c r="W319" s="7">
        <v>6.15</v>
      </c>
      <c r="X319" s="7">
        <v>8.6</v>
      </c>
    </row>
    <row r="320" spans="1:24">
      <c r="A320" s="8">
        <v>42794</v>
      </c>
      <c r="B320" s="7">
        <v>12.13</v>
      </c>
      <c r="C320" s="7">
        <v>6.16</v>
      </c>
      <c r="D320" s="7">
        <v>8.6</v>
      </c>
      <c r="E320" s="8">
        <v>42794</v>
      </c>
      <c r="F320" s="30">
        <f t="shared" si="15"/>
        <v>0.12130000000000001</v>
      </c>
      <c r="G320" s="30">
        <f t="shared" si="16"/>
        <v>6.1600000000000002E-2</v>
      </c>
      <c r="H320" s="30">
        <f t="shared" si="17"/>
        <v>8.5999999999999993E-2</v>
      </c>
      <c r="U320" s="8">
        <v>42794</v>
      </c>
      <c r="V320" s="7">
        <v>12.13</v>
      </c>
      <c r="W320" s="7">
        <v>6.16</v>
      </c>
      <c r="X320" s="7">
        <v>8.6</v>
      </c>
    </row>
    <row r="321" spans="1:24">
      <c r="A321" s="8">
        <v>42825</v>
      </c>
      <c r="B321" s="7">
        <v>12.44</v>
      </c>
      <c r="C321" s="7">
        <v>6.98</v>
      </c>
      <c r="D321" s="7">
        <v>8.91</v>
      </c>
      <c r="E321" s="8">
        <v>42825</v>
      </c>
      <c r="F321" s="30">
        <f t="shared" si="15"/>
        <v>0.1244</v>
      </c>
      <c r="G321" s="30">
        <f t="shared" si="16"/>
        <v>6.9800000000000001E-2</v>
      </c>
      <c r="H321" s="30">
        <f t="shared" si="17"/>
        <v>8.9099999999999999E-2</v>
      </c>
      <c r="U321" s="8">
        <v>42825</v>
      </c>
      <c r="V321" s="7">
        <v>12.44</v>
      </c>
      <c r="W321" s="7">
        <v>6.98</v>
      </c>
      <c r="X321" s="7">
        <v>8.91</v>
      </c>
    </row>
    <row r="322" spans="1:24">
      <c r="A322" s="8">
        <v>42853</v>
      </c>
      <c r="B322" s="7">
        <v>12.5</v>
      </c>
      <c r="C322" s="7">
        <v>6.98</v>
      </c>
      <c r="D322" s="7">
        <v>8.91</v>
      </c>
      <c r="E322" s="8">
        <v>42853</v>
      </c>
      <c r="F322" s="30">
        <f t="shared" si="15"/>
        <v>0.125</v>
      </c>
      <c r="G322" s="30">
        <f t="shared" si="16"/>
        <v>6.9800000000000001E-2</v>
      </c>
      <c r="H322" s="30">
        <f t="shared" si="17"/>
        <v>8.9099999999999999E-2</v>
      </c>
      <c r="U322" s="8">
        <v>42853</v>
      </c>
      <c r="V322" s="7">
        <v>12.5</v>
      </c>
      <c r="W322" s="7">
        <v>6.98</v>
      </c>
      <c r="X322" s="7">
        <v>8.91</v>
      </c>
    </row>
    <row r="323" spans="1:24">
      <c r="A323" s="8">
        <v>42886</v>
      </c>
      <c r="B323" s="7">
        <v>12.530000000000001</v>
      </c>
      <c r="C323" s="7">
        <v>7.0200000000000005</v>
      </c>
      <c r="D323" s="7">
        <v>8.9500000000000011</v>
      </c>
      <c r="E323" s="8">
        <v>42886</v>
      </c>
      <c r="F323" s="30">
        <f t="shared" si="15"/>
        <v>0.12530000000000002</v>
      </c>
      <c r="G323" s="30">
        <f t="shared" si="16"/>
        <v>7.0199999999999999E-2</v>
      </c>
      <c r="H323" s="30">
        <f t="shared" si="17"/>
        <v>8.950000000000001E-2</v>
      </c>
      <c r="U323" s="8">
        <v>42886</v>
      </c>
      <c r="V323" s="7">
        <v>12.530000000000001</v>
      </c>
      <c r="W323" s="7">
        <v>7.0200000000000005</v>
      </c>
      <c r="X323" s="7">
        <v>8.9500000000000011</v>
      </c>
    </row>
    <row r="324" spans="1:24">
      <c r="A324" s="8">
        <v>42916</v>
      </c>
      <c r="B324" s="7">
        <v>12.68</v>
      </c>
      <c r="C324" s="7">
        <v>8.5500000000000007</v>
      </c>
      <c r="D324" s="7">
        <v>9.43</v>
      </c>
      <c r="E324" s="8">
        <v>42916</v>
      </c>
      <c r="F324" s="30">
        <f t="shared" si="15"/>
        <v>0.1268</v>
      </c>
      <c r="G324" s="30">
        <f t="shared" si="16"/>
        <v>8.5500000000000007E-2</v>
      </c>
      <c r="H324" s="30">
        <f t="shared" si="17"/>
        <v>9.4299999999999995E-2</v>
      </c>
      <c r="U324" s="8">
        <v>42916</v>
      </c>
      <c r="V324" s="7">
        <v>12.68</v>
      </c>
      <c r="W324" s="7">
        <v>8.5500000000000007</v>
      </c>
      <c r="X324" s="7">
        <v>9.43</v>
      </c>
    </row>
    <row r="325" spans="1:24">
      <c r="A325" s="8">
        <v>42947</v>
      </c>
      <c r="B325" s="7">
        <v>12.700000000000001</v>
      </c>
      <c r="C325" s="7">
        <v>8.5500000000000007</v>
      </c>
      <c r="D325" s="7">
        <v>9.43</v>
      </c>
      <c r="E325" s="8">
        <v>42947</v>
      </c>
      <c r="F325" s="30">
        <f t="shared" si="15"/>
        <v>0.127</v>
      </c>
      <c r="G325" s="30">
        <f t="shared" si="16"/>
        <v>8.5500000000000007E-2</v>
      </c>
      <c r="H325" s="30">
        <f t="shared" si="17"/>
        <v>9.4299999999999995E-2</v>
      </c>
      <c r="U325" s="8">
        <v>42947</v>
      </c>
      <c r="V325" s="7">
        <v>12.700000000000001</v>
      </c>
      <c r="W325" s="7">
        <v>8.5500000000000007</v>
      </c>
      <c r="X325" s="7">
        <v>9.43</v>
      </c>
    </row>
    <row r="326" spans="1:24">
      <c r="A326" s="8">
        <v>42978</v>
      </c>
      <c r="B326" s="7">
        <v>13.03</v>
      </c>
      <c r="C326" s="7">
        <v>8.75</v>
      </c>
      <c r="D326" s="7">
        <v>9.31</v>
      </c>
      <c r="E326" s="8">
        <v>42978</v>
      </c>
      <c r="F326" s="30">
        <f t="shared" si="15"/>
        <v>0.1303</v>
      </c>
      <c r="G326" s="30">
        <f t="shared" si="16"/>
        <v>8.7499999999999994E-2</v>
      </c>
      <c r="H326" s="30">
        <f t="shared" si="17"/>
        <v>9.3100000000000002E-2</v>
      </c>
    </row>
    <row r="327" spans="1:24">
      <c r="A327" s="8">
        <v>43007</v>
      </c>
      <c r="B327" s="7">
        <v>13.02</v>
      </c>
      <c r="C327" s="7">
        <v>8.77</v>
      </c>
      <c r="D327" s="7">
        <v>9.31</v>
      </c>
      <c r="E327" s="8">
        <v>43007</v>
      </c>
      <c r="F327" s="30">
        <f t="shared" si="15"/>
        <v>0.13019999999999998</v>
      </c>
      <c r="G327" s="30">
        <f t="shared" si="16"/>
        <v>8.77E-2</v>
      </c>
      <c r="H327" s="30">
        <f t="shared" si="17"/>
        <v>9.3100000000000002E-2</v>
      </c>
    </row>
    <row r="328" spans="1:24">
      <c r="A328" s="8">
        <v>43039</v>
      </c>
      <c r="B328" s="7">
        <v>12.71</v>
      </c>
      <c r="C328" s="7">
        <v>9.5399999999999991</v>
      </c>
      <c r="D328" s="7">
        <v>9.26</v>
      </c>
      <c r="E328" s="8">
        <v>43039</v>
      </c>
      <c r="F328" s="30">
        <f t="shared" si="15"/>
        <v>0.12710000000000002</v>
      </c>
      <c r="G328" s="30">
        <f t="shared" si="16"/>
        <v>9.5399999999999985E-2</v>
      </c>
      <c r="H328" s="30">
        <f t="shared" si="17"/>
        <v>9.2600000000000002E-2</v>
      </c>
    </row>
    <row r="329" spans="1:24">
      <c r="A329" s="8">
        <v>43069</v>
      </c>
      <c r="B329" s="7">
        <v>12.76</v>
      </c>
      <c r="C329" s="7">
        <v>9.5399999999999991</v>
      </c>
      <c r="D329" s="7">
        <v>9.26</v>
      </c>
      <c r="E329" s="8">
        <v>43069</v>
      </c>
      <c r="F329" s="30">
        <f t="shared" si="15"/>
        <v>0.12759999999999999</v>
      </c>
      <c r="G329" s="30">
        <f t="shared" si="16"/>
        <v>9.5399999999999985E-2</v>
      </c>
      <c r="H329" s="30">
        <f t="shared" si="17"/>
        <v>9.2600000000000002E-2</v>
      </c>
    </row>
    <row r="330" spans="1:24">
      <c r="A330" s="8">
        <v>43098</v>
      </c>
      <c r="B330" s="7">
        <v>12.68</v>
      </c>
      <c r="C330" s="7">
        <v>9.52</v>
      </c>
      <c r="D330" s="7">
        <v>9.26</v>
      </c>
      <c r="E330" s="8">
        <v>43098</v>
      </c>
      <c r="F330" s="30">
        <f t="shared" si="15"/>
        <v>0.1268</v>
      </c>
      <c r="G330" s="30">
        <f t="shared" si="16"/>
        <v>9.5199999999999993E-2</v>
      </c>
      <c r="H330" s="30">
        <f t="shared" si="17"/>
        <v>9.2600000000000002E-2</v>
      </c>
    </row>
    <row r="331" spans="1:24">
      <c r="A331" s="8">
        <v>43131</v>
      </c>
      <c r="B331" s="7">
        <v>12.92</v>
      </c>
      <c r="C331" s="7">
        <v>12.8</v>
      </c>
      <c r="D331" s="7">
        <v>9.4600000000000009</v>
      </c>
      <c r="E331" s="8">
        <v>43131</v>
      </c>
      <c r="F331" s="30">
        <f t="shared" si="15"/>
        <v>0.12920000000000001</v>
      </c>
      <c r="G331" s="30">
        <f t="shared" si="16"/>
        <v>0.128</v>
      </c>
      <c r="H331" s="30">
        <f t="shared" si="17"/>
        <v>9.4600000000000004E-2</v>
      </c>
    </row>
    <row r="332" spans="1:24">
      <c r="A332" s="8">
        <v>43159</v>
      </c>
      <c r="B332" s="7">
        <v>12.94</v>
      </c>
      <c r="C332" s="7">
        <v>12.82</v>
      </c>
      <c r="D332" s="7">
        <v>9.4600000000000009</v>
      </c>
      <c r="E332" s="8">
        <v>43159</v>
      </c>
      <c r="F332" s="30">
        <f t="shared" si="15"/>
        <v>0.12939999999999999</v>
      </c>
      <c r="G332" s="30">
        <f t="shared" si="16"/>
        <v>0.12820000000000001</v>
      </c>
      <c r="H332" s="30">
        <f t="shared" si="17"/>
        <v>9.4600000000000004E-2</v>
      </c>
    </row>
    <row r="333" spans="1:24">
      <c r="A333" s="8">
        <v>43189</v>
      </c>
      <c r="B333" s="7">
        <v>12.96</v>
      </c>
      <c r="C333" s="7">
        <v>12.8</v>
      </c>
      <c r="D333" s="7">
        <v>9.4600000000000009</v>
      </c>
      <c r="E333" s="8">
        <v>43189</v>
      </c>
      <c r="F333" s="30">
        <f t="shared" si="15"/>
        <v>0.12960000000000002</v>
      </c>
      <c r="G333" s="30">
        <f t="shared" si="16"/>
        <v>0.128</v>
      </c>
      <c r="H333" s="30">
        <f t="shared" si="17"/>
        <v>9.4600000000000004E-2</v>
      </c>
    </row>
    <row r="334" spans="1:24">
      <c r="A334" s="8">
        <v>43220</v>
      </c>
      <c r="B334" s="7">
        <v>13.39</v>
      </c>
      <c r="C334" s="7">
        <v>12.41</v>
      </c>
      <c r="D334" s="7">
        <v>9.43</v>
      </c>
      <c r="E334" s="8">
        <v>43220</v>
      </c>
      <c r="F334" s="30">
        <f t="shared" si="15"/>
        <v>0.13390000000000002</v>
      </c>
      <c r="G334" s="30">
        <f t="shared" si="16"/>
        <v>0.1241</v>
      </c>
      <c r="H334" s="30">
        <f t="shared" si="17"/>
        <v>9.4299999999999995E-2</v>
      </c>
    </row>
    <row r="335" spans="1:24">
      <c r="A335" s="8">
        <v>43251</v>
      </c>
      <c r="B335" s="7">
        <v>13.51</v>
      </c>
      <c r="C335" s="7">
        <v>12.38</v>
      </c>
      <c r="D335" s="7">
        <v>9.43</v>
      </c>
      <c r="E335" s="8">
        <v>43251</v>
      </c>
      <c r="F335" s="30">
        <f t="shared" si="15"/>
        <v>0.1351</v>
      </c>
      <c r="G335" s="30">
        <f t="shared" si="16"/>
        <v>0.12380000000000001</v>
      </c>
      <c r="H335" s="30">
        <f t="shared" si="17"/>
        <v>9.4299999999999995E-2</v>
      </c>
    </row>
    <row r="336" spans="1:24">
      <c r="A336" s="8">
        <v>43280</v>
      </c>
      <c r="B336" s="7">
        <v>13.58</v>
      </c>
      <c r="C336" s="7">
        <v>12.32</v>
      </c>
      <c r="D336" s="7">
        <v>9.43</v>
      </c>
      <c r="E336" s="8">
        <v>43280</v>
      </c>
      <c r="F336" s="30">
        <f t="shared" si="15"/>
        <v>0.1358</v>
      </c>
      <c r="G336" s="30">
        <f t="shared" si="16"/>
        <v>0.1232</v>
      </c>
      <c r="H336" s="30">
        <f t="shared" si="17"/>
        <v>9.4299999999999995E-2</v>
      </c>
    </row>
    <row r="337" spans="1:8">
      <c r="A337" s="8">
        <v>43312</v>
      </c>
      <c r="B337" s="7">
        <v>13.98</v>
      </c>
      <c r="C337" s="7">
        <v>12.39</v>
      </c>
      <c r="D337" s="7">
        <v>8.84</v>
      </c>
      <c r="E337" s="8">
        <v>43312</v>
      </c>
      <c r="F337" s="30">
        <f t="shared" si="15"/>
        <v>0.13980000000000001</v>
      </c>
      <c r="G337" s="30">
        <f t="shared" si="16"/>
        <v>0.12390000000000001</v>
      </c>
      <c r="H337" s="30">
        <f t="shared" si="17"/>
        <v>8.8399999999999992E-2</v>
      </c>
    </row>
    <row r="338" spans="1:8">
      <c r="A338" s="8">
        <v>43343</v>
      </c>
      <c r="B338" s="7">
        <v>14.07</v>
      </c>
      <c r="C338" s="7">
        <v>12.31</v>
      </c>
      <c r="D338" s="7">
        <v>8.84</v>
      </c>
      <c r="E338" s="8">
        <v>43343</v>
      </c>
      <c r="F338" s="30">
        <f t="shared" si="15"/>
        <v>0.14069999999999999</v>
      </c>
      <c r="G338" s="30">
        <f t="shared" si="16"/>
        <v>0.1231</v>
      </c>
      <c r="H338" s="30">
        <f t="shared" si="17"/>
        <v>8.8399999999999992E-2</v>
      </c>
    </row>
    <row r="339" spans="1:8">
      <c r="A339" s="8">
        <v>43371</v>
      </c>
      <c r="B339" s="7">
        <v>14.1</v>
      </c>
      <c r="C339" s="7">
        <v>12.29</v>
      </c>
      <c r="D339" s="7">
        <v>8.84</v>
      </c>
      <c r="E339" s="8">
        <v>43371</v>
      </c>
      <c r="F339" s="30">
        <f t="shared" si="15"/>
        <v>0.14099999999999999</v>
      </c>
      <c r="G339" s="30">
        <f t="shared" si="16"/>
        <v>0.1229</v>
      </c>
      <c r="H339" s="30">
        <f t="shared" si="17"/>
        <v>8.8399999999999992E-2</v>
      </c>
    </row>
    <row r="340" spans="1:8">
      <c r="A340" s="8">
        <v>43404</v>
      </c>
      <c r="B340" s="7">
        <v>14.8</v>
      </c>
      <c r="C340" s="7">
        <v>11.69</v>
      </c>
      <c r="D340" s="7">
        <v>8.61</v>
      </c>
      <c r="E340" s="8">
        <v>43404</v>
      </c>
      <c r="F340" s="30">
        <f t="shared" si="15"/>
        <v>0.14800000000000002</v>
      </c>
      <c r="G340" s="30">
        <f t="shared" si="16"/>
        <v>0.11689999999999999</v>
      </c>
      <c r="H340" s="30">
        <f t="shared" si="17"/>
        <v>8.6099999999999996E-2</v>
      </c>
    </row>
    <row r="341" spans="1:8">
      <c r="A341" s="8">
        <v>43434</v>
      </c>
      <c r="B341" s="7">
        <v>14.84</v>
      </c>
      <c r="C341" s="7">
        <v>11.67</v>
      </c>
      <c r="D341" s="7">
        <v>8.61</v>
      </c>
      <c r="E341" s="8">
        <v>43434</v>
      </c>
      <c r="F341" s="30">
        <f t="shared" si="15"/>
        <v>0.1484</v>
      </c>
      <c r="G341" s="30">
        <f t="shared" si="16"/>
        <v>0.1167</v>
      </c>
      <c r="H341" s="30">
        <f t="shared" si="17"/>
        <v>8.6099999999999996E-2</v>
      </c>
    </row>
    <row r="342" spans="1:8">
      <c r="A342" s="8">
        <v>43465</v>
      </c>
      <c r="B342" s="7">
        <v>14.04</v>
      </c>
      <c r="C342" s="7">
        <v>9.86</v>
      </c>
      <c r="D342" s="7">
        <v>8.75</v>
      </c>
      <c r="E342" s="8">
        <v>43465</v>
      </c>
      <c r="F342" s="30">
        <f t="shared" si="15"/>
        <v>0.1404</v>
      </c>
      <c r="G342" s="30">
        <f t="shared" si="16"/>
        <v>9.8599999999999993E-2</v>
      </c>
      <c r="H342" s="30">
        <f t="shared" si="17"/>
        <v>8.7499999999999994E-2</v>
      </c>
    </row>
    <row r="343" spans="1:8">
      <c r="A343" s="8">
        <v>43496</v>
      </c>
      <c r="B343" s="7">
        <v>14.24</v>
      </c>
      <c r="C343" s="7">
        <v>9.77</v>
      </c>
      <c r="D343" s="7">
        <v>8.7200000000000006</v>
      </c>
      <c r="E343" s="8">
        <v>43496</v>
      </c>
      <c r="F343" s="30">
        <f t="shared" si="15"/>
        <v>0.1424</v>
      </c>
      <c r="G343" s="30">
        <f t="shared" si="16"/>
        <v>9.7699999999999995E-2</v>
      </c>
      <c r="H343" s="30">
        <f t="shared" si="17"/>
        <v>8.72E-2</v>
      </c>
    </row>
    <row r="344" spans="1:8">
      <c r="A344" s="8">
        <v>43524</v>
      </c>
      <c r="B344" s="7">
        <v>14.13</v>
      </c>
      <c r="C344" s="7">
        <v>9.73</v>
      </c>
      <c r="D344" s="7">
        <v>8.7200000000000006</v>
      </c>
      <c r="E344" s="8">
        <v>43524</v>
      </c>
      <c r="F344" s="30">
        <f t="shared" si="15"/>
        <v>0.14130000000000001</v>
      </c>
      <c r="G344" s="30">
        <f t="shared" si="16"/>
        <v>9.7299999999999998E-2</v>
      </c>
      <c r="H344" s="30">
        <f t="shared" si="17"/>
        <v>8.72E-2</v>
      </c>
    </row>
    <row r="345" spans="1:8">
      <c r="A345" s="8">
        <v>43553</v>
      </c>
      <c r="B345" s="7">
        <v>14.12</v>
      </c>
      <c r="C345" s="7">
        <v>9.73</v>
      </c>
      <c r="D345" s="7">
        <v>8.7200000000000006</v>
      </c>
      <c r="E345" s="8">
        <v>43553</v>
      </c>
      <c r="F345" s="30">
        <f t="shared" si="15"/>
        <v>0.14119999999999999</v>
      </c>
      <c r="G345" s="30">
        <f t="shared" si="16"/>
        <v>9.7299999999999998E-2</v>
      </c>
      <c r="H345" s="30">
        <f t="shared" si="17"/>
        <v>8.72E-2</v>
      </c>
    </row>
    <row r="346" spans="1:8">
      <c r="A346" s="8">
        <v>43585</v>
      </c>
      <c r="B346" s="7">
        <v>13.91</v>
      </c>
      <c r="C346" s="7">
        <v>9.9</v>
      </c>
      <c r="D346" s="7">
        <v>8.44</v>
      </c>
      <c r="E346" s="8">
        <v>43585</v>
      </c>
      <c r="F346" s="30">
        <f t="shared" si="15"/>
        <v>0.1391</v>
      </c>
      <c r="G346" s="30">
        <f t="shared" si="16"/>
        <v>9.9000000000000005E-2</v>
      </c>
      <c r="H346" s="30">
        <f t="shared" si="17"/>
        <v>8.4399999999999989E-2</v>
      </c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758786" r:id="rId4" name="XLDataChannel1">
          <controlPr defaultSize="0" print="0" autoLine="0" linkedCell="U1" r:id="rId5">
            <anchor moveWithCells="1">
              <from>
                <xdr:col>20</xdr:col>
                <xdr:colOff>0</xdr:colOff>
                <xdr:row>0</xdr:row>
                <xdr:rowOff>0</xdr:rowOff>
              </from>
              <to>
                <xdr:col>20</xdr:col>
                <xdr:colOff>619125</xdr:colOff>
                <xdr:row>1</xdr:row>
                <xdr:rowOff>0</xdr:rowOff>
              </to>
            </anchor>
          </controlPr>
        </control>
      </mc:Choice>
      <mc:Fallback>
        <control shapeId="758786" r:id="rId4" name="XLDataChannel1"/>
      </mc:Fallback>
    </mc:AlternateContent>
  </control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rgb="FFFFC000"/>
  </sheetPr>
  <dimension ref="A1:Q325"/>
  <sheetViews>
    <sheetView workbookViewId="0">
      <pane ySplit="8415" topLeftCell="A318" activePane="bottomLeft"/>
      <selection activeCell="F24" sqref="F24"/>
      <selection pane="bottomLeft" activeCell="G322" sqref="G322"/>
    </sheetView>
  </sheetViews>
  <sheetFormatPr baseColWidth="10" defaultColWidth="9.140625" defaultRowHeight="12.75"/>
  <cols>
    <col min="13" max="14" width="10.140625" bestFit="1" customWidth="1"/>
  </cols>
  <sheetData>
    <row r="1" spans="1:17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t="s">
        <v>102</v>
      </c>
      <c r="N1" s="4">
        <v>33238</v>
      </c>
    </row>
    <row r="2" spans="1:17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t="s">
        <v>101</v>
      </c>
      <c r="N2" s="4">
        <v>42947</v>
      </c>
    </row>
    <row r="3" spans="1:17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t="s">
        <v>100</v>
      </c>
      <c r="N3" t="s">
        <v>99</v>
      </c>
    </row>
    <row r="4" spans="1:17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t="s">
        <v>1</v>
      </c>
      <c r="N4" t="s">
        <v>125</v>
      </c>
      <c r="O4" t="s">
        <v>124</v>
      </c>
    </row>
    <row r="5" spans="1:17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t="s">
        <v>2</v>
      </c>
      <c r="N5" t="s">
        <v>123</v>
      </c>
      <c r="O5" t="s">
        <v>122</v>
      </c>
      <c r="P5" s="7" t="s">
        <v>121</v>
      </c>
      <c r="Q5" s="7" t="s">
        <v>120</v>
      </c>
    </row>
    <row r="6" spans="1:17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4">
        <v>33238</v>
      </c>
      <c r="N6">
        <v>36.61</v>
      </c>
      <c r="O6">
        <v>21.96</v>
      </c>
      <c r="P6" s="99">
        <f>N6/100</f>
        <v>0.36609999999999998</v>
      </c>
      <c r="Q6" s="99">
        <f>O6/100</f>
        <v>0.21960000000000002</v>
      </c>
    </row>
    <row r="7" spans="1:17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4">
        <v>33269</v>
      </c>
      <c r="N7">
        <v>36.61</v>
      </c>
      <c r="O7">
        <v>21.96</v>
      </c>
      <c r="P7" s="99">
        <f t="shared" ref="P7:P70" si="0">N7/100</f>
        <v>0.36609999999999998</v>
      </c>
      <c r="Q7" s="99">
        <f t="shared" ref="Q7:Q70" si="1">O7/100</f>
        <v>0.21960000000000002</v>
      </c>
    </row>
    <row r="8" spans="1:17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4">
        <v>33297</v>
      </c>
      <c r="N8">
        <v>36.61</v>
      </c>
      <c r="O8">
        <v>21.96</v>
      </c>
      <c r="P8" s="99">
        <f t="shared" si="0"/>
        <v>0.36609999999999998</v>
      </c>
      <c r="Q8" s="99">
        <f t="shared" si="1"/>
        <v>0.21960000000000002</v>
      </c>
    </row>
    <row r="9" spans="1:17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4">
        <v>33326</v>
      </c>
      <c r="N9">
        <v>36.61</v>
      </c>
      <c r="O9">
        <v>21.96</v>
      </c>
      <c r="P9" s="99">
        <f t="shared" si="0"/>
        <v>0.36609999999999998</v>
      </c>
      <c r="Q9" s="99">
        <f t="shared" si="1"/>
        <v>0.21960000000000002</v>
      </c>
    </row>
    <row r="10" spans="1:17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4">
        <v>33358</v>
      </c>
      <c r="N10">
        <v>36.61</v>
      </c>
      <c r="O10">
        <v>21.96</v>
      </c>
      <c r="P10" s="99">
        <f t="shared" si="0"/>
        <v>0.36609999999999998</v>
      </c>
      <c r="Q10" s="99">
        <f t="shared" si="1"/>
        <v>0.21960000000000002</v>
      </c>
    </row>
    <row r="11" spans="1:17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4">
        <v>33389</v>
      </c>
      <c r="N11">
        <v>36.61</v>
      </c>
      <c r="O11">
        <v>21.96</v>
      </c>
      <c r="P11" s="99">
        <f t="shared" si="0"/>
        <v>0.36609999999999998</v>
      </c>
      <c r="Q11" s="99">
        <f t="shared" si="1"/>
        <v>0.21960000000000002</v>
      </c>
    </row>
    <row r="12" spans="1:17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4">
        <v>33417</v>
      </c>
      <c r="N12">
        <v>36.61</v>
      </c>
      <c r="O12">
        <v>21.96</v>
      </c>
      <c r="P12" s="99">
        <f t="shared" si="0"/>
        <v>0.36609999999999998</v>
      </c>
      <c r="Q12" s="99">
        <f t="shared" si="1"/>
        <v>0.21960000000000002</v>
      </c>
    </row>
    <row r="13" spans="1:17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4">
        <v>33450</v>
      </c>
      <c r="N13">
        <v>36.61</v>
      </c>
      <c r="O13">
        <v>21.96</v>
      </c>
      <c r="P13" s="99">
        <f t="shared" si="0"/>
        <v>0.36609999999999998</v>
      </c>
      <c r="Q13" s="99">
        <f t="shared" si="1"/>
        <v>0.21960000000000002</v>
      </c>
    </row>
    <row r="14" spans="1:17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4">
        <v>33480</v>
      </c>
      <c r="N14">
        <v>36.61</v>
      </c>
      <c r="O14">
        <v>21.96</v>
      </c>
      <c r="P14" s="99">
        <f t="shared" si="0"/>
        <v>0.36609999999999998</v>
      </c>
      <c r="Q14" s="99">
        <f t="shared" si="1"/>
        <v>0.21960000000000002</v>
      </c>
    </row>
    <row r="15" spans="1:17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4">
        <v>33511</v>
      </c>
      <c r="N15">
        <v>36.61</v>
      </c>
      <c r="O15">
        <v>21.96</v>
      </c>
      <c r="P15" s="99">
        <f t="shared" si="0"/>
        <v>0.36609999999999998</v>
      </c>
      <c r="Q15" s="99">
        <f t="shared" si="1"/>
        <v>0.21960000000000002</v>
      </c>
    </row>
    <row r="16" spans="1:1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4">
        <v>33542</v>
      </c>
      <c r="N16">
        <v>36.61</v>
      </c>
      <c r="O16">
        <v>21.96</v>
      </c>
      <c r="P16" s="99">
        <f t="shared" si="0"/>
        <v>0.36609999999999998</v>
      </c>
      <c r="Q16" s="99">
        <f t="shared" si="1"/>
        <v>0.21960000000000002</v>
      </c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4">
        <v>33571</v>
      </c>
      <c r="N17">
        <v>36.61</v>
      </c>
      <c r="O17">
        <v>21.96</v>
      </c>
      <c r="P17" s="99">
        <f t="shared" si="0"/>
        <v>0.36609999999999998</v>
      </c>
      <c r="Q17" s="99">
        <f t="shared" si="1"/>
        <v>0.21960000000000002</v>
      </c>
    </row>
    <row r="18" spans="1:17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4">
        <v>33603</v>
      </c>
      <c r="N18">
        <v>36.56</v>
      </c>
      <c r="O18">
        <v>19.48</v>
      </c>
      <c r="P18" s="99">
        <f t="shared" si="0"/>
        <v>0.36560000000000004</v>
      </c>
      <c r="Q18" s="99">
        <f t="shared" si="1"/>
        <v>0.1948</v>
      </c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4">
        <v>33634</v>
      </c>
      <c r="N19">
        <v>36.56</v>
      </c>
      <c r="O19">
        <v>19.48</v>
      </c>
      <c r="P19" s="99">
        <f t="shared" si="0"/>
        <v>0.36560000000000004</v>
      </c>
      <c r="Q19" s="99">
        <f t="shared" si="1"/>
        <v>0.1948</v>
      </c>
    </row>
    <row r="20" spans="1:17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4">
        <v>33662</v>
      </c>
      <c r="N20">
        <v>36.56</v>
      </c>
      <c r="O20">
        <v>19.48</v>
      </c>
      <c r="P20" s="99">
        <f t="shared" si="0"/>
        <v>0.36560000000000004</v>
      </c>
      <c r="Q20" s="99">
        <f t="shared" si="1"/>
        <v>0.1948</v>
      </c>
    </row>
    <row r="21" spans="1:17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4">
        <v>33694</v>
      </c>
      <c r="N21">
        <v>36.56</v>
      </c>
      <c r="O21">
        <v>19.48</v>
      </c>
      <c r="P21" s="99">
        <f t="shared" si="0"/>
        <v>0.36560000000000004</v>
      </c>
      <c r="Q21" s="99">
        <f t="shared" si="1"/>
        <v>0.1948</v>
      </c>
    </row>
    <row r="22" spans="1:17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4">
        <v>33724</v>
      </c>
      <c r="N22">
        <v>36.56</v>
      </c>
      <c r="O22">
        <v>19.48</v>
      </c>
      <c r="P22" s="99">
        <f t="shared" si="0"/>
        <v>0.36560000000000004</v>
      </c>
      <c r="Q22" s="99">
        <f t="shared" si="1"/>
        <v>0.1948</v>
      </c>
    </row>
    <row r="23" spans="1:17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4">
        <v>33753</v>
      </c>
      <c r="N23">
        <v>36.56</v>
      </c>
      <c r="O23">
        <v>19.48</v>
      </c>
      <c r="P23" s="99">
        <f t="shared" si="0"/>
        <v>0.36560000000000004</v>
      </c>
      <c r="Q23" s="99">
        <f t="shared" si="1"/>
        <v>0.1948</v>
      </c>
    </row>
    <row r="24" spans="1:17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4">
        <v>33785</v>
      </c>
      <c r="N24">
        <v>36.56</v>
      </c>
      <c r="O24">
        <v>19.48</v>
      </c>
      <c r="P24" s="99">
        <f t="shared" si="0"/>
        <v>0.36560000000000004</v>
      </c>
      <c r="Q24" s="99">
        <f t="shared" si="1"/>
        <v>0.1948</v>
      </c>
    </row>
    <row r="25" spans="1:17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4">
        <v>33816</v>
      </c>
      <c r="N25">
        <v>36.56</v>
      </c>
      <c r="O25">
        <v>19.48</v>
      </c>
      <c r="P25" s="99">
        <f t="shared" si="0"/>
        <v>0.36560000000000004</v>
      </c>
      <c r="Q25" s="99">
        <f t="shared" si="1"/>
        <v>0.1948</v>
      </c>
    </row>
    <row r="26" spans="1:17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4">
        <v>33847</v>
      </c>
      <c r="N26">
        <v>36.56</v>
      </c>
      <c r="O26">
        <v>19.48</v>
      </c>
      <c r="P26" s="99">
        <f t="shared" si="0"/>
        <v>0.36560000000000004</v>
      </c>
      <c r="Q26" s="99">
        <f t="shared" si="1"/>
        <v>0.1948</v>
      </c>
    </row>
    <row r="27" spans="1:1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4">
        <v>33877</v>
      </c>
      <c r="N27">
        <v>36.56</v>
      </c>
      <c r="O27">
        <v>19.48</v>
      </c>
      <c r="P27" s="99">
        <f t="shared" si="0"/>
        <v>0.36560000000000004</v>
      </c>
      <c r="Q27" s="99">
        <f t="shared" si="1"/>
        <v>0.1948</v>
      </c>
    </row>
    <row r="28" spans="1:17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4">
        <v>33907</v>
      </c>
      <c r="N28">
        <v>36.56</v>
      </c>
      <c r="O28">
        <v>19.48</v>
      </c>
      <c r="P28" s="99">
        <f t="shared" si="0"/>
        <v>0.36560000000000004</v>
      </c>
      <c r="Q28" s="99">
        <f t="shared" si="1"/>
        <v>0.1948</v>
      </c>
    </row>
    <row r="29" spans="1:17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4">
        <v>33938</v>
      </c>
      <c r="N29">
        <v>36.56</v>
      </c>
      <c r="O29">
        <v>19.48</v>
      </c>
      <c r="P29" s="99">
        <f t="shared" si="0"/>
        <v>0.36560000000000004</v>
      </c>
      <c r="Q29" s="99">
        <f t="shared" si="1"/>
        <v>0.1948</v>
      </c>
    </row>
    <row r="30" spans="1:17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4">
        <v>33969</v>
      </c>
      <c r="N30">
        <v>42.800000000000004</v>
      </c>
      <c r="O30">
        <v>6.99</v>
      </c>
      <c r="P30" s="99">
        <f t="shared" si="0"/>
        <v>0.42800000000000005</v>
      </c>
      <c r="Q30" s="99">
        <f t="shared" si="1"/>
        <v>6.9900000000000004E-2</v>
      </c>
    </row>
    <row r="31" spans="1:17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4">
        <v>33998</v>
      </c>
      <c r="N31">
        <v>42.800000000000004</v>
      </c>
      <c r="O31">
        <v>6.99</v>
      </c>
      <c r="P31" s="99">
        <f t="shared" si="0"/>
        <v>0.42800000000000005</v>
      </c>
      <c r="Q31" s="99">
        <f t="shared" si="1"/>
        <v>6.9900000000000004E-2</v>
      </c>
    </row>
    <row r="32" spans="1:17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4">
        <v>34026</v>
      </c>
      <c r="N32">
        <v>42.800000000000004</v>
      </c>
      <c r="O32">
        <v>6.99</v>
      </c>
      <c r="P32" s="99">
        <f t="shared" si="0"/>
        <v>0.42800000000000005</v>
      </c>
      <c r="Q32" s="99">
        <f t="shared" si="1"/>
        <v>6.9900000000000004E-2</v>
      </c>
    </row>
    <row r="33" spans="1:17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4">
        <v>34059</v>
      </c>
      <c r="N33">
        <v>42.800000000000004</v>
      </c>
      <c r="O33">
        <v>6.99</v>
      </c>
      <c r="P33" s="99">
        <f t="shared" si="0"/>
        <v>0.42800000000000005</v>
      </c>
      <c r="Q33" s="99">
        <f t="shared" si="1"/>
        <v>6.9900000000000004E-2</v>
      </c>
    </row>
    <row r="34" spans="1:17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4">
        <v>34089</v>
      </c>
      <c r="N34">
        <v>42.800000000000004</v>
      </c>
      <c r="O34">
        <v>6.99</v>
      </c>
      <c r="P34" s="99">
        <f t="shared" si="0"/>
        <v>0.42800000000000005</v>
      </c>
      <c r="Q34" s="99">
        <f t="shared" si="1"/>
        <v>6.9900000000000004E-2</v>
      </c>
    </row>
    <row r="35" spans="1:17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4">
        <v>34120</v>
      </c>
      <c r="N35">
        <v>42.800000000000004</v>
      </c>
      <c r="O35">
        <v>6.99</v>
      </c>
      <c r="P35" s="99">
        <f t="shared" si="0"/>
        <v>0.42800000000000005</v>
      </c>
      <c r="Q35" s="99">
        <f t="shared" si="1"/>
        <v>6.9900000000000004E-2</v>
      </c>
    </row>
    <row r="36" spans="1:17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4">
        <v>34150</v>
      </c>
      <c r="N36">
        <v>42.800000000000004</v>
      </c>
      <c r="O36">
        <v>6.99</v>
      </c>
      <c r="P36" s="99">
        <f t="shared" si="0"/>
        <v>0.42800000000000005</v>
      </c>
      <c r="Q36" s="99">
        <f t="shared" si="1"/>
        <v>6.9900000000000004E-2</v>
      </c>
    </row>
    <row r="37" spans="1:1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4">
        <v>34180</v>
      </c>
      <c r="N37">
        <v>42.800000000000004</v>
      </c>
      <c r="O37">
        <v>6.99</v>
      </c>
      <c r="P37" s="99">
        <f t="shared" si="0"/>
        <v>0.42800000000000005</v>
      </c>
      <c r="Q37" s="99">
        <f t="shared" si="1"/>
        <v>6.9900000000000004E-2</v>
      </c>
    </row>
    <row r="38" spans="1:17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4">
        <v>34212</v>
      </c>
      <c r="N38">
        <v>42.800000000000004</v>
      </c>
      <c r="O38">
        <v>6.99</v>
      </c>
      <c r="P38" s="99">
        <f t="shared" si="0"/>
        <v>0.42800000000000005</v>
      </c>
      <c r="Q38" s="99">
        <f t="shared" si="1"/>
        <v>6.9900000000000004E-2</v>
      </c>
    </row>
    <row r="39" spans="1:17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4">
        <v>34242</v>
      </c>
      <c r="N39">
        <v>42.800000000000004</v>
      </c>
      <c r="O39">
        <v>6.99</v>
      </c>
      <c r="P39" s="99">
        <f t="shared" si="0"/>
        <v>0.42800000000000005</v>
      </c>
      <c r="Q39" s="99">
        <f t="shared" si="1"/>
        <v>6.9900000000000004E-2</v>
      </c>
    </row>
    <row r="40" spans="1:17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4">
        <v>34271</v>
      </c>
      <c r="N40">
        <v>42.800000000000004</v>
      </c>
      <c r="O40">
        <v>6.99</v>
      </c>
      <c r="P40" s="99">
        <f t="shared" si="0"/>
        <v>0.42800000000000005</v>
      </c>
      <c r="Q40" s="99">
        <f t="shared" si="1"/>
        <v>6.9900000000000004E-2</v>
      </c>
    </row>
    <row r="41" spans="1:17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4">
        <v>34303</v>
      </c>
      <c r="N41">
        <v>42.800000000000004</v>
      </c>
      <c r="O41">
        <v>6.99</v>
      </c>
      <c r="P41" s="99">
        <f t="shared" si="0"/>
        <v>0.42800000000000005</v>
      </c>
      <c r="Q41" s="99">
        <f t="shared" si="1"/>
        <v>6.9900000000000004E-2</v>
      </c>
    </row>
    <row r="42" spans="1:17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4">
        <v>34334</v>
      </c>
      <c r="N42">
        <v>47.47</v>
      </c>
      <c r="O42">
        <v>25.05</v>
      </c>
      <c r="P42" s="99">
        <f t="shared" si="0"/>
        <v>0.47470000000000001</v>
      </c>
      <c r="Q42" s="99">
        <f t="shared" si="1"/>
        <v>0.2505</v>
      </c>
    </row>
    <row r="43" spans="1:17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4">
        <v>34365</v>
      </c>
      <c r="N43">
        <v>47.47</v>
      </c>
      <c r="O43">
        <v>25.05</v>
      </c>
      <c r="P43" s="99">
        <f t="shared" si="0"/>
        <v>0.47470000000000001</v>
      </c>
      <c r="Q43" s="99">
        <f t="shared" si="1"/>
        <v>0.2505</v>
      </c>
    </row>
    <row r="44" spans="1:17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4">
        <v>34393</v>
      </c>
      <c r="N44">
        <v>47.47</v>
      </c>
      <c r="O44">
        <v>25.05</v>
      </c>
      <c r="P44" s="99">
        <f t="shared" si="0"/>
        <v>0.47470000000000001</v>
      </c>
      <c r="Q44" s="99">
        <f t="shared" si="1"/>
        <v>0.2505</v>
      </c>
    </row>
    <row r="45" spans="1:17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4">
        <v>34424</v>
      </c>
      <c r="N45">
        <v>47.47</v>
      </c>
      <c r="O45">
        <v>25.05</v>
      </c>
      <c r="P45" s="99">
        <f t="shared" si="0"/>
        <v>0.47470000000000001</v>
      </c>
      <c r="Q45" s="99">
        <f t="shared" si="1"/>
        <v>0.2505</v>
      </c>
    </row>
    <row r="46" spans="1:17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4">
        <v>34453</v>
      </c>
      <c r="N46">
        <v>47.47</v>
      </c>
      <c r="O46">
        <v>25.05</v>
      </c>
      <c r="P46" s="99">
        <f t="shared" si="0"/>
        <v>0.47470000000000001</v>
      </c>
      <c r="Q46" s="99">
        <f t="shared" si="1"/>
        <v>0.2505</v>
      </c>
    </row>
    <row r="47" spans="1:1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4">
        <v>34485</v>
      </c>
      <c r="N47">
        <v>47.47</v>
      </c>
      <c r="O47">
        <v>25.05</v>
      </c>
      <c r="P47" s="99">
        <f t="shared" si="0"/>
        <v>0.47470000000000001</v>
      </c>
      <c r="Q47" s="99">
        <f t="shared" si="1"/>
        <v>0.2505</v>
      </c>
    </row>
    <row r="48" spans="1:17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4">
        <v>34515</v>
      </c>
      <c r="N48">
        <v>47.47</v>
      </c>
      <c r="O48">
        <v>25.05</v>
      </c>
      <c r="P48" s="99">
        <f t="shared" si="0"/>
        <v>0.47470000000000001</v>
      </c>
      <c r="Q48" s="99">
        <f t="shared" si="1"/>
        <v>0.2505</v>
      </c>
    </row>
    <row r="49" spans="1:17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4">
        <v>34544</v>
      </c>
      <c r="N49">
        <v>47.47</v>
      </c>
      <c r="O49">
        <v>25.05</v>
      </c>
      <c r="P49" s="99">
        <f t="shared" si="0"/>
        <v>0.47470000000000001</v>
      </c>
      <c r="Q49" s="99">
        <f t="shared" si="1"/>
        <v>0.2505</v>
      </c>
    </row>
    <row r="50" spans="1:17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4">
        <v>34577</v>
      </c>
      <c r="N50">
        <v>47.47</v>
      </c>
      <c r="O50">
        <v>25.05</v>
      </c>
      <c r="P50" s="99">
        <f t="shared" si="0"/>
        <v>0.47470000000000001</v>
      </c>
      <c r="Q50" s="99">
        <f t="shared" si="1"/>
        <v>0.2505</v>
      </c>
    </row>
    <row r="51" spans="1:17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4">
        <v>34607</v>
      </c>
      <c r="N51">
        <v>47.47</v>
      </c>
      <c r="O51">
        <v>25.05</v>
      </c>
      <c r="P51" s="99">
        <f t="shared" si="0"/>
        <v>0.47470000000000001</v>
      </c>
      <c r="Q51" s="99">
        <f t="shared" si="1"/>
        <v>0.2505</v>
      </c>
    </row>
    <row r="52" spans="1:17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4">
        <v>34638</v>
      </c>
      <c r="N52">
        <v>47.47</v>
      </c>
      <c r="O52">
        <v>25.05</v>
      </c>
      <c r="P52" s="99">
        <f t="shared" si="0"/>
        <v>0.47470000000000001</v>
      </c>
      <c r="Q52" s="99">
        <f t="shared" si="1"/>
        <v>0.2505</v>
      </c>
    </row>
    <row r="53" spans="1:17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4">
        <v>34668</v>
      </c>
      <c r="N53">
        <v>47.47</v>
      </c>
      <c r="O53">
        <v>25.05</v>
      </c>
      <c r="P53" s="99">
        <f t="shared" si="0"/>
        <v>0.47470000000000001</v>
      </c>
      <c r="Q53" s="99">
        <f t="shared" si="1"/>
        <v>0.2505</v>
      </c>
    </row>
    <row r="54" spans="1:17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4">
        <v>34698</v>
      </c>
      <c r="N54">
        <v>48.79</v>
      </c>
      <c r="O54">
        <v>25.55</v>
      </c>
      <c r="P54" s="99">
        <f t="shared" si="0"/>
        <v>0.4879</v>
      </c>
      <c r="Q54" s="99">
        <f t="shared" si="1"/>
        <v>0.2555</v>
      </c>
    </row>
    <row r="55" spans="1:17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4">
        <v>34730</v>
      </c>
      <c r="N55">
        <v>48.79</v>
      </c>
      <c r="O55">
        <v>25.55</v>
      </c>
      <c r="P55" s="99">
        <f t="shared" si="0"/>
        <v>0.4879</v>
      </c>
      <c r="Q55" s="99">
        <f t="shared" si="1"/>
        <v>0.2555</v>
      </c>
    </row>
    <row r="56" spans="1:17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4">
        <v>34758</v>
      </c>
      <c r="N56">
        <v>48.79</v>
      </c>
      <c r="O56">
        <v>25.55</v>
      </c>
      <c r="P56" s="99">
        <f t="shared" si="0"/>
        <v>0.4879</v>
      </c>
      <c r="Q56" s="99">
        <f t="shared" si="1"/>
        <v>0.2555</v>
      </c>
    </row>
    <row r="57" spans="1:1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4">
        <v>34789</v>
      </c>
      <c r="N57">
        <v>48.79</v>
      </c>
      <c r="O57">
        <v>25.55</v>
      </c>
      <c r="P57" s="99">
        <f t="shared" si="0"/>
        <v>0.4879</v>
      </c>
      <c r="Q57" s="99">
        <f t="shared" si="1"/>
        <v>0.2555</v>
      </c>
    </row>
    <row r="58" spans="1:17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4">
        <v>34817</v>
      </c>
      <c r="N58">
        <v>48.79</v>
      </c>
      <c r="O58">
        <v>25.55</v>
      </c>
      <c r="P58" s="99">
        <f t="shared" si="0"/>
        <v>0.4879</v>
      </c>
      <c r="Q58" s="99">
        <f t="shared" si="1"/>
        <v>0.2555</v>
      </c>
    </row>
    <row r="59" spans="1:17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4">
        <v>34850</v>
      </c>
      <c r="N59">
        <v>48.79</v>
      </c>
      <c r="O59">
        <v>25.55</v>
      </c>
      <c r="P59" s="99">
        <f t="shared" si="0"/>
        <v>0.4879</v>
      </c>
      <c r="Q59" s="99">
        <f t="shared" si="1"/>
        <v>0.2555</v>
      </c>
    </row>
    <row r="60" spans="1:17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4">
        <v>34880</v>
      </c>
      <c r="N60">
        <v>48.79</v>
      </c>
      <c r="O60">
        <v>25.55</v>
      </c>
      <c r="P60" s="99">
        <f t="shared" si="0"/>
        <v>0.4879</v>
      </c>
      <c r="Q60" s="99">
        <f t="shared" si="1"/>
        <v>0.2555</v>
      </c>
    </row>
    <row r="61" spans="1:17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4">
        <v>34911</v>
      </c>
      <c r="N61">
        <v>48.79</v>
      </c>
      <c r="O61">
        <v>25.55</v>
      </c>
      <c r="P61" s="99">
        <f t="shared" si="0"/>
        <v>0.4879</v>
      </c>
      <c r="Q61" s="99">
        <f t="shared" si="1"/>
        <v>0.2555</v>
      </c>
    </row>
    <row r="62" spans="1:1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4">
        <v>34942</v>
      </c>
      <c r="N62">
        <v>48.79</v>
      </c>
      <c r="O62">
        <v>25.55</v>
      </c>
      <c r="P62" s="99">
        <f t="shared" si="0"/>
        <v>0.4879</v>
      </c>
      <c r="Q62" s="99">
        <f t="shared" si="1"/>
        <v>0.2555</v>
      </c>
    </row>
    <row r="63" spans="1:17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4">
        <v>34971</v>
      </c>
      <c r="N63">
        <v>48.79</v>
      </c>
      <c r="O63">
        <v>25.55</v>
      </c>
      <c r="P63" s="99">
        <f t="shared" si="0"/>
        <v>0.4879</v>
      </c>
      <c r="Q63" s="99">
        <f t="shared" si="1"/>
        <v>0.2555</v>
      </c>
    </row>
    <row r="64" spans="1:17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4">
        <v>35003</v>
      </c>
      <c r="N64">
        <v>48.79</v>
      </c>
      <c r="O64">
        <v>25.55</v>
      </c>
      <c r="P64" s="99">
        <f t="shared" si="0"/>
        <v>0.4879</v>
      </c>
      <c r="Q64" s="99">
        <f t="shared" si="1"/>
        <v>0.2555</v>
      </c>
    </row>
    <row r="65" spans="1:17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4">
        <v>35033</v>
      </c>
      <c r="N65">
        <v>48.79</v>
      </c>
      <c r="O65">
        <v>25.55</v>
      </c>
      <c r="P65" s="99">
        <f t="shared" si="0"/>
        <v>0.4879</v>
      </c>
      <c r="Q65" s="99">
        <f t="shared" si="1"/>
        <v>0.2555</v>
      </c>
    </row>
    <row r="66" spans="1:17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4">
        <v>35062</v>
      </c>
      <c r="N66">
        <v>55.38</v>
      </c>
      <c r="O66">
        <v>21.96</v>
      </c>
      <c r="P66" s="99">
        <f t="shared" si="0"/>
        <v>0.55380000000000007</v>
      </c>
      <c r="Q66" s="99">
        <f t="shared" si="1"/>
        <v>0.21960000000000002</v>
      </c>
    </row>
    <row r="67" spans="1:1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4">
        <v>35095</v>
      </c>
      <c r="N67">
        <v>55.38</v>
      </c>
      <c r="O67">
        <v>21.96</v>
      </c>
      <c r="P67" s="99">
        <f t="shared" si="0"/>
        <v>0.55380000000000007</v>
      </c>
      <c r="Q67" s="99">
        <f t="shared" si="1"/>
        <v>0.21960000000000002</v>
      </c>
    </row>
    <row r="68" spans="1:17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4">
        <v>35124</v>
      </c>
      <c r="N68">
        <v>55.38</v>
      </c>
      <c r="O68">
        <v>21.96</v>
      </c>
      <c r="P68" s="99">
        <f t="shared" si="0"/>
        <v>0.55380000000000007</v>
      </c>
      <c r="Q68" s="99">
        <f t="shared" si="1"/>
        <v>0.21960000000000002</v>
      </c>
    </row>
    <row r="69" spans="1:17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4">
        <v>35153</v>
      </c>
      <c r="N69">
        <v>55.38</v>
      </c>
      <c r="O69">
        <v>21.96</v>
      </c>
      <c r="P69" s="99">
        <f t="shared" si="0"/>
        <v>0.55380000000000007</v>
      </c>
      <c r="Q69" s="99">
        <f t="shared" si="1"/>
        <v>0.21960000000000002</v>
      </c>
    </row>
    <row r="70" spans="1:17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4">
        <v>35185</v>
      </c>
      <c r="N70">
        <v>55.38</v>
      </c>
      <c r="O70">
        <v>21.96</v>
      </c>
      <c r="P70" s="99">
        <f t="shared" si="0"/>
        <v>0.55380000000000007</v>
      </c>
      <c r="Q70" s="99">
        <f t="shared" si="1"/>
        <v>0.21960000000000002</v>
      </c>
    </row>
    <row r="71" spans="1:17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4">
        <v>35216</v>
      </c>
      <c r="N71">
        <v>55.38</v>
      </c>
      <c r="O71">
        <v>21.96</v>
      </c>
      <c r="P71" s="99">
        <f t="shared" ref="P71:P134" si="2">N71/100</f>
        <v>0.55380000000000007</v>
      </c>
      <c r="Q71" s="99">
        <f t="shared" ref="Q71:Q134" si="3">O71/100</f>
        <v>0.21960000000000002</v>
      </c>
    </row>
    <row r="72" spans="1:17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4">
        <v>35244</v>
      </c>
      <c r="N72">
        <v>55.38</v>
      </c>
      <c r="O72">
        <v>21.96</v>
      </c>
      <c r="P72" s="99">
        <f t="shared" si="2"/>
        <v>0.55380000000000007</v>
      </c>
      <c r="Q72" s="99">
        <f t="shared" si="3"/>
        <v>0.21960000000000002</v>
      </c>
    </row>
    <row r="73" spans="1:17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4">
        <v>35277</v>
      </c>
      <c r="N73">
        <v>55.38</v>
      </c>
      <c r="O73">
        <v>21.96</v>
      </c>
      <c r="P73" s="99">
        <f t="shared" si="2"/>
        <v>0.55380000000000007</v>
      </c>
      <c r="Q73" s="99">
        <f t="shared" si="3"/>
        <v>0.21960000000000002</v>
      </c>
    </row>
    <row r="74" spans="1:17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4">
        <v>35307</v>
      </c>
      <c r="N74">
        <v>55.38</v>
      </c>
      <c r="O74">
        <v>21.96</v>
      </c>
      <c r="P74" s="99">
        <f t="shared" si="2"/>
        <v>0.55380000000000007</v>
      </c>
      <c r="Q74" s="99">
        <f t="shared" si="3"/>
        <v>0.21960000000000002</v>
      </c>
    </row>
    <row r="75" spans="1:17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4">
        <v>35338</v>
      </c>
      <c r="N75">
        <v>55.38</v>
      </c>
      <c r="O75">
        <v>21.96</v>
      </c>
      <c r="P75" s="99">
        <f t="shared" si="2"/>
        <v>0.55380000000000007</v>
      </c>
      <c r="Q75" s="99">
        <f t="shared" si="3"/>
        <v>0.21960000000000002</v>
      </c>
    </row>
    <row r="76" spans="1:17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4">
        <v>35369</v>
      </c>
      <c r="N76">
        <v>55.38</v>
      </c>
      <c r="O76">
        <v>21.96</v>
      </c>
      <c r="P76" s="99">
        <f t="shared" si="2"/>
        <v>0.55380000000000007</v>
      </c>
      <c r="Q76" s="99">
        <f t="shared" si="3"/>
        <v>0.21960000000000002</v>
      </c>
    </row>
    <row r="77" spans="1:1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4">
        <v>35398</v>
      </c>
      <c r="N77">
        <v>55.38</v>
      </c>
      <c r="O77">
        <v>21.96</v>
      </c>
      <c r="P77" s="99">
        <f t="shared" si="2"/>
        <v>0.55380000000000007</v>
      </c>
      <c r="Q77" s="99">
        <f t="shared" si="3"/>
        <v>0.21960000000000002</v>
      </c>
    </row>
    <row r="78" spans="1:17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4">
        <v>35430</v>
      </c>
      <c r="N78">
        <v>56.730000000000004</v>
      </c>
      <c r="O78">
        <v>17.350000000000001</v>
      </c>
      <c r="P78" s="99">
        <f t="shared" si="2"/>
        <v>0.56730000000000003</v>
      </c>
      <c r="Q78" s="99">
        <f t="shared" si="3"/>
        <v>0.17350000000000002</v>
      </c>
    </row>
    <row r="79" spans="1:17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4">
        <v>35461</v>
      </c>
      <c r="N79">
        <v>56.730000000000004</v>
      </c>
      <c r="O79">
        <v>17.350000000000001</v>
      </c>
      <c r="P79" s="99">
        <f t="shared" si="2"/>
        <v>0.56730000000000003</v>
      </c>
      <c r="Q79" s="99">
        <f t="shared" si="3"/>
        <v>0.17350000000000002</v>
      </c>
    </row>
    <row r="80" spans="1:17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4">
        <v>35489</v>
      </c>
      <c r="N80">
        <v>56.730000000000004</v>
      </c>
      <c r="O80">
        <v>17.350000000000001</v>
      </c>
      <c r="P80" s="99">
        <f t="shared" si="2"/>
        <v>0.56730000000000003</v>
      </c>
      <c r="Q80" s="99">
        <f t="shared" si="3"/>
        <v>0.17350000000000002</v>
      </c>
    </row>
    <row r="81" spans="1:17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4">
        <v>35520</v>
      </c>
      <c r="N81">
        <v>56.730000000000004</v>
      </c>
      <c r="O81">
        <v>17.350000000000001</v>
      </c>
      <c r="P81" s="99">
        <f t="shared" si="2"/>
        <v>0.56730000000000003</v>
      </c>
      <c r="Q81" s="99">
        <f t="shared" si="3"/>
        <v>0.17350000000000002</v>
      </c>
    </row>
    <row r="82" spans="1:17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4">
        <v>35550</v>
      </c>
      <c r="N82">
        <v>56.730000000000004</v>
      </c>
      <c r="O82">
        <v>17.350000000000001</v>
      </c>
      <c r="P82" s="99">
        <f t="shared" si="2"/>
        <v>0.56730000000000003</v>
      </c>
      <c r="Q82" s="99">
        <f t="shared" si="3"/>
        <v>0.17350000000000002</v>
      </c>
    </row>
    <row r="83" spans="1:17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4">
        <v>35580</v>
      </c>
      <c r="N83">
        <v>56.730000000000004</v>
      </c>
      <c r="O83">
        <v>17.350000000000001</v>
      </c>
      <c r="P83" s="99">
        <f t="shared" si="2"/>
        <v>0.56730000000000003</v>
      </c>
      <c r="Q83" s="99">
        <f t="shared" si="3"/>
        <v>0.17350000000000002</v>
      </c>
    </row>
    <row r="84" spans="1:17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4">
        <v>35611</v>
      </c>
      <c r="N84">
        <v>56.730000000000004</v>
      </c>
      <c r="O84">
        <v>17.350000000000001</v>
      </c>
      <c r="P84" s="99">
        <f t="shared" si="2"/>
        <v>0.56730000000000003</v>
      </c>
      <c r="Q84" s="99">
        <f t="shared" si="3"/>
        <v>0.17350000000000002</v>
      </c>
    </row>
    <row r="85" spans="1:17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4">
        <v>35642</v>
      </c>
      <c r="N85">
        <v>56.730000000000004</v>
      </c>
      <c r="O85">
        <v>17.350000000000001</v>
      </c>
      <c r="P85" s="99">
        <f t="shared" si="2"/>
        <v>0.56730000000000003</v>
      </c>
      <c r="Q85" s="99">
        <f t="shared" si="3"/>
        <v>0.17350000000000002</v>
      </c>
    </row>
    <row r="86" spans="1:17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4">
        <v>35671</v>
      </c>
      <c r="N86">
        <v>56.730000000000004</v>
      </c>
      <c r="O86">
        <v>17.350000000000001</v>
      </c>
      <c r="P86" s="99">
        <f t="shared" si="2"/>
        <v>0.56730000000000003</v>
      </c>
      <c r="Q86" s="99">
        <f t="shared" si="3"/>
        <v>0.17350000000000002</v>
      </c>
    </row>
    <row r="87" spans="1:1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4">
        <v>35703</v>
      </c>
      <c r="N87">
        <v>56.730000000000004</v>
      </c>
      <c r="O87">
        <v>17.350000000000001</v>
      </c>
      <c r="P87" s="99">
        <f t="shared" si="2"/>
        <v>0.56730000000000003</v>
      </c>
      <c r="Q87" s="99">
        <f t="shared" si="3"/>
        <v>0.17350000000000002</v>
      </c>
    </row>
    <row r="88" spans="1:17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4">
        <v>35734</v>
      </c>
      <c r="N88">
        <v>56.730000000000004</v>
      </c>
      <c r="O88">
        <v>17.350000000000001</v>
      </c>
      <c r="P88" s="99">
        <f t="shared" si="2"/>
        <v>0.56730000000000003</v>
      </c>
      <c r="Q88" s="99">
        <f t="shared" si="3"/>
        <v>0.17350000000000002</v>
      </c>
    </row>
    <row r="89" spans="1:17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4">
        <v>35762</v>
      </c>
      <c r="N89">
        <v>56.730000000000004</v>
      </c>
      <c r="O89">
        <v>17.350000000000001</v>
      </c>
      <c r="P89" s="99">
        <f t="shared" si="2"/>
        <v>0.56730000000000003</v>
      </c>
      <c r="Q89" s="99">
        <f t="shared" si="3"/>
        <v>0.17350000000000002</v>
      </c>
    </row>
    <row r="90" spans="1:17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4">
        <v>35795</v>
      </c>
      <c r="N90">
        <v>56.480000000000004</v>
      </c>
      <c r="O90">
        <v>30.88</v>
      </c>
      <c r="P90" s="99">
        <f t="shared" si="2"/>
        <v>0.56480000000000008</v>
      </c>
      <c r="Q90" s="99">
        <f t="shared" si="3"/>
        <v>0.30879999999999996</v>
      </c>
    </row>
    <row r="91" spans="1:17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4">
        <v>35825</v>
      </c>
      <c r="N91">
        <v>56.480000000000004</v>
      </c>
      <c r="O91">
        <v>30.88</v>
      </c>
      <c r="P91" s="99">
        <f t="shared" si="2"/>
        <v>0.56480000000000008</v>
      </c>
      <c r="Q91" s="99">
        <f t="shared" si="3"/>
        <v>0.30879999999999996</v>
      </c>
    </row>
    <row r="92" spans="1:17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4">
        <v>35853</v>
      </c>
      <c r="N92">
        <v>56.480000000000004</v>
      </c>
      <c r="O92">
        <v>30.88</v>
      </c>
      <c r="P92" s="99">
        <f t="shared" si="2"/>
        <v>0.56480000000000008</v>
      </c>
      <c r="Q92" s="99">
        <f t="shared" si="3"/>
        <v>0.30879999999999996</v>
      </c>
    </row>
    <row r="93" spans="1:17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4">
        <v>35885</v>
      </c>
      <c r="N93">
        <v>56.480000000000004</v>
      </c>
      <c r="O93">
        <v>30.88</v>
      </c>
      <c r="P93" s="99">
        <f t="shared" si="2"/>
        <v>0.56480000000000008</v>
      </c>
      <c r="Q93" s="99">
        <f t="shared" si="3"/>
        <v>0.30879999999999996</v>
      </c>
    </row>
    <row r="94" spans="1:17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4">
        <v>35915</v>
      </c>
      <c r="N94">
        <v>56.480000000000004</v>
      </c>
      <c r="O94">
        <v>30.88</v>
      </c>
      <c r="P94" s="99">
        <f t="shared" si="2"/>
        <v>0.56480000000000008</v>
      </c>
      <c r="Q94" s="99">
        <f t="shared" si="3"/>
        <v>0.30879999999999996</v>
      </c>
    </row>
    <row r="95" spans="1:17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4">
        <v>35944</v>
      </c>
      <c r="N95">
        <v>56.480000000000004</v>
      </c>
      <c r="O95">
        <v>30.88</v>
      </c>
      <c r="P95" s="99">
        <f t="shared" si="2"/>
        <v>0.56480000000000008</v>
      </c>
      <c r="Q95" s="99">
        <f t="shared" si="3"/>
        <v>0.30879999999999996</v>
      </c>
    </row>
    <row r="96" spans="1:17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4">
        <v>35976</v>
      </c>
      <c r="N96">
        <v>56.480000000000004</v>
      </c>
      <c r="O96">
        <v>30.88</v>
      </c>
      <c r="P96" s="99">
        <f t="shared" si="2"/>
        <v>0.56480000000000008</v>
      </c>
      <c r="Q96" s="99">
        <f t="shared" si="3"/>
        <v>0.30879999999999996</v>
      </c>
    </row>
    <row r="97" spans="1:1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4">
        <v>36007</v>
      </c>
      <c r="N97">
        <v>56.480000000000004</v>
      </c>
      <c r="O97">
        <v>30.88</v>
      </c>
      <c r="P97" s="99">
        <f t="shared" si="2"/>
        <v>0.56480000000000008</v>
      </c>
      <c r="Q97" s="99">
        <f t="shared" si="3"/>
        <v>0.30879999999999996</v>
      </c>
    </row>
    <row r="98" spans="1:17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4">
        <v>36038</v>
      </c>
      <c r="N98">
        <v>56.480000000000004</v>
      </c>
      <c r="O98">
        <v>30.88</v>
      </c>
      <c r="P98" s="99">
        <f t="shared" si="2"/>
        <v>0.56480000000000008</v>
      </c>
      <c r="Q98" s="99">
        <f t="shared" si="3"/>
        <v>0.30879999999999996</v>
      </c>
    </row>
    <row r="99" spans="1:17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4">
        <v>36068</v>
      </c>
      <c r="N99">
        <v>56.480000000000004</v>
      </c>
      <c r="O99">
        <v>30.88</v>
      </c>
      <c r="P99" s="99">
        <f t="shared" si="2"/>
        <v>0.56480000000000008</v>
      </c>
      <c r="Q99" s="99">
        <f t="shared" si="3"/>
        <v>0.30879999999999996</v>
      </c>
    </row>
    <row r="100" spans="1:17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4">
        <v>36098</v>
      </c>
      <c r="N100">
        <v>56.480000000000004</v>
      </c>
      <c r="O100">
        <v>30.88</v>
      </c>
      <c r="P100" s="99">
        <f t="shared" si="2"/>
        <v>0.56480000000000008</v>
      </c>
      <c r="Q100" s="99">
        <f t="shared" si="3"/>
        <v>0.30879999999999996</v>
      </c>
    </row>
    <row r="101" spans="1:17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4">
        <v>36129</v>
      </c>
      <c r="N101">
        <v>56.480000000000004</v>
      </c>
      <c r="O101">
        <v>30.88</v>
      </c>
      <c r="P101" s="99">
        <f t="shared" si="2"/>
        <v>0.56480000000000008</v>
      </c>
      <c r="Q101" s="99">
        <f t="shared" si="3"/>
        <v>0.30879999999999996</v>
      </c>
    </row>
    <row r="102" spans="1:17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4">
        <v>36160</v>
      </c>
      <c r="N102">
        <v>42.04</v>
      </c>
      <c r="O102">
        <v>31.14</v>
      </c>
      <c r="P102" s="99">
        <f t="shared" si="2"/>
        <v>0.4204</v>
      </c>
      <c r="Q102" s="99">
        <f t="shared" si="3"/>
        <v>0.31140000000000001</v>
      </c>
    </row>
    <row r="103" spans="1:17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4">
        <v>36189</v>
      </c>
      <c r="N103">
        <v>42.04</v>
      </c>
      <c r="O103">
        <v>31.14</v>
      </c>
      <c r="P103" s="99">
        <f t="shared" si="2"/>
        <v>0.4204</v>
      </c>
      <c r="Q103" s="99">
        <f t="shared" si="3"/>
        <v>0.31140000000000001</v>
      </c>
    </row>
    <row r="104" spans="1:17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4">
        <v>36217</v>
      </c>
      <c r="N104">
        <v>42.04</v>
      </c>
      <c r="O104">
        <v>31.14</v>
      </c>
      <c r="P104" s="99">
        <f t="shared" si="2"/>
        <v>0.4204</v>
      </c>
      <c r="Q104" s="99">
        <f t="shared" si="3"/>
        <v>0.31140000000000001</v>
      </c>
    </row>
    <row r="105" spans="1:17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4">
        <v>36250</v>
      </c>
      <c r="N105">
        <v>42.04</v>
      </c>
      <c r="O105">
        <v>31.14</v>
      </c>
      <c r="P105" s="99">
        <f t="shared" si="2"/>
        <v>0.4204</v>
      </c>
      <c r="Q105" s="99">
        <f t="shared" si="3"/>
        <v>0.31140000000000001</v>
      </c>
    </row>
    <row r="106" spans="1:17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4">
        <v>36280</v>
      </c>
      <c r="N106">
        <v>42.04</v>
      </c>
      <c r="O106">
        <v>31.14</v>
      </c>
      <c r="P106" s="99">
        <f t="shared" si="2"/>
        <v>0.4204</v>
      </c>
      <c r="Q106" s="99">
        <f t="shared" si="3"/>
        <v>0.31140000000000001</v>
      </c>
    </row>
    <row r="107" spans="1:1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4">
        <v>36311</v>
      </c>
      <c r="N107">
        <v>42.04</v>
      </c>
      <c r="O107">
        <v>31.14</v>
      </c>
      <c r="P107" s="99">
        <f t="shared" si="2"/>
        <v>0.4204</v>
      </c>
      <c r="Q107" s="99">
        <f t="shared" si="3"/>
        <v>0.31140000000000001</v>
      </c>
    </row>
    <row r="108" spans="1:17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4">
        <v>36341</v>
      </c>
      <c r="N108">
        <v>42.04</v>
      </c>
      <c r="O108">
        <v>31.14</v>
      </c>
      <c r="P108" s="99">
        <f t="shared" si="2"/>
        <v>0.4204</v>
      </c>
      <c r="Q108" s="99">
        <f t="shared" si="3"/>
        <v>0.31140000000000001</v>
      </c>
    </row>
    <row r="109" spans="1:17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4">
        <v>36371</v>
      </c>
      <c r="N109">
        <v>42.04</v>
      </c>
      <c r="O109">
        <v>31.14</v>
      </c>
      <c r="P109" s="99">
        <f t="shared" si="2"/>
        <v>0.4204</v>
      </c>
      <c r="Q109" s="99">
        <f t="shared" si="3"/>
        <v>0.31140000000000001</v>
      </c>
    </row>
    <row r="110" spans="1:17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4">
        <v>36403</v>
      </c>
      <c r="N110">
        <v>42.04</v>
      </c>
      <c r="O110">
        <v>31.14</v>
      </c>
      <c r="P110" s="99">
        <f t="shared" si="2"/>
        <v>0.4204</v>
      </c>
      <c r="Q110" s="99">
        <f t="shared" si="3"/>
        <v>0.31140000000000001</v>
      </c>
    </row>
    <row r="111" spans="1:17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4">
        <v>36433</v>
      </c>
      <c r="N111">
        <v>42.04</v>
      </c>
      <c r="O111">
        <v>31.14</v>
      </c>
      <c r="P111" s="99">
        <f t="shared" si="2"/>
        <v>0.4204</v>
      </c>
      <c r="Q111" s="99">
        <f t="shared" si="3"/>
        <v>0.31140000000000001</v>
      </c>
    </row>
    <row r="112" spans="1:17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4">
        <v>36462</v>
      </c>
      <c r="N112">
        <v>42.04</v>
      </c>
      <c r="O112">
        <v>31.14</v>
      </c>
      <c r="P112" s="99">
        <f t="shared" si="2"/>
        <v>0.4204</v>
      </c>
      <c r="Q112" s="99">
        <f t="shared" si="3"/>
        <v>0.31140000000000001</v>
      </c>
    </row>
    <row r="113" spans="1:17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4">
        <v>36494</v>
      </c>
      <c r="N113">
        <v>42.04</v>
      </c>
      <c r="O113">
        <v>31.14</v>
      </c>
      <c r="P113" s="99">
        <f t="shared" si="2"/>
        <v>0.4204</v>
      </c>
      <c r="Q113" s="99">
        <f t="shared" si="3"/>
        <v>0.31140000000000001</v>
      </c>
    </row>
    <row r="114" spans="1:17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4">
        <v>36525</v>
      </c>
      <c r="N114">
        <v>25.55</v>
      </c>
      <c r="O114">
        <v>29.79</v>
      </c>
      <c r="P114" s="99">
        <f t="shared" si="2"/>
        <v>0.2555</v>
      </c>
      <c r="Q114" s="99">
        <f t="shared" si="3"/>
        <v>0.2979</v>
      </c>
    </row>
    <row r="115" spans="1:17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4">
        <v>36556</v>
      </c>
      <c r="N115">
        <v>25.55</v>
      </c>
      <c r="O115">
        <v>29.79</v>
      </c>
      <c r="P115" s="99">
        <f t="shared" si="2"/>
        <v>0.2555</v>
      </c>
      <c r="Q115" s="99">
        <f t="shared" si="3"/>
        <v>0.2979</v>
      </c>
    </row>
    <row r="116" spans="1:17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4">
        <v>36585</v>
      </c>
      <c r="N116">
        <v>25.55</v>
      </c>
      <c r="O116">
        <v>29.79</v>
      </c>
      <c r="P116" s="99">
        <f t="shared" si="2"/>
        <v>0.2555</v>
      </c>
      <c r="Q116" s="99">
        <f t="shared" si="3"/>
        <v>0.2979</v>
      </c>
    </row>
    <row r="117" spans="1: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4">
        <v>36616</v>
      </c>
      <c r="N117">
        <v>25.55</v>
      </c>
      <c r="O117">
        <v>29.79</v>
      </c>
      <c r="P117" s="99">
        <f t="shared" si="2"/>
        <v>0.2555</v>
      </c>
      <c r="Q117" s="99">
        <f t="shared" si="3"/>
        <v>0.2979</v>
      </c>
    </row>
    <row r="118" spans="1:17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4">
        <v>36644</v>
      </c>
      <c r="N118">
        <v>25.55</v>
      </c>
      <c r="O118">
        <v>29.79</v>
      </c>
      <c r="P118" s="99">
        <f t="shared" si="2"/>
        <v>0.2555</v>
      </c>
      <c r="Q118" s="99">
        <f t="shared" si="3"/>
        <v>0.2979</v>
      </c>
    </row>
    <row r="119" spans="1:17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4">
        <v>36677</v>
      </c>
      <c r="N119">
        <v>25.55</v>
      </c>
      <c r="O119">
        <v>29.79</v>
      </c>
      <c r="P119" s="99">
        <f t="shared" si="2"/>
        <v>0.2555</v>
      </c>
      <c r="Q119" s="99">
        <f t="shared" si="3"/>
        <v>0.2979</v>
      </c>
    </row>
    <row r="120" spans="1:17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4">
        <v>36707</v>
      </c>
      <c r="N120">
        <v>25.55</v>
      </c>
      <c r="O120">
        <v>29.79</v>
      </c>
      <c r="P120" s="99">
        <f t="shared" si="2"/>
        <v>0.2555</v>
      </c>
      <c r="Q120" s="99">
        <f t="shared" si="3"/>
        <v>0.2979</v>
      </c>
    </row>
    <row r="121" spans="1:17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4">
        <v>36738</v>
      </c>
      <c r="N121">
        <v>25.55</v>
      </c>
      <c r="O121">
        <v>29.79</v>
      </c>
      <c r="P121" s="99">
        <f t="shared" si="2"/>
        <v>0.2555</v>
      </c>
      <c r="Q121" s="99">
        <f t="shared" si="3"/>
        <v>0.2979</v>
      </c>
    </row>
    <row r="122" spans="1:17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4">
        <v>36769</v>
      </c>
      <c r="N122">
        <v>25.55</v>
      </c>
      <c r="O122">
        <v>29.79</v>
      </c>
      <c r="P122" s="99">
        <f t="shared" si="2"/>
        <v>0.2555</v>
      </c>
      <c r="Q122" s="99">
        <f t="shared" si="3"/>
        <v>0.2979</v>
      </c>
    </row>
    <row r="123" spans="1:17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4">
        <v>36798</v>
      </c>
      <c r="N123">
        <v>25.55</v>
      </c>
      <c r="O123">
        <v>29.79</v>
      </c>
      <c r="P123" s="99">
        <f t="shared" si="2"/>
        <v>0.2555</v>
      </c>
      <c r="Q123" s="99">
        <f t="shared" si="3"/>
        <v>0.2979</v>
      </c>
    </row>
    <row r="124" spans="1:17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4">
        <v>36830</v>
      </c>
      <c r="N124">
        <v>25.55</v>
      </c>
      <c r="O124">
        <v>29.79</v>
      </c>
      <c r="P124" s="99">
        <f t="shared" si="2"/>
        <v>0.2555</v>
      </c>
      <c r="Q124" s="99">
        <f t="shared" si="3"/>
        <v>0.2979</v>
      </c>
    </row>
    <row r="125" spans="1:17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4">
        <v>36860</v>
      </c>
      <c r="N125">
        <v>25.55</v>
      </c>
      <c r="O125">
        <v>29.79</v>
      </c>
      <c r="P125" s="99">
        <f t="shared" si="2"/>
        <v>0.2555</v>
      </c>
      <c r="Q125" s="99">
        <f t="shared" si="3"/>
        <v>0.2979</v>
      </c>
    </row>
    <row r="126" spans="1:17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4">
        <v>36889</v>
      </c>
      <c r="N126">
        <v>23.37</v>
      </c>
      <c r="O126">
        <v>30.11</v>
      </c>
      <c r="P126" s="99">
        <f t="shared" si="2"/>
        <v>0.23370000000000002</v>
      </c>
      <c r="Q126" s="99">
        <f t="shared" si="3"/>
        <v>0.30109999999999998</v>
      </c>
    </row>
    <row r="127" spans="1:1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4">
        <v>36922</v>
      </c>
      <c r="N127">
        <v>23.37</v>
      </c>
      <c r="O127">
        <v>30.11</v>
      </c>
      <c r="P127" s="99">
        <f t="shared" si="2"/>
        <v>0.23370000000000002</v>
      </c>
      <c r="Q127" s="99">
        <f t="shared" si="3"/>
        <v>0.30109999999999998</v>
      </c>
    </row>
    <row r="128" spans="1:17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4">
        <v>36950</v>
      </c>
      <c r="N128">
        <v>23.37</v>
      </c>
      <c r="O128">
        <v>30.11</v>
      </c>
      <c r="P128" s="99">
        <f t="shared" si="2"/>
        <v>0.23370000000000002</v>
      </c>
      <c r="Q128" s="99">
        <f t="shared" si="3"/>
        <v>0.30109999999999998</v>
      </c>
    </row>
    <row r="129" spans="1:17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4">
        <v>36980</v>
      </c>
      <c r="N129">
        <v>23.37</v>
      </c>
      <c r="O129">
        <v>30.11</v>
      </c>
      <c r="P129" s="99">
        <f t="shared" si="2"/>
        <v>0.23370000000000002</v>
      </c>
      <c r="Q129" s="99">
        <f t="shared" si="3"/>
        <v>0.30109999999999998</v>
      </c>
    </row>
    <row r="130" spans="1:17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4">
        <v>37011</v>
      </c>
      <c r="N130">
        <v>23.37</v>
      </c>
      <c r="O130">
        <v>30.11</v>
      </c>
      <c r="P130" s="99">
        <f t="shared" si="2"/>
        <v>0.23370000000000002</v>
      </c>
      <c r="Q130" s="99">
        <f t="shared" si="3"/>
        <v>0.30109999999999998</v>
      </c>
    </row>
    <row r="131" spans="1:17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4">
        <v>37042</v>
      </c>
      <c r="N131">
        <v>23.37</v>
      </c>
      <c r="O131">
        <v>30.11</v>
      </c>
      <c r="P131" s="99">
        <f t="shared" si="2"/>
        <v>0.23370000000000002</v>
      </c>
      <c r="Q131" s="99">
        <f t="shared" si="3"/>
        <v>0.30109999999999998</v>
      </c>
    </row>
    <row r="132" spans="1:17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4">
        <v>37071</v>
      </c>
      <c r="N132">
        <v>23.37</v>
      </c>
      <c r="O132">
        <v>30.11</v>
      </c>
      <c r="P132" s="99">
        <f t="shared" si="2"/>
        <v>0.23370000000000002</v>
      </c>
      <c r="Q132" s="99">
        <f t="shared" si="3"/>
        <v>0.30109999999999998</v>
      </c>
    </row>
    <row r="133" spans="1:17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4">
        <v>37103</v>
      </c>
      <c r="N133">
        <v>23.37</v>
      </c>
      <c r="O133">
        <v>30.11</v>
      </c>
      <c r="P133" s="99">
        <f t="shared" si="2"/>
        <v>0.23370000000000002</v>
      </c>
      <c r="Q133" s="99">
        <f t="shared" si="3"/>
        <v>0.30109999999999998</v>
      </c>
    </row>
    <row r="134" spans="1:17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4">
        <v>37134</v>
      </c>
      <c r="N134">
        <v>23.37</v>
      </c>
      <c r="O134">
        <v>30.11</v>
      </c>
      <c r="P134" s="99">
        <f t="shared" si="2"/>
        <v>0.23370000000000002</v>
      </c>
      <c r="Q134" s="99">
        <f t="shared" si="3"/>
        <v>0.30109999999999998</v>
      </c>
    </row>
    <row r="135" spans="1:17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4">
        <v>37162</v>
      </c>
      <c r="N135">
        <v>23.37</v>
      </c>
      <c r="O135">
        <v>30.11</v>
      </c>
      <c r="P135" s="99">
        <f t="shared" ref="P135:P198" si="4">N135/100</f>
        <v>0.23370000000000002</v>
      </c>
      <c r="Q135" s="99">
        <f t="shared" ref="Q135:Q198" si="5">O135/100</f>
        <v>0.30109999999999998</v>
      </c>
    </row>
    <row r="136" spans="1:17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4">
        <v>37195</v>
      </c>
      <c r="N136">
        <v>23.37</v>
      </c>
      <c r="O136">
        <v>30.11</v>
      </c>
      <c r="P136" s="99">
        <f t="shared" si="4"/>
        <v>0.23370000000000002</v>
      </c>
      <c r="Q136" s="99">
        <f t="shared" si="5"/>
        <v>0.30109999999999998</v>
      </c>
    </row>
    <row r="137" spans="1:1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4">
        <v>37225</v>
      </c>
      <c r="N137">
        <v>23.37</v>
      </c>
      <c r="O137">
        <v>30.11</v>
      </c>
      <c r="P137" s="99">
        <f t="shared" si="4"/>
        <v>0.23370000000000002</v>
      </c>
      <c r="Q137" s="99">
        <f t="shared" si="5"/>
        <v>0.30109999999999998</v>
      </c>
    </row>
    <row r="138" spans="1:17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4">
        <v>37256</v>
      </c>
      <c r="N138">
        <v>34.92</v>
      </c>
      <c r="O138">
        <v>30.77</v>
      </c>
      <c r="P138" s="99">
        <f t="shared" si="4"/>
        <v>0.34920000000000001</v>
      </c>
      <c r="Q138" s="99">
        <f t="shared" si="5"/>
        <v>0.30769999999999997</v>
      </c>
    </row>
    <row r="139" spans="1:17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4">
        <v>37287</v>
      </c>
      <c r="N139">
        <v>34.92</v>
      </c>
      <c r="O139">
        <v>30.77</v>
      </c>
      <c r="P139" s="99">
        <f t="shared" si="4"/>
        <v>0.34920000000000001</v>
      </c>
      <c r="Q139" s="99">
        <f t="shared" si="5"/>
        <v>0.30769999999999997</v>
      </c>
    </row>
    <row r="140" spans="1:17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4">
        <v>37315</v>
      </c>
      <c r="N140">
        <v>34.92</v>
      </c>
      <c r="O140">
        <v>30.77</v>
      </c>
      <c r="P140" s="99">
        <f t="shared" si="4"/>
        <v>0.34920000000000001</v>
      </c>
      <c r="Q140" s="99">
        <f t="shared" si="5"/>
        <v>0.30769999999999997</v>
      </c>
    </row>
    <row r="141" spans="1:17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4">
        <v>37344</v>
      </c>
      <c r="N141">
        <v>33.619999999999997</v>
      </c>
      <c r="O141">
        <v>30.560000000000002</v>
      </c>
      <c r="P141" s="99">
        <f t="shared" si="4"/>
        <v>0.3362</v>
      </c>
      <c r="Q141" s="99">
        <f t="shared" si="5"/>
        <v>0.30560000000000004</v>
      </c>
    </row>
    <row r="142" spans="1:17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4">
        <v>37376</v>
      </c>
      <c r="N142">
        <v>33.619999999999997</v>
      </c>
      <c r="O142">
        <v>30.560000000000002</v>
      </c>
      <c r="P142" s="99">
        <f t="shared" si="4"/>
        <v>0.3362</v>
      </c>
      <c r="Q142" s="99">
        <f t="shared" si="5"/>
        <v>0.30560000000000004</v>
      </c>
    </row>
    <row r="143" spans="1:17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4">
        <v>37407</v>
      </c>
      <c r="N143">
        <v>33.619999999999997</v>
      </c>
      <c r="O143">
        <v>30.560000000000002</v>
      </c>
      <c r="P143" s="99">
        <f t="shared" si="4"/>
        <v>0.3362</v>
      </c>
      <c r="Q143" s="99">
        <f t="shared" si="5"/>
        <v>0.30560000000000004</v>
      </c>
    </row>
    <row r="144" spans="1:17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4">
        <v>37435</v>
      </c>
      <c r="N144">
        <v>27.78</v>
      </c>
      <c r="O144">
        <v>30.400000000000002</v>
      </c>
      <c r="P144" s="99">
        <f t="shared" si="4"/>
        <v>0.27779999999999999</v>
      </c>
      <c r="Q144" s="99">
        <f t="shared" si="5"/>
        <v>0.30400000000000005</v>
      </c>
    </row>
    <row r="145" spans="1:17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4">
        <v>37468</v>
      </c>
      <c r="N145">
        <v>27.78</v>
      </c>
      <c r="O145">
        <v>30.400000000000002</v>
      </c>
      <c r="P145" s="99">
        <f t="shared" si="4"/>
        <v>0.27779999999999999</v>
      </c>
      <c r="Q145" s="99">
        <f t="shared" si="5"/>
        <v>0.30400000000000005</v>
      </c>
    </row>
    <row r="146" spans="1:17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4">
        <v>37498</v>
      </c>
      <c r="N146">
        <v>27.78</v>
      </c>
      <c r="O146">
        <v>30.400000000000002</v>
      </c>
      <c r="P146" s="99">
        <f t="shared" si="4"/>
        <v>0.27779999999999999</v>
      </c>
      <c r="Q146" s="99">
        <f t="shared" si="5"/>
        <v>0.30400000000000005</v>
      </c>
    </row>
    <row r="147" spans="1:1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4">
        <v>37529</v>
      </c>
      <c r="N147">
        <v>32.72</v>
      </c>
      <c r="O147">
        <v>33.35</v>
      </c>
      <c r="P147" s="99">
        <f t="shared" si="4"/>
        <v>0.32719999999999999</v>
      </c>
      <c r="Q147" s="99">
        <f t="shared" si="5"/>
        <v>0.33350000000000002</v>
      </c>
    </row>
    <row r="148" spans="1:17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4">
        <v>37560</v>
      </c>
      <c r="N148">
        <v>32.72</v>
      </c>
      <c r="O148">
        <v>33.35</v>
      </c>
      <c r="P148" s="99">
        <f t="shared" si="4"/>
        <v>0.32719999999999999</v>
      </c>
      <c r="Q148" s="99">
        <f t="shared" si="5"/>
        <v>0.33350000000000002</v>
      </c>
    </row>
    <row r="149" spans="1:17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4">
        <v>37589</v>
      </c>
      <c r="N149">
        <v>32.72</v>
      </c>
      <c r="O149">
        <v>33.35</v>
      </c>
      <c r="P149" s="99">
        <f t="shared" si="4"/>
        <v>0.32719999999999999</v>
      </c>
      <c r="Q149" s="99">
        <f t="shared" si="5"/>
        <v>0.33350000000000002</v>
      </c>
    </row>
    <row r="150" spans="1:17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4">
        <v>37621</v>
      </c>
      <c r="N150">
        <v>25.85</v>
      </c>
      <c r="O150">
        <v>35.82</v>
      </c>
      <c r="P150" s="99">
        <f t="shared" si="4"/>
        <v>0.25850000000000001</v>
      </c>
      <c r="Q150" s="99">
        <f t="shared" si="5"/>
        <v>0.35820000000000002</v>
      </c>
    </row>
    <row r="151" spans="1:17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4">
        <v>37652</v>
      </c>
      <c r="N151">
        <v>25.85</v>
      </c>
      <c r="O151">
        <v>35.82</v>
      </c>
      <c r="P151" s="99">
        <f t="shared" si="4"/>
        <v>0.25850000000000001</v>
      </c>
      <c r="Q151" s="99">
        <f t="shared" si="5"/>
        <v>0.35820000000000002</v>
      </c>
    </row>
    <row r="152" spans="1:17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4">
        <v>37680</v>
      </c>
      <c r="N152">
        <v>25.85</v>
      </c>
      <c r="O152">
        <v>35.82</v>
      </c>
      <c r="P152" s="99">
        <f t="shared" si="4"/>
        <v>0.25850000000000001</v>
      </c>
      <c r="Q152" s="99">
        <f t="shared" si="5"/>
        <v>0.35820000000000002</v>
      </c>
    </row>
    <row r="153" spans="1:17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4">
        <v>37711</v>
      </c>
      <c r="N153">
        <v>28.44</v>
      </c>
      <c r="O153">
        <v>36.26</v>
      </c>
      <c r="P153" s="99">
        <f t="shared" si="4"/>
        <v>0.28439999999999999</v>
      </c>
      <c r="Q153" s="99">
        <f t="shared" si="5"/>
        <v>0.36259999999999998</v>
      </c>
    </row>
    <row r="154" spans="1:17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4">
        <v>37741</v>
      </c>
      <c r="N154">
        <v>28.44</v>
      </c>
      <c r="O154">
        <v>36.26</v>
      </c>
      <c r="P154" s="99">
        <f t="shared" si="4"/>
        <v>0.28439999999999999</v>
      </c>
      <c r="Q154" s="99">
        <f t="shared" si="5"/>
        <v>0.36259999999999998</v>
      </c>
    </row>
    <row r="155" spans="1:17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4">
        <v>37771</v>
      </c>
      <c r="N155">
        <v>28.44</v>
      </c>
      <c r="O155">
        <v>36.26</v>
      </c>
      <c r="P155" s="99">
        <f t="shared" si="4"/>
        <v>0.28439999999999999</v>
      </c>
      <c r="Q155" s="99">
        <f t="shared" si="5"/>
        <v>0.36259999999999998</v>
      </c>
    </row>
    <row r="156" spans="1:17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4">
        <v>37802</v>
      </c>
      <c r="N156">
        <v>30.16</v>
      </c>
      <c r="O156">
        <v>33.64</v>
      </c>
      <c r="P156" s="99">
        <f t="shared" si="4"/>
        <v>0.30159999999999998</v>
      </c>
      <c r="Q156" s="99">
        <f t="shared" si="5"/>
        <v>0.33640000000000003</v>
      </c>
    </row>
    <row r="157" spans="1:1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4">
        <v>37833</v>
      </c>
      <c r="N157">
        <v>30.16</v>
      </c>
      <c r="O157">
        <v>33.64</v>
      </c>
      <c r="P157" s="99">
        <f t="shared" si="4"/>
        <v>0.30159999999999998</v>
      </c>
      <c r="Q157" s="99">
        <f t="shared" si="5"/>
        <v>0.33640000000000003</v>
      </c>
    </row>
    <row r="158" spans="1:17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4">
        <v>37862</v>
      </c>
      <c r="N158">
        <v>30.16</v>
      </c>
      <c r="O158">
        <v>33.64</v>
      </c>
      <c r="P158" s="99">
        <f t="shared" si="4"/>
        <v>0.30159999999999998</v>
      </c>
      <c r="Q158" s="99">
        <f t="shared" si="5"/>
        <v>0.33640000000000003</v>
      </c>
    </row>
    <row r="159" spans="1:17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4">
        <v>37894</v>
      </c>
      <c r="N159">
        <v>32.160000000000004</v>
      </c>
      <c r="O159">
        <v>33.770000000000003</v>
      </c>
      <c r="P159" s="99">
        <f t="shared" si="4"/>
        <v>0.32160000000000005</v>
      </c>
      <c r="Q159" s="99">
        <f t="shared" si="5"/>
        <v>0.33770000000000006</v>
      </c>
    </row>
    <row r="160" spans="1:17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4">
        <v>37925</v>
      </c>
      <c r="N160">
        <v>32.160000000000004</v>
      </c>
      <c r="O160">
        <v>33.770000000000003</v>
      </c>
      <c r="P160" s="99">
        <f t="shared" si="4"/>
        <v>0.32160000000000005</v>
      </c>
      <c r="Q160" s="99">
        <f t="shared" si="5"/>
        <v>0.33770000000000006</v>
      </c>
    </row>
    <row r="161" spans="1:17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4">
        <v>37953</v>
      </c>
      <c r="N161">
        <v>32.160000000000004</v>
      </c>
      <c r="O161">
        <v>33.770000000000003</v>
      </c>
      <c r="P161" s="99">
        <f t="shared" si="4"/>
        <v>0.32160000000000005</v>
      </c>
      <c r="Q161" s="99">
        <f t="shared" si="5"/>
        <v>0.33770000000000006</v>
      </c>
    </row>
    <row r="162" spans="1:17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4">
        <v>37986</v>
      </c>
      <c r="N162">
        <v>30.85</v>
      </c>
      <c r="O162">
        <v>30.150000000000002</v>
      </c>
      <c r="P162" s="99">
        <f t="shared" si="4"/>
        <v>0.3085</v>
      </c>
      <c r="Q162" s="99">
        <f t="shared" si="5"/>
        <v>0.30150000000000005</v>
      </c>
    </row>
    <row r="163" spans="1:17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4">
        <v>38016</v>
      </c>
      <c r="N163">
        <v>30.85</v>
      </c>
      <c r="O163">
        <v>30.150000000000002</v>
      </c>
      <c r="P163" s="99">
        <f t="shared" si="4"/>
        <v>0.3085</v>
      </c>
      <c r="Q163" s="99">
        <f t="shared" si="5"/>
        <v>0.30150000000000005</v>
      </c>
    </row>
    <row r="164" spans="1:17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4">
        <v>38044</v>
      </c>
      <c r="N164">
        <v>30.85</v>
      </c>
      <c r="O164">
        <v>30.150000000000002</v>
      </c>
      <c r="P164" s="99">
        <f t="shared" si="4"/>
        <v>0.3085</v>
      </c>
      <c r="Q164" s="99">
        <f t="shared" si="5"/>
        <v>0.30150000000000005</v>
      </c>
    </row>
    <row r="165" spans="1:17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4">
        <v>38077</v>
      </c>
      <c r="N165">
        <v>31.64</v>
      </c>
      <c r="O165">
        <v>28.89</v>
      </c>
      <c r="P165" s="99">
        <f t="shared" si="4"/>
        <v>0.31640000000000001</v>
      </c>
      <c r="Q165" s="99">
        <f t="shared" si="5"/>
        <v>0.28889999999999999</v>
      </c>
    </row>
    <row r="166" spans="1:17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4">
        <v>38107</v>
      </c>
      <c r="N166">
        <v>31.64</v>
      </c>
      <c r="O166">
        <v>28.89</v>
      </c>
      <c r="P166" s="99">
        <f t="shared" si="4"/>
        <v>0.31640000000000001</v>
      </c>
      <c r="Q166" s="99">
        <f t="shared" si="5"/>
        <v>0.28889999999999999</v>
      </c>
    </row>
    <row r="167" spans="1:1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4">
        <v>38138</v>
      </c>
      <c r="N167">
        <v>31.64</v>
      </c>
      <c r="O167">
        <v>28.89</v>
      </c>
      <c r="P167" s="99">
        <f t="shared" si="4"/>
        <v>0.31640000000000001</v>
      </c>
      <c r="Q167" s="99">
        <f t="shared" si="5"/>
        <v>0.28889999999999999</v>
      </c>
    </row>
    <row r="168" spans="1:17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4">
        <v>38168</v>
      </c>
      <c r="N168">
        <v>32.4</v>
      </c>
      <c r="O168">
        <v>29.67</v>
      </c>
      <c r="P168" s="99">
        <f t="shared" si="4"/>
        <v>0.32400000000000001</v>
      </c>
      <c r="Q168" s="99">
        <f t="shared" si="5"/>
        <v>0.29670000000000002</v>
      </c>
    </row>
    <row r="169" spans="1:17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4">
        <v>38198</v>
      </c>
      <c r="N169">
        <v>32.4</v>
      </c>
      <c r="O169">
        <v>29.67</v>
      </c>
      <c r="P169" s="99">
        <f t="shared" si="4"/>
        <v>0.32400000000000001</v>
      </c>
      <c r="Q169" s="99">
        <f t="shared" si="5"/>
        <v>0.29670000000000002</v>
      </c>
    </row>
    <row r="170" spans="1:17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4">
        <v>38230</v>
      </c>
      <c r="N170">
        <v>32.4</v>
      </c>
      <c r="O170">
        <v>29.67</v>
      </c>
      <c r="P170" s="99">
        <f t="shared" si="4"/>
        <v>0.32400000000000001</v>
      </c>
      <c r="Q170" s="99">
        <f t="shared" si="5"/>
        <v>0.29670000000000002</v>
      </c>
    </row>
    <row r="171" spans="1:17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4">
        <v>38260</v>
      </c>
      <c r="N171">
        <v>30.580000000000002</v>
      </c>
      <c r="O171">
        <v>30.85</v>
      </c>
      <c r="P171" s="99">
        <f t="shared" si="4"/>
        <v>0.30580000000000002</v>
      </c>
      <c r="Q171" s="99">
        <f t="shared" si="5"/>
        <v>0.3085</v>
      </c>
    </row>
    <row r="172" spans="1:17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4">
        <v>38289</v>
      </c>
      <c r="N172">
        <v>30.580000000000002</v>
      </c>
      <c r="O172">
        <v>30.85</v>
      </c>
      <c r="P172" s="99">
        <f t="shared" si="4"/>
        <v>0.30580000000000002</v>
      </c>
      <c r="Q172" s="99">
        <f t="shared" si="5"/>
        <v>0.3085</v>
      </c>
    </row>
    <row r="173" spans="1:17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4">
        <v>38321</v>
      </c>
      <c r="N173">
        <v>30.580000000000002</v>
      </c>
      <c r="O173">
        <v>30.85</v>
      </c>
      <c r="P173" s="99">
        <f t="shared" si="4"/>
        <v>0.30580000000000002</v>
      </c>
      <c r="Q173" s="99">
        <f t="shared" si="5"/>
        <v>0.3085</v>
      </c>
    </row>
    <row r="174" spans="1:17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4">
        <v>38352</v>
      </c>
      <c r="N174">
        <v>30.42</v>
      </c>
      <c r="O174">
        <v>31.03</v>
      </c>
      <c r="P174" s="99">
        <f t="shared" si="4"/>
        <v>0.30420000000000003</v>
      </c>
      <c r="Q174" s="99">
        <f t="shared" si="5"/>
        <v>0.31030000000000002</v>
      </c>
    </row>
    <row r="175" spans="1:17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4">
        <v>38383</v>
      </c>
      <c r="N175">
        <v>30.42</v>
      </c>
      <c r="O175">
        <v>31.03</v>
      </c>
      <c r="P175" s="99">
        <f t="shared" si="4"/>
        <v>0.30420000000000003</v>
      </c>
      <c r="Q175" s="99">
        <f t="shared" si="5"/>
        <v>0.31030000000000002</v>
      </c>
    </row>
    <row r="176" spans="1:17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4">
        <v>38411</v>
      </c>
      <c r="N176">
        <v>30.42</v>
      </c>
      <c r="O176">
        <v>31.03</v>
      </c>
      <c r="P176" s="99">
        <f t="shared" si="4"/>
        <v>0.30420000000000003</v>
      </c>
      <c r="Q176" s="99">
        <f t="shared" si="5"/>
        <v>0.31030000000000002</v>
      </c>
    </row>
    <row r="177" spans="1:1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4">
        <v>38442</v>
      </c>
      <c r="N177">
        <v>28.6</v>
      </c>
      <c r="O177">
        <v>31.14</v>
      </c>
      <c r="P177" s="99">
        <f t="shared" si="4"/>
        <v>0.28600000000000003</v>
      </c>
      <c r="Q177" s="99">
        <f t="shared" si="5"/>
        <v>0.31140000000000001</v>
      </c>
    </row>
    <row r="178" spans="1:17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4">
        <v>38471</v>
      </c>
      <c r="N178">
        <v>28.6</v>
      </c>
      <c r="O178">
        <v>31.14</v>
      </c>
      <c r="P178" s="99">
        <f t="shared" si="4"/>
        <v>0.28600000000000003</v>
      </c>
      <c r="Q178" s="99">
        <f t="shared" si="5"/>
        <v>0.31140000000000001</v>
      </c>
    </row>
    <row r="179" spans="1:17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4">
        <v>38503</v>
      </c>
      <c r="N179">
        <v>28.6</v>
      </c>
      <c r="O179">
        <v>31.14</v>
      </c>
      <c r="P179" s="99">
        <f t="shared" si="4"/>
        <v>0.28600000000000003</v>
      </c>
      <c r="Q179" s="99">
        <f t="shared" si="5"/>
        <v>0.31140000000000001</v>
      </c>
    </row>
    <row r="180" spans="1:17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4">
        <v>38533</v>
      </c>
      <c r="N180">
        <v>28.6</v>
      </c>
      <c r="O180">
        <v>31.490000000000002</v>
      </c>
      <c r="P180" s="99">
        <f t="shared" si="4"/>
        <v>0.28600000000000003</v>
      </c>
      <c r="Q180" s="99">
        <f t="shared" si="5"/>
        <v>0.31490000000000001</v>
      </c>
    </row>
    <row r="181" spans="1:17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4">
        <v>38562</v>
      </c>
      <c r="N181">
        <v>29.740000000000002</v>
      </c>
      <c r="O181">
        <v>31.490000000000002</v>
      </c>
      <c r="P181" s="99">
        <f t="shared" si="4"/>
        <v>0.2974</v>
      </c>
      <c r="Q181" s="99">
        <f t="shared" si="5"/>
        <v>0.31490000000000001</v>
      </c>
    </row>
    <row r="182" spans="1:17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4">
        <v>38595</v>
      </c>
      <c r="N182">
        <v>29.740000000000002</v>
      </c>
      <c r="O182">
        <v>31.490000000000002</v>
      </c>
      <c r="P182" s="99">
        <f t="shared" si="4"/>
        <v>0.2974</v>
      </c>
      <c r="Q182" s="99">
        <f t="shared" si="5"/>
        <v>0.31490000000000001</v>
      </c>
    </row>
    <row r="183" spans="1:17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4">
        <v>38625</v>
      </c>
      <c r="N183">
        <v>31.52</v>
      </c>
      <c r="O183">
        <v>28.13</v>
      </c>
      <c r="P183" s="99">
        <f t="shared" si="4"/>
        <v>0.31519999999999998</v>
      </c>
      <c r="Q183" s="99">
        <f t="shared" si="5"/>
        <v>0.28129999999999999</v>
      </c>
    </row>
    <row r="184" spans="1:17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4">
        <v>38656</v>
      </c>
      <c r="N184">
        <v>31.52</v>
      </c>
      <c r="O184">
        <v>28.13</v>
      </c>
      <c r="P184" s="99">
        <f t="shared" si="4"/>
        <v>0.31519999999999998</v>
      </c>
      <c r="Q184" s="99">
        <f t="shared" si="5"/>
        <v>0.28129999999999999</v>
      </c>
    </row>
    <row r="185" spans="1:17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4">
        <v>38686</v>
      </c>
      <c r="N185">
        <v>31.52</v>
      </c>
      <c r="O185">
        <v>28.13</v>
      </c>
      <c r="P185" s="99">
        <f t="shared" si="4"/>
        <v>0.31519999999999998</v>
      </c>
      <c r="Q185" s="99">
        <f t="shared" si="5"/>
        <v>0.28129999999999999</v>
      </c>
    </row>
    <row r="186" spans="1:17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4">
        <v>38716</v>
      </c>
      <c r="N186">
        <v>29.79</v>
      </c>
      <c r="O186">
        <v>28.7</v>
      </c>
      <c r="P186" s="99">
        <f t="shared" si="4"/>
        <v>0.2979</v>
      </c>
      <c r="Q186" s="99">
        <f t="shared" si="5"/>
        <v>0.28699999999999998</v>
      </c>
    </row>
    <row r="187" spans="1:1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4">
        <v>38748</v>
      </c>
      <c r="N187">
        <v>29.79</v>
      </c>
      <c r="O187">
        <v>28.7</v>
      </c>
      <c r="P187" s="99">
        <f t="shared" si="4"/>
        <v>0.2979</v>
      </c>
      <c r="Q187" s="99">
        <f t="shared" si="5"/>
        <v>0.28699999999999998</v>
      </c>
    </row>
    <row r="188" spans="1:17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4">
        <v>38776</v>
      </c>
      <c r="N188">
        <v>29.79</v>
      </c>
      <c r="O188">
        <v>28.7</v>
      </c>
      <c r="P188" s="99">
        <f t="shared" si="4"/>
        <v>0.2979</v>
      </c>
      <c r="Q188" s="99">
        <f t="shared" si="5"/>
        <v>0.28699999999999998</v>
      </c>
    </row>
    <row r="189" spans="1:17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4">
        <v>38807</v>
      </c>
      <c r="N189">
        <v>30.330000000000002</v>
      </c>
      <c r="O189">
        <v>28.47</v>
      </c>
      <c r="P189" s="99">
        <f t="shared" si="4"/>
        <v>0.30330000000000001</v>
      </c>
      <c r="Q189" s="99">
        <f t="shared" si="5"/>
        <v>0.28470000000000001</v>
      </c>
    </row>
    <row r="190" spans="1:17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4">
        <v>38835</v>
      </c>
      <c r="N190">
        <v>30.330000000000002</v>
      </c>
      <c r="O190">
        <v>28.47</v>
      </c>
      <c r="P190" s="99">
        <f t="shared" si="4"/>
        <v>0.30330000000000001</v>
      </c>
      <c r="Q190" s="99">
        <f t="shared" si="5"/>
        <v>0.28470000000000001</v>
      </c>
    </row>
    <row r="191" spans="1:17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4">
        <v>38868</v>
      </c>
      <c r="N191">
        <v>30.330000000000002</v>
      </c>
      <c r="O191">
        <v>28.47</v>
      </c>
      <c r="P191" s="99">
        <f t="shared" si="4"/>
        <v>0.30330000000000001</v>
      </c>
      <c r="Q191" s="99">
        <f t="shared" si="5"/>
        <v>0.28470000000000001</v>
      </c>
    </row>
    <row r="192" spans="1:17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4">
        <v>38898</v>
      </c>
      <c r="N192">
        <v>29.72</v>
      </c>
      <c r="O192">
        <v>28.63</v>
      </c>
      <c r="P192" s="99">
        <f t="shared" si="4"/>
        <v>0.29719999999999996</v>
      </c>
      <c r="Q192" s="99">
        <f t="shared" si="5"/>
        <v>0.2863</v>
      </c>
    </row>
    <row r="193" spans="1:17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4">
        <v>38929</v>
      </c>
      <c r="N193">
        <v>29.72</v>
      </c>
      <c r="O193">
        <v>28.63</v>
      </c>
      <c r="P193" s="99">
        <f t="shared" si="4"/>
        <v>0.29719999999999996</v>
      </c>
      <c r="Q193" s="99">
        <f t="shared" si="5"/>
        <v>0.2863</v>
      </c>
    </row>
    <row r="194" spans="1:17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4">
        <v>38960</v>
      </c>
      <c r="N194">
        <v>29.72</v>
      </c>
      <c r="O194">
        <v>28.63</v>
      </c>
      <c r="P194" s="99">
        <f t="shared" si="4"/>
        <v>0.29719999999999996</v>
      </c>
      <c r="Q194" s="99">
        <f t="shared" si="5"/>
        <v>0.2863</v>
      </c>
    </row>
    <row r="195" spans="1:17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4">
        <v>38989</v>
      </c>
      <c r="N195">
        <v>29.26</v>
      </c>
      <c r="O195">
        <v>31.060000000000002</v>
      </c>
      <c r="P195" s="99">
        <f t="shared" si="4"/>
        <v>0.29260000000000003</v>
      </c>
      <c r="Q195" s="99">
        <f t="shared" si="5"/>
        <v>0.31060000000000004</v>
      </c>
    </row>
    <row r="196" spans="1:17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4">
        <v>39021</v>
      </c>
      <c r="N196">
        <v>29.26</v>
      </c>
      <c r="O196">
        <v>31.060000000000002</v>
      </c>
      <c r="P196" s="99">
        <f t="shared" si="4"/>
        <v>0.29260000000000003</v>
      </c>
      <c r="Q196" s="99">
        <f t="shared" si="5"/>
        <v>0.31060000000000004</v>
      </c>
    </row>
    <row r="197" spans="1:1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4">
        <v>39051</v>
      </c>
      <c r="N197">
        <v>29.26</v>
      </c>
      <c r="O197">
        <v>31.060000000000002</v>
      </c>
      <c r="P197" s="99">
        <f t="shared" si="4"/>
        <v>0.29260000000000003</v>
      </c>
      <c r="Q197" s="99">
        <f t="shared" si="5"/>
        <v>0.31060000000000004</v>
      </c>
    </row>
    <row r="198" spans="1:17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4">
        <v>39080</v>
      </c>
      <c r="N198">
        <v>30.02</v>
      </c>
      <c r="O198">
        <v>36.81</v>
      </c>
      <c r="P198" s="99">
        <f t="shared" si="4"/>
        <v>0.30020000000000002</v>
      </c>
      <c r="Q198" s="99">
        <f t="shared" si="5"/>
        <v>0.36810000000000004</v>
      </c>
    </row>
    <row r="199" spans="1:17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4">
        <v>39113</v>
      </c>
      <c r="N199">
        <v>30.02</v>
      </c>
      <c r="O199">
        <v>36.81</v>
      </c>
      <c r="P199" s="99">
        <f t="shared" ref="P199:P262" si="6">N199/100</f>
        <v>0.30020000000000002</v>
      </c>
      <c r="Q199" s="99">
        <f t="shared" ref="Q199:Q262" si="7">O199/100</f>
        <v>0.36810000000000004</v>
      </c>
    </row>
    <row r="200" spans="1:17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4">
        <v>39141</v>
      </c>
      <c r="N200">
        <v>30.02</v>
      </c>
      <c r="O200">
        <v>36.81</v>
      </c>
      <c r="P200" s="99">
        <f t="shared" si="6"/>
        <v>0.30020000000000002</v>
      </c>
      <c r="Q200" s="99">
        <f t="shared" si="7"/>
        <v>0.36810000000000004</v>
      </c>
    </row>
    <row r="201" spans="1:17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4">
        <v>39171</v>
      </c>
      <c r="N201">
        <v>30.42</v>
      </c>
      <c r="O201">
        <v>37.36</v>
      </c>
      <c r="P201" s="99">
        <f t="shared" si="6"/>
        <v>0.30420000000000003</v>
      </c>
      <c r="Q201" s="99">
        <f t="shared" si="7"/>
        <v>0.37359999999999999</v>
      </c>
    </row>
    <row r="202" spans="1:17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4">
        <v>39202</v>
      </c>
      <c r="N202">
        <v>30.42</v>
      </c>
      <c r="O202">
        <v>37.36</v>
      </c>
      <c r="P202" s="99">
        <f t="shared" si="6"/>
        <v>0.30420000000000003</v>
      </c>
      <c r="Q202" s="99">
        <f t="shared" si="7"/>
        <v>0.37359999999999999</v>
      </c>
    </row>
    <row r="203" spans="1:17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4">
        <v>39233</v>
      </c>
      <c r="N203">
        <v>30.42</v>
      </c>
      <c r="O203">
        <v>37.36</v>
      </c>
      <c r="P203" s="99">
        <f t="shared" si="6"/>
        <v>0.30420000000000003</v>
      </c>
      <c r="Q203" s="99">
        <f t="shared" si="7"/>
        <v>0.37359999999999999</v>
      </c>
    </row>
    <row r="204" spans="1:17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4">
        <v>39262</v>
      </c>
      <c r="N204">
        <v>27.68</v>
      </c>
      <c r="O204">
        <v>37.380000000000003</v>
      </c>
      <c r="P204" s="99">
        <f t="shared" si="6"/>
        <v>0.27679999999999999</v>
      </c>
      <c r="Q204" s="99">
        <f t="shared" si="7"/>
        <v>0.37380000000000002</v>
      </c>
    </row>
    <row r="205" spans="1:17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4">
        <v>39294</v>
      </c>
      <c r="N205">
        <v>27.68</v>
      </c>
      <c r="O205">
        <v>37.380000000000003</v>
      </c>
      <c r="P205" s="99">
        <f t="shared" si="6"/>
        <v>0.27679999999999999</v>
      </c>
      <c r="Q205" s="99">
        <f t="shared" si="7"/>
        <v>0.37380000000000002</v>
      </c>
    </row>
    <row r="206" spans="1:17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4">
        <v>39325</v>
      </c>
      <c r="N206">
        <v>27.68</v>
      </c>
      <c r="O206">
        <v>37.380000000000003</v>
      </c>
      <c r="P206" s="99">
        <f t="shared" si="6"/>
        <v>0.27679999999999999</v>
      </c>
      <c r="Q206" s="99">
        <f t="shared" si="7"/>
        <v>0.37380000000000002</v>
      </c>
    </row>
    <row r="207" spans="1:17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4">
        <v>39353</v>
      </c>
      <c r="N207">
        <v>27.68</v>
      </c>
      <c r="O207">
        <v>38.14</v>
      </c>
      <c r="P207" s="99">
        <f t="shared" si="6"/>
        <v>0.27679999999999999</v>
      </c>
      <c r="Q207" s="99">
        <f t="shared" si="7"/>
        <v>0.38140000000000002</v>
      </c>
    </row>
    <row r="208" spans="1:17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4">
        <v>39386</v>
      </c>
      <c r="N208">
        <v>27.68</v>
      </c>
      <c r="O208">
        <v>38.14</v>
      </c>
      <c r="P208" s="99">
        <f t="shared" si="6"/>
        <v>0.27679999999999999</v>
      </c>
      <c r="Q208" s="99">
        <f t="shared" si="7"/>
        <v>0.38140000000000002</v>
      </c>
    </row>
    <row r="209" spans="1:17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4">
        <v>39416</v>
      </c>
      <c r="N209">
        <v>27.68</v>
      </c>
      <c r="O209">
        <v>38.14</v>
      </c>
      <c r="P209" s="99">
        <f t="shared" si="6"/>
        <v>0.27679999999999999</v>
      </c>
      <c r="Q209" s="99">
        <f t="shared" si="7"/>
        <v>0.38140000000000002</v>
      </c>
    </row>
    <row r="210" spans="1:17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4">
        <v>39447</v>
      </c>
      <c r="N210">
        <v>27.51</v>
      </c>
      <c r="O210">
        <v>32.910000000000004</v>
      </c>
      <c r="P210" s="99">
        <f t="shared" si="6"/>
        <v>0.27510000000000001</v>
      </c>
      <c r="Q210" s="99">
        <f t="shared" si="7"/>
        <v>0.32910000000000006</v>
      </c>
    </row>
    <row r="211" spans="1:17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4">
        <v>39478</v>
      </c>
      <c r="N211">
        <v>27.51</v>
      </c>
      <c r="O211">
        <v>32.910000000000004</v>
      </c>
      <c r="P211" s="99">
        <f t="shared" si="6"/>
        <v>0.27510000000000001</v>
      </c>
      <c r="Q211" s="99">
        <f t="shared" si="7"/>
        <v>0.32910000000000006</v>
      </c>
    </row>
    <row r="212" spans="1:17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4">
        <v>39507</v>
      </c>
      <c r="N212">
        <v>27.51</v>
      </c>
      <c r="O212">
        <v>32.910000000000004</v>
      </c>
      <c r="P212" s="99">
        <f t="shared" si="6"/>
        <v>0.27510000000000001</v>
      </c>
      <c r="Q212" s="99">
        <f t="shared" si="7"/>
        <v>0.32910000000000006</v>
      </c>
    </row>
    <row r="213" spans="1:17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4">
        <v>39538</v>
      </c>
      <c r="N213">
        <v>27</v>
      </c>
      <c r="O213">
        <v>33.980000000000004</v>
      </c>
      <c r="P213" s="99">
        <f t="shared" si="6"/>
        <v>0.27</v>
      </c>
      <c r="Q213" s="99">
        <f t="shared" si="7"/>
        <v>0.33980000000000005</v>
      </c>
    </row>
    <row r="214" spans="1:17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4">
        <v>39568</v>
      </c>
      <c r="N214">
        <v>27</v>
      </c>
      <c r="O214">
        <v>33.980000000000004</v>
      </c>
      <c r="P214" s="99">
        <f t="shared" si="6"/>
        <v>0.27</v>
      </c>
      <c r="Q214" s="99">
        <f t="shared" si="7"/>
        <v>0.33980000000000005</v>
      </c>
    </row>
    <row r="215" spans="1:17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4">
        <v>39598</v>
      </c>
      <c r="N215">
        <v>27</v>
      </c>
      <c r="O215">
        <v>33.980000000000004</v>
      </c>
      <c r="P215" s="99">
        <f t="shared" si="6"/>
        <v>0.27</v>
      </c>
      <c r="Q215" s="99">
        <f t="shared" si="7"/>
        <v>0.33980000000000005</v>
      </c>
    </row>
    <row r="216" spans="1:17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4">
        <v>39629</v>
      </c>
      <c r="N216">
        <v>24.98</v>
      </c>
      <c r="O216">
        <v>34.94</v>
      </c>
      <c r="P216" s="99">
        <f t="shared" si="6"/>
        <v>0.24979999999999999</v>
      </c>
      <c r="Q216" s="99">
        <f t="shared" si="7"/>
        <v>0.34939999999999999</v>
      </c>
    </row>
    <row r="217" spans="1:17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4">
        <v>39660</v>
      </c>
      <c r="N217">
        <v>24.98</v>
      </c>
      <c r="O217">
        <v>34.94</v>
      </c>
      <c r="P217" s="99">
        <f t="shared" si="6"/>
        <v>0.24979999999999999</v>
      </c>
      <c r="Q217" s="99">
        <f t="shared" si="7"/>
        <v>0.34939999999999999</v>
      </c>
    </row>
    <row r="218" spans="1:17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4">
        <v>39689</v>
      </c>
      <c r="N218">
        <v>24.98</v>
      </c>
      <c r="O218">
        <v>34.94</v>
      </c>
      <c r="P218" s="99">
        <f t="shared" si="6"/>
        <v>0.24979999999999999</v>
      </c>
      <c r="Q218" s="99">
        <f t="shared" si="7"/>
        <v>0.34939999999999999</v>
      </c>
    </row>
    <row r="219" spans="1:17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4">
        <v>39721</v>
      </c>
      <c r="N219">
        <v>25.38</v>
      </c>
      <c r="O219">
        <v>35.21</v>
      </c>
      <c r="P219" s="99">
        <f t="shared" si="6"/>
        <v>0.25379999999999997</v>
      </c>
      <c r="Q219" s="99">
        <f t="shared" si="7"/>
        <v>0.35210000000000002</v>
      </c>
    </row>
    <row r="220" spans="1:17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4">
        <v>39752</v>
      </c>
      <c r="N220">
        <v>25.38</v>
      </c>
      <c r="O220">
        <v>35.21</v>
      </c>
      <c r="P220" s="99">
        <f t="shared" si="6"/>
        <v>0.25379999999999997</v>
      </c>
      <c r="Q220" s="99">
        <f t="shared" si="7"/>
        <v>0.35210000000000002</v>
      </c>
    </row>
    <row r="221" spans="1:17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4">
        <v>39780</v>
      </c>
      <c r="N221">
        <v>25.38</v>
      </c>
      <c r="O221">
        <v>35.21</v>
      </c>
      <c r="P221" s="99">
        <f t="shared" si="6"/>
        <v>0.25379999999999997</v>
      </c>
      <c r="Q221" s="99">
        <f t="shared" si="7"/>
        <v>0.35210000000000002</v>
      </c>
    </row>
    <row r="222" spans="1:17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4">
        <v>39813</v>
      </c>
      <c r="N222">
        <v>28.37</v>
      </c>
      <c r="O222">
        <v>42.62</v>
      </c>
      <c r="P222" s="99">
        <f t="shared" si="6"/>
        <v>0.28370000000000001</v>
      </c>
      <c r="Q222" s="99">
        <f t="shared" si="7"/>
        <v>0.42619999999999997</v>
      </c>
    </row>
    <row r="223" spans="1:17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4">
        <v>39843</v>
      </c>
      <c r="N223">
        <v>28.37</v>
      </c>
      <c r="O223">
        <v>42.62</v>
      </c>
      <c r="P223" s="99">
        <f t="shared" si="6"/>
        <v>0.28370000000000001</v>
      </c>
      <c r="Q223" s="99">
        <f t="shared" si="7"/>
        <v>0.42619999999999997</v>
      </c>
    </row>
    <row r="224" spans="1:17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4">
        <v>39871</v>
      </c>
      <c r="N224">
        <v>28.37</v>
      </c>
      <c r="O224">
        <v>42.62</v>
      </c>
      <c r="P224" s="99">
        <f t="shared" si="6"/>
        <v>0.28370000000000001</v>
      </c>
      <c r="Q224" s="99">
        <f t="shared" si="7"/>
        <v>0.42619999999999997</v>
      </c>
    </row>
    <row r="225" spans="1:17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4">
        <v>39903</v>
      </c>
      <c r="N225">
        <v>28.37</v>
      </c>
      <c r="O225">
        <v>43.56</v>
      </c>
      <c r="P225" s="99">
        <f t="shared" si="6"/>
        <v>0.28370000000000001</v>
      </c>
      <c r="Q225" s="99">
        <f t="shared" si="7"/>
        <v>0.43560000000000004</v>
      </c>
    </row>
    <row r="226" spans="1:17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4">
        <v>39933</v>
      </c>
      <c r="N226">
        <v>27.3</v>
      </c>
      <c r="O226">
        <v>43.56</v>
      </c>
      <c r="P226" s="99">
        <f t="shared" si="6"/>
        <v>0.27300000000000002</v>
      </c>
      <c r="Q226" s="99">
        <f t="shared" si="7"/>
        <v>0.43560000000000004</v>
      </c>
    </row>
    <row r="227" spans="1:17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4">
        <v>39962</v>
      </c>
      <c r="N227">
        <v>27.3</v>
      </c>
      <c r="O227">
        <v>43.56</v>
      </c>
      <c r="P227" s="99">
        <f t="shared" si="6"/>
        <v>0.27300000000000002</v>
      </c>
      <c r="Q227" s="99">
        <f t="shared" si="7"/>
        <v>0.43560000000000004</v>
      </c>
    </row>
    <row r="228" spans="1:17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4">
        <v>39994</v>
      </c>
      <c r="N228">
        <v>27.3</v>
      </c>
      <c r="O228">
        <v>36.22</v>
      </c>
      <c r="P228" s="99">
        <f t="shared" si="6"/>
        <v>0.27300000000000002</v>
      </c>
      <c r="Q228" s="99">
        <f t="shared" si="7"/>
        <v>0.36219999999999997</v>
      </c>
    </row>
    <row r="229" spans="1:17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4">
        <v>40025</v>
      </c>
      <c r="N229">
        <v>27.17</v>
      </c>
      <c r="O229">
        <v>36.22</v>
      </c>
      <c r="P229" s="99">
        <f t="shared" si="6"/>
        <v>0.2717</v>
      </c>
      <c r="Q229" s="99">
        <f t="shared" si="7"/>
        <v>0.36219999999999997</v>
      </c>
    </row>
    <row r="230" spans="1:17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4">
        <v>40056</v>
      </c>
      <c r="N230">
        <v>27.17</v>
      </c>
      <c r="O230">
        <v>36.22</v>
      </c>
      <c r="P230" s="99">
        <f t="shared" si="6"/>
        <v>0.2717</v>
      </c>
      <c r="Q230" s="99">
        <f t="shared" si="7"/>
        <v>0.36219999999999997</v>
      </c>
    </row>
    <row r="231" spans="1:17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4">
        <v>40086</v>
      </c>
      <c r="N231">
        <v>27.17</v>
      </c>
      <c r="O231">
        <v>33.980000000000004</v>
      </c>
      <c r="P231" s="99">
        <f t="shared" si="6"/>
        <v>0.2717</v>
      </c>
      <c r="Q231" s="99">
        <f t="shared" si="7"/>
        <v>0.33980000000000005</v>
      </c>
    </row>
    <row r="232" spans="1:17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4">
        <v>40116</v>
      </c>
      <c r="N232">
        <v>26.2</v>
      </c>
      <c r="O232">
        <v>33.980000000000004</v>
      </c>
      <c r="P232" s="99">
        <f t="shared" si="6"/>
        <v>0.26200000000000001</v>
      </c>
      <c r="Q232" s="99">
        <f t="shared" si="7"/>
        <v>0.33980000000000005</v>
      </c>
    </row>
    <row r="233" spans="1:17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4">
        <v>40147</v>
      </c>
      <c r="N233">
        <v>26.2</v>
      </c>
      <c r="O233">
        <v>33.980000000000004</v>
      </c>
      <c r="P233" s="99">
        <f t="shared" si="6"/>
        <v>0.26200000000000001</v>
      </c>
      <c r="Q233" s="99">
        <f t="shared" si="7"/>
        <v>0.33980000000000005</v>
      </c>
    </row>
    <row r="234" spans="1:17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4">
        <v>40178</v>
      </c>
      <c r="N234">
        <v>27.52</v>
      </c>
      <c r="O234">
        <v>35.47</v>
      </c>
      <c r="P234" s="99">
        <f t="shared" si="6"/>
        <v>0.2752</v>
      </c>
      <c r="Q234" s="99">
        <f t="shared" si="7"/>
        <v>0.35470000000000002</v>
      </c>
    </row>
    <row r="235" spans="1:17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4">
        <v>40207</v>
      </c>
      <c r="N235">
        <v>27.52</v>
      </c>
      <c r="O235">
        <v>35.47</v>
      </c>
      <c r="P235" s="99">
        <f t="shared" si="6"/>
        <v>0.2752</v>
      </c>
      <c r="Q235" s="99">
        <f t="shared" si="7"/>
        <v>0.35470000000000002</v>
      </c>
    </row>
    <row r="236" spans="1:17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4">
        <v>40235</v>
      </c>
      <c r="N236">
        <v>27.52</v>
      </c>
      <c r="O236">
        <v>35.47</v>
      </c>
      <c r="P236" s="99">
        <f t="shared" si="6"/>
        <v>0.2752</v>
      </c>
      <c r="Q236" s="99">
        <f t="shared" si="7"/>
        <v>0.35470000000000002</v>
      </c>
    </row>
    <row r="237" spans="1:17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4">
        <v>40268</v>
      </c>
      <c r="N237">
        <v>27.52</v>
      </c>
      <c r="O237">
        <v>28.96</v>
      </c>
      <c r="P237" s="99">
        <f t="shared" si="6"/>
        <v>0.2752</v>
      </c>
      <c r="Q237" s="99">
        <f t="shared" si="7"/>
        <v>0.28960000000000002</v>
      </c>
    </row>
    <row r="238" spans="1:17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4">
        <v>40298</v>
      </c>
      <c r="N238">
        <v>28.51</v>
      </c>
      <c r="O238">
        <v>28.96</v>
      </c>
      <c r="P238" s="99">
        <f t="shared" si="6"/>
        <v>0.28510000000000002</v>
      </c>
      <c r="Q238" s="99">
        <f t="shared" si="7"/>
        <v>0.28960000000000002</v>
      </c>
    </row>
    <row r="239" spans="1:17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4">
        <v>40329</v>
      </c>
      <c r="N239">
        <v>28.51</v>
      </c>
      <c r="O239">
        <v>28.96</v>
      </c>
      <c r="P239" s="99">
        <f t="shared" si="6"/>
        <v>0.28510000000000002</v>
      </c>
      <c r="Q239" s="99">
        <f t="shared" si="7"/>
        <v>0.28960000000000002</v>
      </c>
    </row>
    <row r="240" spans="1:17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4">
        <v>40359</v>
      </c>
      <c r="N240">
        <v>28.51</v>
      </c>
      <c r="O240">
        <v>31.53</v>
      </c>
      <c r="P240" s="99">
        <f t="shared" si="6"/>
        <v>0.28510000000000002</v>
      </c>
      <c r="Q240" s="99">
        <f t="shared" si="7"/>
        <v>0.31530000000000002</v>
      </c>
    </row>
    <row r="241" spans="1:17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4">
        <v>40389</v>
      </c>
      <c r="N241">
        <v>29.09</v>
      </c>
      <c r="O241">
        <v>31.53</v>
      </c>
      <c r="P241" s="99">
        <f t="shared" si="6"/>
        <v>0.29089999999999999</v>
      </c>
      <c r="Q241" s="99">
        <f t="shared" si="7"/>
        <v>0.31530000000000002</v>
      </c>
    </row>
    <row r="242" spans="1:17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4">
        <v>40421</v>
      </c>
      <c r="N242">
        <v>29.09</v>
      </c>
      <c r="O242">
        <v>31.53</v>
      </c>
      <c r="P242" s="99">
        <f t="shared" si="6"/>
        <v>0.29089999999999999</v>
      </c>
      <c r="Q242" s="99">
        <f t="shared" si="7"/>
        <v>0.31530000000000002</v>
      </c>
    </row>
    <row r="243" spans="1:17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4">
        <v>40451</v>
      </c>
      <c r="N243">
        <v>29.09</v>
      </c>
      <c r="O243">
        <v>32.11</v>
      </c>
      <c r="P243" s="99">
        <f t="shared" si="6"/>
        <v>0.29089999999999999</v>
      </c>
      <c r="Q243" s="99">
        <f t="shared" si="7"/>
        <v>0.3211</v>
      </c>
    </row>
    <row r="244" spans="1:17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4">
        <v>40480</v>
      </c>
      <c r="N244">
        <v>27.17</v>
      </c>
      <c r="O244">
        <v>32.11</v>
      </c>
      <c r="P244" s="99">
        <f t="shared" si="6"/>
        <v>0.2717</v>
      </c>
      <c r="Q244" s="99">
        <f t="shared" si="7"/>
        <v>0.3211</v>
      </c>
    </row>
    <row r="245" spans="1:17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4">
        <v>40512</v>
      </c>
      <c r="N245">
        <v>27.17</v>
      </c>
      <c r="O245">
        <v>32.11</v>
      </c>
      <c r="P245" s="99">
        <f t="shared" si="6"/>
        <v>0.2717</v>
      </c>
      <c r="Q245" s="99">
        <f t="shared" si="7"/>
        <v>0.3211</v>
      </c>
    </row>
    <row r="246" spans="1:17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4">
        <v>40543</v>
      </c>
      <c r="N246">
        <v>38.090000000000003</v>
      </c>
      <c r="O246">
        <v>29.92</v>
      </c>
      <c r="P246" s="99">
        <f t="shared" si="6"/>
        <v>0.38090000000000002</v>
      </c>
      <c r="Q246" s="99">
        <f t="shared" si="7"/>
        <v>0.29920000000000002</v>
      </c>
    </row>
    <row r="247" spans="1:17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4">
        <v>40574</v>
      </c>
      <c r="N247">
        <v>38.090000000000003</v>
      </c>
      <c r="O247">
        <v>29.92</v>
      </c>
      <c r="P247" s="99">
        <f t="shared" si="6"/>
        <v>0.38090000000000002</v>
      </c>
      <c r="Q247" s="99">
        <f t="shared" si="7"/>
        <v>0.29920000000000002</v>
      </c>
    </row>
    <row r="248" spans="1:17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4">
        <v>40602</v>
      </c>
      <c r="N248">
        <v>38.090000000000003</v>
      </c>
      <c r="O248">
        <v>29.92</v>
      </c>
      <c r="P248" s="99">
        <f t="shared" si="6"/>
        <v>0.38090000000000002</v>
      </c>
      <c r="Q248" s="99">
        <f t="shared" si="7"/>
        <v>0.29920000000000002</v>
      </c>
    </row>
    <row r="249" spans="1:17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4">
        <v>40633</v>
      </c>
      <c r="N249">
        <v>38.090000000000003</v>
      </c>
      <c r="O249">
        <v>27.490000000000002</v>
      </c>
      <c r="P249" s="99">
        <f t="shared" si="6"/>
        <v>0.38090000000000002</v>
      </c>
      <c r="Q249" s="99">
        <f t="shared" si="7"/>
        <v>0.27490000000000003</v>
      </c>
    </row>
    <row r="250" spans="1:17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4">
        <v>40662</v>
      </c>
      <c r="N250">
        <v>37.47</v>
      </c>
      <c r="O250">
        <v>27.490000000000002</v>
      </c>
      <c r="P250" s="99">
        <f t="shared" si="6"/>
        <v>0.37469999999999998</v>
      </c>
      <c r="Q250" s="99">
        <f t="shared" si="7"/>
        <v>0.27490000000000003</v>
      </c>
    </row>
    <row r="251" spans="1:17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4">
        <v>40694</v>
      </c>
      <c r="N251">
        <v>37.47</v>
      </c>
      <c r="O251">
        <v>27.490000000000002</v>
      </c>
      <c r="P251" s="99">
        <f t="shared" si="6"/>
        <v>0.37469999999999998</v>
      </c>
      <c r="Q251" s="99">
        <f t="shared" si="7"/>
        <v>0.27490000000000003</v>
      </c>
    </row>
    <row r="252" spans="1:17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4">
        <v>40724</v>
      </c>
      <c r="N252">
        <v>37.47</v>
      </c>
      <c r="O252">
        <v>26.41</v>
      </c>
      <c r="P252" s="99">
        <f t="shared" si="6"/>
        <v>0.37469999999999998</v>
      </c>
      <c r="Q252" s="99">
        <f t="shared" si="7"/>
        <v>0.2641</v>
      </c>
    </row>
    <row r="253" spans="1:17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4">
        <v>40753</v>
      </c>
      <c r="N253">
        <v>35.64</v>
      </c>
      <c r="O253">
        <v>26.41</v>
      </c>
      <c r="P253" s="99">
        <f t="shared" si="6"/>
        <v>0.35639999999999999</v>
      </c>
      <c r="Q253" s="99">
        <f t="shared" si="7"/>
        <v>0.2641</v>
      </c>
    </row>
    <row r="254" spans="1:17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4">
        <v>40786</v>
      </c>
      <c r="N254">
        <v>35.64</v>
      </c>
      <c r="O254">
        <v>26.41</v>
      </c>
      <c r="P254" s="99">
        <f t="shared" si="6"/>
        <v>0.35639999999999999</v>
      </c>
      <c r="Q254" s="99">
        <f t="shared" si="7"/>
        <v>0.2641</v>
      </c>
    </row>
    <row r="255" spans="1:17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4">
        <v>40816</v>
      </c>
      <c r="N255">
        <v>38.21</v>
      </c>
      <c r="O255">
        <v>27.16</v>
      </c>
      <c r="P255" s="99">
        <f t="shared" si="6"/>
        <v>0.3821</v>
      </c>
      <c r="Q255" s="99">
        <f t="shared" si="7"/>
        <v>0.27160000000000001</v>
      </c>
    </row>
    <row r="256" spans="1:17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4">
        <v>40847</v>
      </c>
      <c r="N256">
        <v>38.21</v>
      </c>
      <c r="O256">
        <v>27.16</v>
      </c>
      <c r="P256" s="99">
        <f t="shared" si="6"/>
        <v>0.3821</v>
      </c>
      <c r="Q256" s="99">
        <f t="shared" si="7"/>
        <v>0.27160000000000001</v>
      </c>
    </row>
    <row r="257" spans="1:17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4">
        <v>40877</v>
      </c>
      <c r="N257">
        <v>38.21</v>
      </c>
      <c r="O257">
        <v>27.16</v>
      </c>
      <c r="P257" s="99">
        <f t="shared" si="6"/>
        <v>0.3821</v>
      </c>
      <c r="Q257" s="99">
        <f t="shared" si="7"/>
        <v>0.27160000000000001</v>
      </c>
    </row>
    <row r="258" spans="1:17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4">
        <v>40907</v>
      </c>
      <c r="N258">
        <v>27.1</v>
      </c>
      <c r="O258">
        <v>31.36</v>
      </c>
      <c r="P258" s="99">
        <f t="shared" si="6"/>
        <v>0.27100000000000002</v>
      </c>
      <c r="Q258" s="99">
        <f t="shared" si="7"/>
        <v>0.31359999999999999</v>
      </c>
    </row>
    <row r="259" spans="1:17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4">
        <v>40939</v>
      </c>
      <c r="N259">
        <v>27.1</v>
      </c>
      <c r="O259">
        <v>31.36</v>
      </c>
      <c r="P259" s="99">
        <f t="shared" si="6"/>
        <v>0.27100000000000002</v>
      </c>
      <c r="Q259" s="99">
        <f t="shared" si="7"/>
        <v>0.31359999999999999</v>
      </c>
    </row>
    <row r="260" spans="1:17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4">
        <v>40968</v>
      </c>
      <c r="N260">
        <v>27.1</v>
      </c>
      <c r="O260">
        <v>31.36</v>
      </c>
      <c r="P260" s="99">
        <f t="shared" si="6"/>
        <v>0.27100000000000002</v>
      </c>
      <c r="Q260" s="99">
        <f t="shared" si="7"/>
        <v>0.31359999999999999</v>
      </c>
    </row>
    <row r="261" spans="1:17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4">
        <v>40998</v>
      </c>
      <c r="N261">
        <v>26.62</v>
      </c>
      <c r="O261">
        <v>28.44</v>
      </c>
      <c r="P261" s="99">
        <f t="shared" si="6"/>
        <v>0.26619999999999999</v>
      </c>
      <c r="Q261" s="99">
        <f t="shared" si="7"/>
        <v>0.28439999999999999</v>
      </c>
    </row>
    <row r="262" spans="1:17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4">
        <v>41029</v>
      </c>
      <c r="N262">
        <v>26.62</v>
      </c>
      <c r="O262">
        <v>28.44</v>
      </c>
      <c r="P262" s="99">
        <f t="shared" si="6"/>
        <v>0.26619999999999999</v>
      </c>
      <c r="Q262" s="99">
        <f t="shared" si="7"/>
        <v>0.28439999999999999</v>
      </c>
    </row>
    <row r="263" spans="1:17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4">
        <v>41060</v>
      </c>
      <c r="N263">
        <v>26.62</v>
      </c>
      <c r="O263">
        <v>28.44</v>
      </c>
      <c r="P263" s="99">
        <f t="shared" ref="P263:P325" si="8">N263/100</f>
        <v>0.26619999999999999</v>
      </c>
      <c r="Q263" s="99">
        <f t="shared" ref="Q263:Q325" si="9">O263/100</f>
        <v>0.28439999999999999</v>
      </c>
    </row>
    <row r="264" spans="1:17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4">
        <v>41089</v>
      </c>
      <c r="N264">
        <v>27.03</v>
      </c>
      <c r="O264">
        <v>29.54</v>
      </c>
      <c r="P264" s="99">
        <f t="shared" si="8"/>
        <v>0.27029999999999998</v>
      </c>
      <c r="Q264" s="99">
        <f t="shared" si="9"/>
        <v>0.2954</v>
      </c>
    </row>
    <row r="265" spans="1:17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4">
        <v>41121</v>
      </c>
      <c r="N265">
        <v>27.03</v>
      </c>
      <c r="O265">
        <v>29.54</v>
      </c>
      <c r="P265" s="99">
        <f t="shared" si="8"/>
        <v>0.27029999999999998</v>
      </c>
      <c r="Q265" s="99">
        <f t="shared" si="9"/>
        <v>0.2954</v>
      </c>
    </row>
    <row r="266" spans="1:17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4">
        <v>41152</v>
      </c>
      <c r="N266">
        <v>27.03</v>
      </c>
      <c r="O266">
        <v>29.54</v>
      </c>
      <c r="P266" s="99">
        <f t="shared" si="8"/>
        <v>0.27029999999999998</v>
      </c>
      <c r="Q266" s="99">
        <f t="shared" si="9"/>
        <v>0.2954</v>
      </c>
    </row>
    <row r="267" spans="1:17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4">
        <v>41180</v>
      </c>
      <c r="N267">
        <v>26.53</v>
      </c>
      <c r="O267">
        <v>27.72</v>
      </c>
      <c r="P267" s="99">
        <f t="shared" si="8"/>
        <v>0.26530000000000004</v>
      </c>
      <c r="Q267" s="99">
        <f t="shared" si="9"/>
        <v>0.2772</v>
      </c>
    </row>
    <row r="268" spans="1:17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4">
        <v>41213</v>
      </c>
      <c r="N268">
        <v>26.53</v>
      </c>
      <c r="O268">
        <v>27.72</v>
      </c>
      <c r="P268" s="99">
        <f t="shared" si="8"/>
        <v>0.26530000000000004</v>
      </c>
      <c r="Q268" s="99">
        <f t="shared" si="9"/>
        <v>0.2772</v>
      </c>
    </row>
    <row r="269" spans="1:17">
      <c r="M269" s="4">
        <v>41243</v>
      </c>
      <c r="N269">
        <v>26.53</v>
      </c>
      <c r="O269">
        <v>27.72</v>
      </c>
      <c r="P269" s="99">
        <f t="shared" si="8"/>
        <v>0.26530000000000004</v>
      </c>
      <c r="Q269" s="99">
        <f t="shared" si="9"/>
        <v>0.2772</v>
      </c>
    </row>
    <row r="270" spans="1:17">
      <c r="M270" s="4">
        <v>41274</v>
      </c>
      <c r="N270">
        <v>27.51</v>
      </c>
      <c r="O270">
        <v>27.76</v>
      </c>
      <c r="P270" s="99">
        <f t="shared" si="8"/>
        <v>0.27510000000000001</v>
      </c>
      <c r="Q270" s="99">
        <f t="shared" si="9"/>
        <v>0.27760000000000001</v>
      </c>
    </row>
    <row r="271" spans="1:17">
      <c r="M271" s="4">
        <v>41305</v>
      </c>
      <c r="N271">
        <v>27.51</v>
      </c>
      <c r="O271">
        <v>27.76</v>
      </c>
      <c r="P271" s="99">
        <f t="shared" si="8"/>
        <v>0.27510000000000001</v>
      </c>
      <c r="Q271" s="99">
        <f t="shared" si="9"/>
        <v>0.27760000000000001</v>
      </c>
    </row>
    <row r="272" spans="1:17">
      <c r="M272" s="4">
        <v>41333</v>
      </c>
      <c r="N272">
        <v>27.51</v>
      </c>
      <c r="O272">
        <v>27.76</v>
      </c>
      <c r="P272" s="99">
        <f t="shared" si="8"/>
        <v>0.27510000000000001</v>
      </c>
      <c r="Q272" s="99">
        <f t="shared" si="9"/>
        <v>0.27760000000000001</v>
      </c>
    </row>
    <row r="273" spans="13:17">
      <c r="M273" s="4">
        <v>41362</v>
      </c>
      <c r="N273">
        <v>26.830000000000002</v>
      </c>
      <c r="O273">
        <v>27.46</v>
      </c>
      <c r="P273" s="99">
        <f t="shared" si="8"/>
        <v>0.26830000000000004</v>
      </c>
      <c r="Q273" s="99">
        <f t="shared" si="9"/>
        <v>0.27460000000000001</v>
      </c>
    </row>
    <row r="274" spans="13:17">
      <c r="M274" s="4">
        <v>41394</v>
      </c>
      <c r="N274">
        <v>26.830000000000002</v>
      </c>
      <c r="O274">
        <v>27.46</v>
      </c>
      <c r="P274" s="99">
        <f t="shared" si="8"/>
        <v>0.26830000000000004</v>
      </c>
      <c r="Q274" s="99">
        <f t="shared" si="9"/>
        <v>0.27460000000000001</v>
      </c>
    </row>
    <row r="275" spans="13:17">
      <c r="M275" s="4">
        <v>41425</v>
      </c>
      <c r="N275">
        <v>26.830000000000002</v>
      </c>
      <c r="O275">
        <v>27.46</v>
      </c>
      <c r="P275" s="99">
        <f t="shared" si="8"/>
        <v>0.26830000000000004</v>
      </c>
      <c r="Q275" s="99">
        <f t="shared" si="9"/>
        <v>0.27460000000000001</v>
      </c>
    </row>
    <row r="276" spans="13:17">
      <c r="M276" s="4">
        <v>41453</v>
      </c>
      <c r="N276">
        <v>26.7</v>
      </c>
      <c r="O276">
        <v>29.39</v>
      </c>
      <c r="P276" s="99">
        <f t="shared" si="8"/>
        <v>0.26700000000000002</v>
      </c>
      <c r="Q276" s="99">
        <f t="shared" si="9"/>
        <v>0.29389999999999999</v>
      </c>
    </row>
    <row r="277" spans="13:17">
      <c r="M277" s="4">
        <v>41486</v>
      </c>
      <c r="N277">
        <v>26.7</v>
      </c>
      <c r="O277">
        <v>29.39</v>
      </c>
      <c r="P277" s="99">
        <f t="shared" si="8"/>
        <v>0.26700000000000002</v>
      </c>
      <c r="Q277" s="99">
        <f t="shared" si="9"/>
        <v>0.29389999999999999</v>
      </c>
    </row>
    <row r="278" spans="13:17">
      <c r="M278" s="4">
        <v>41516</v>
      </c>
      <c r="N278">
        <v>26.7</v>
      </c>
      <c r="O278">
        <v>29.39</v>
      </c>
      <c r="P278" s="99">
        <f t="shared" si="8"/>
        <v>0.26700000000000002</v>
      </c>
      <c r="Q278" s="99">
        <f t="shared" si="9"/>
        <v>0.29389999999999999</v>
      </c>
    </row>
    <row r="279" spans="13:17">
      <c r="M279" s="4">
        <v>41547</v>
      </c>
      <c r="N279">
        <v>27.2</v>
      </c>
      <c r="O279">
        <v>29.93</v>
      </c>
      <c r="P279" s="99">
        <f t="shared" si="8"/>
        <v>0.27200000000000002</v>
      </c>
      <c r="Q279" s="99">
        <f t="shared" si="9"/>
        <v>0.29930000000000001</v>
      </c>
    </row>
    <row r="280" spans="13:17">
      <c r="M280" s="4">
        <v>41578</v>
      </c>
      <c r="N280">
        <v>27.2</v>
      </c>
      <c r="O280">
        <v>29.93</v>
      </c>
      <c r="P280" s="99">
        <f t="shared" si="8"/>
        <v>0.27200000000000002</v>
      </c>
      <c r="Q280" s="99">
        <f t="shared" si="9"/>
        <v>0.29930000000000001</v>
      </c>
    </row>
    <row r="281" spans="13:17">
      <c r="M281" s="4">
        <v>41607</v>
      </c>
      <c r="N281">
        <v>27.2</v>
      </c>
      <c r="O281">
        <v>29.93</v>
      </c>
      <c r="P281" s="99">
        <f t="shared" si="8"/>
        <v>0.27200000000000002</v>
      </c>
      <c r="Q281" s="99">
        <f t="shared" si="9"/>
        <v>0.29930000000000001</v>
      </c>
    </row>
    <row r="282" spans="13:17">
      <c r="M282" s="4">
        <v>41639</v>
      </c>
      <c r="N282">
        <v>25.88</v>
      </c>
      <c r="O282">
        <v>27.810000000000002</v>
      </c>
      <c r="P282" s="99">
        <f t="shared" si="8"/>
        <v>0.25879999999999997</v>
      </c>
      <c r="Q282" s="99">
        <f t="shared" si="9"/>
        <v>0.27810000000000001</v>
      </c>
    </row>
    <row r="283" spans="13:17">
      <c r="M283" s="4">
        <v>41670</v>
      </c>
      <c r="N283">
        <v>25.88</v>
      </c>
      <c r="O283">
        <v>27.810000000000002</v>
      </c>
      <c r="P283" s="99">
        <f t="shared" si="8"/>
        <v>0.25879999999999997</v>
      </c>
      <c r="Q283" s="99">
        <f t="shared" si="9"/>
        <v>0.27810000000000001</v>
      </c>
    </row>
    <row r="284" spans="13:17">
      <c r="M284" s="4">
        <v>41698</v>
      </c>
      <c r="N284">
        <v>25.88</v>
      </c>
      <c r="O284">
        <v>27.810000000000002</v>
      </c>
      <c r="P284" s="99">
        <f t="shared" si="8"/>
        <v>0.25879999999999997</v>
      </c>
      <c r="Q284" s="99">
        <f t="shared" si="9"/>
        <v>0.27810000000000001</v>
      </c>
    </row>
    <row r="285" spans="13:17">
      <c r="M285" s="4">
        <v>41729</v>
      </c>
      <c r="N285">
        <v>25.88</v>
      </c>
      <c r="O285">
        <v>30.27</v>
      </c>
      <c r="P285" s="99">
        <f t="shared" si="8"/>
        <v>0.25879999999999997</v>
      </c>
      <c r="Q285" s="99">
        <f t="shared" si="9"/>
        <v>0.30269999999999997</v>
      </c>
    </row>
    <row r="286" spans="13:17">
      <c r="M286" s="4">
        <v>41759</v>
      </c>
      <c r="N286">
        <v>25.88</v>
      </c>
      <c r="O286">
        <v>30.27</v>
      </c>
      <c r="P286" s="99">
        <f t="shared" si="8"/>
        <v>0.25879999999999997</v>
      </c>
      <c r="Q286" s="99">
        <f t="shared" si="9"/>
        <v>0.30269999999999997</v>
      </c>
    </row>
    <row r="287" spans="13:17">
      <c r="M287" s="4">
        <v>41789</v>
      </c>
      <c r="N287">
        <v>25.88</v>
      </c>
      <c r="O287">
        <v>30.27</v>
      </c>
      <c r="P287" s="99">
        <f t="shared" si="8"/>
        <v>0.25879999999999997</v>
      </c>
      <c r="Q287" s="99">
        <f t="shared" si="9"/>
        <v>0.30269999999999997</v>
      </c>
    </row>
    <row r="288" spans="13:17">
      <c r="M288" s="4">
        <v>41820</v>
      </c>
      <c r="N288">
        <v>24.57</v>
      </c>
      <c r="O288">
        <v>29.23</v>
      </c>
      <c r="P288" s="99">
        <f t="shared" si="8"/>
        <v>0.2457</v>
      </c>
      <c r="Q288" s="99">
        <f t="shared" si="9"/>
        <v>0.2923</v>
      </c>
    </row>
    <row r="289" spans="13:17">
      <c r="M289" s="4">
        <v>41851</v>
      </c>
      <c r="N289">
        <v>24.57</v>
      </c>
      <c r="O289">
        <v>29.23</v>
      </c>
      <c r="P289" s="99">
        <f t="shared" si="8"/>
        <v>0.2457</v>
      </c>
      <c r="Q289" s="99">
        <f t="shared" si="9"/>
        <v>0.2923</v>
      </c>
    </row>
    <row r="290" spans="13:17">
      <c r="M290" s="4">
        <v>41880</v>
      </c>
      <c r="N290">
        <v>24.57</v>
      </c>
      <c r="O290">
        <v>29.23</v>
      </c>
      <c r="P290" s="99">
        <f t="shared" si="8"/>
        <v>0.2457</v>
      </c>
      <c r="Q290" s="99">
        <f t="shared" si="9"/>
        <v>0.2923</v>
      </c>
    </row>
    <row r="291" spans="13:17">
      <c r="M291" s="4">
        <v>41912</v>
      </c>
      <c r="N291">
        <v>24.04</v>
      </c>
      <c r="O291">
        <v>30.150000000000002</v>
      </c>
      <c r="P291" s="99">
        <f t="shared" si="8"/>
        <v>0.2404</v>
      </c>
      <c r="Q291" s="99">
        <f t="shared" si="9"/>
        <v>0.30150000000000005</v>
      </c>
    </row>
    <row r="292" spans="13:17">
      <c r="M292" s="4">
        <v>41943</v>
      </c>
      <c r="N292">
        <v>24.04</v>
      </c>
      <c r="O292">
        <v>30.150000000000002</v>
      </c>
      <c r="P292" s="99">
        <f t="shared" si="8"/>
        <v>0.2404</v>
      </c>
      <c r="Q292" s="99">
        <f t="shared" si="9"/>
        <v>0.30150000000000005</v>
      </c>
    </row>
    <row r="293" spans="13:17">
      <c r="M293" s="4">
        <v>41971</v>
      </c>
      <c r="N293">
        <v>24.04</v>
      </c>
      <c r="O293">
        <v>30.150000000000002</v>
      </c>
      <c r="P293" s="99">
        <f t="shared" si="8"/>
        <v>0.2404</v>
      </c>
      <c r="Q293" s="99">
        <f t="shared" si="9"/>
        <v>0.30150000000000005</v>
      </c>
    </row>
    <row r="294" spans="13:17">
      <c r="M294" s="4">
        <v>42004</v>
      </c>
      <c r="N294">
        <v>23.41</v>
      </c>
      <c r="O294">
        <v>37.44</v>
      </c>
      <c r="P294" s="99">
        <f t="shared" si="8"/>
        <v>0.2341</v>
      </c>
      <c r="Q294" s="99">
        <f t="shared" si="9"/>
        <v>0.37439999999999996</v>
      </c>
    </row>
    <row r="295" spans="13:17">
      <c r="M295" s="4">
        <v>42034</v>
      </c>
      <c r="N295">
        <v>23.41</v>
      </c>
      <c r="O295">
        <v>37.44</v>
      </c>
      <c r="P295" s="99">
        <f t="shared" si="8"/>
        <v>0.2341</v>
      </c>
      <c r="Q295" s="99">
        <f t="shared" si="9"/>
        <v>0.37439999999999996</v>
      </c>
    </row>
    <row r="296" spans="13:17">
      <c r="M296" s="4">
        <v>42062</v>
      </c>
      <c r="N296">
        <v>23.41</v>
      </c>
      <c r="O296">
        <v>37.44</v>
      </c>
      <c r="P296" s="99">
        <f t="shared" si="8"/>
        <v>0.2341</v>
      </c>
      <c r="Q296" s="99">
        <f t="shared" si="9"/>
        <v>0.37439999999999996</v>
      </c>
    </row>
    <row r="297" spans="13:17">
      <c r="M297" s="4">
        <v>42094</v>
      </c>
      <c r="N297">
        <v>23.41</v>
      </c>
      <c r="O297">
        <v>41.18</v>
      </c>
      <c r="P297" s="99">
        <f t="shared" si="8"/>
        <v>0.2341</v>
      </c>
      <c r="Q297" s="99">
        <f t="shared" si="9"/>
        <v>0.4118</v>
      </c>
    </row>
    <row r="298" spans="13:17">
      <c r="M298" s="4">
        <v>42124</v>
      </c>
      <c r="N298">
        <v>24.400000000000002</v>
      </c>
      <c r="O298">
        <v>41.18</v>
      </c>
      <c r="P298" s="99">
        <f t="shared" si="8"/>
        <v>0.24400000000000002</v>
      </c>
      <c r="Q298" s="99">
        <f t="shared" si="9"/>
        <v>0.4118</v>
      </c>
    </row>
    <row r="299" spans="13:17">
      <c r="M299" s="4">
        <v>42153</v>
      </c>
      <c r="N299">
        <v>24.400000000000002</v>
      </c>
      <c r="O299">
        <v>41.18</v>
      </c>
      <c r="P299" s="99">
        <f t="shared" si="8"/>
        <v>0.24400000000000002</v>
      </c>
      <c r="Q299" s="99">
        <f t="shared" si="9"/>
        <v>0.4118</v>
      </c>
    </row>
    <row r="300" spans="13:17">
      <c r="M300" s="4">
        <v>42185</v>
      </c>
      <c r="N300">
        <v>24.400000000000002</v>
      </c>
      <c r="O300">
        <v>40.020000000000003</v>
      </c>
      <c r="P300" s="99">
        <f t="shared" si="8"/>
        <v>0.24400000000000002</v>
      </c>
      <c r="Q300" s="99">
        <f t="shared" si="9"/>
        <v>0.40020000000000006</v>
      </c>
    </row>
    <row r="301" spans="13:17">
      <c r="M301" s="4">
        <v>42216</v>
      </c>
      <c r="N301">
        <v>26.560000000000002</v>
      </c>
      <c r="O301">
        <v>40.020000000000003</v>
      </c>
      <c r="P301" s="99">
        <f t="shared" si="8"/>
        <v>0.2656</v>
      </c>
      <c r="Q301" s="99">
        <f t="shared" si="9"/>
        <v>0.40020000000000006</v>
      </c>
    </row>
    <row r="302" spans="13:17">
      <c r="M302" s="4">
        <v>42247</v>
      </c>
      <c r="N302">
        <v>26.560000000000002</v>
      </c>
      <c r="O302">
        <v>40.020000000000003</v>
      </c>
      <c r="P302" s="99">
        <f t="shared" si="8"/>
        <v>0.2656</v>
      </c>
      <c r="Q302" s="99">
        <f t="shared" si="9"/>
        <v>0.40020000000000006</v>
      </c>
    </row>
    <row r="303" spans="13:17">
      <c r="M303" s="4">
        <v>42277</v>
      </c>
      <c r="N303">
        <v>26.560000000000002</v>
      </c>
      <c r="O303">
        <v>37.590000000000003</v>
      </c>
      <c r="P303" s="99">
        <f t="shared" si="8"/>
        <v>0.2656</v>
      </c>
      <c r="Q303" s="99">
        <f t="shared" si="9"/>
        <v>0.37590000000000001</v>
      </c>
    </row>
    <row r="304" spans="13:17">
      <c r="M304" s="4">
        <v>42307</v>
      </c>
      <c r="N304">
        <v>26.43</v>
      </c>
      <c r="O304">
        <v>37.590000000000003</v>
      </c>
      <c r="P304" s="99">
        <f t="shared" si="8"/>
        <v>0.26429999999999998</v>
      </c>
      <c r="Q304" s="99">
        <f t="shared" si="9"/>
        <v>0.37590000000000001</v>
      </c>
    </row>
    <row r="305" spans="13:17">
      <c r="M305" s="4">
        <v>42338</v>
      </c>
      <c r="N305">
        <v>26.43</v>
      </c>
      <c r="O305">
        <v>37.590000000000003</v>
      </c>
      <c r="P305" s="99">
        <f t="shared" si="8"/>
        <v>0.26429999999999998</v>
      </c>
      <c r="Q305" s="99">
        <f t="shared" si="9"/>
        <v>0.37590000000000001</v>
      </c>
    </row>
    <row r="306" spans="13:17">
      <c r="M306" s="4">
        <v>42369</v>
      </c>
      <c r="N306">
        <v>28.77</v>
      </c>
      <c r="O306">
        <v>45.88</v>
      </c>
      <c r="P306" s="99">
        <f t="shared" si="8"/>
        <v>0.28770000000000001</v>
      </c>
      <c r="Q306" s="99">
        <f t="shared" si="9"/>
        <v>0.45880000000000004</v>
      </c>
    </row>
    <row r="307" spans="13:17">
      <c r="M307" s="4">
        <v>42398</v>
      </c>
      <c r="N307">
        <v>28.77</v>
      </c>
      <c r="O307">
        <v>45.88</v>
      </c>
      <c r="P307" s="99">
        <f t="shared" si="8"/>
        <v>0.28770000000000001</v>
      </c>
      <c r="Q307" s="99">
        <f t="shared" si="9"/>
        <v>0.45880000000000004</v>
      </c>
    </row>
    <row r="308" spans="13:17">
      <c r="M308" s="4">
        <v>42429</v>
      </c>
      <c r="N308">
        <v>28.77</v>
      </c>
      <c r="O308">
        <v>45.88</v>
      </c>
      <c r="P308" s="99">
        <f t="shared" si="8"/>
        <v>0.28770000000000001</v>
      </c>
      <c r="Q308" s="99">
        <f t="shared" si="9"/>
        <v>0.45880000000000004</v>
      </c>
    </row>
    <row r="309" spans="13:17">
      <c r="M309" s="4">
        <v>42460</v>
      </c>
      <c r="N309">
        <v>28.77</v>
      </c>
      <c r="O309">
        <v>46.63</v>
      </c>
      <c r="P309" s="99">
        <f t="shared" si="8"/>
        <v>0.28770000000000001</v>
      </c>
      <c r="Q309" s="99">
        <f t="shared" si="9"/>
        <v>0.46630000000000005</v>
      </c>
    </row>
    <row r="310" spans="13:17">
      <c r="M310" s="4">
        <v>42489</v>
      </c>
      <c r="N310">
        <v>29.21</v>
      </c>
      <c r="O310">
        <v>46.63</v>
      </c>
      <c r="P310" s="99">
        <f t="shared" si="8"/>
        <v>0.29210000000000003</v>
      </c>
      <c r="Q310" s="99">
        <f t="shared" si="9"/>
        <v>0.46630000000000005</v>
      </c>
    </row>
    <row r="311" spans="13:17">
      <c r="M311" s="4">
        <v>42521</v>
      </c>
      <c r="N311">
        <v>29.21</v>
      </c>
      <c r="O311">
        <v>46.63</v>
      </c>
      <c r="P311" s="99">
        <f t="shared" si="8"/>
        <v>0.29210000000000003</v>
      </c>
      <c r="Q311" s="99">
        <f t="shared" si="9"/>
        <v>0.46630000000000005</v>
      </c>
    </row>
    <row r="312" spans="13:17">
      <c r="M312" s="4">
        <v>42551</v>
      </c>
      <c r="N312">
        <v>29.21</v>
      </c>
      <c r="O312">
        <v>42.49</v>
      </c>
      <c r="P312" s="99">
        <f t="shared" si="8"/>
        <v>0.29210000000000003</v>
      </c>
      <c r="Q312" s="99">
        <f t="shared" si="9"/>
        <v>0.4249</v>
      </c>
    </row>
    <row r="313" spans="13:17">
      <c r="M313" s="4">
        <v>42580</v>
      </c>
      <c r="N313">
        <v>28.6</v>
      </c>
      <c r="O313">
        <v>42.49</v>
      </c>
      <c r="P313" s="99">
        <f t="shared" si="8"/>
        <v>0.28600000000000003</v>
      </c>
      <c r="Q313" s="99">
        <f t="shared" si="9"/>
        <v>0.4249</v>
      </c>
    </row>
    <row r="314" spans="13:17">
      <c r="M314" s="4">
        <v>42613</v>
      </c>
      <c r="N314">
        <v>28.6</v>
      </c>
      <c r="O314">
        <v>42.49</v>
      </c>
      <c r="P314" s="99">
        <f t="shared" si="8"/>
        <v>0.28600000000000003</v>
      </c>
      <c r="Q314" s="99">
        <f t="shared" si="9"/>
        <v>0.4249</v>
      </c>
    </row>
    <row r="315" spans="13:17">
      <c r="M315" s="4">
        <v>42643</v>
      </c>
      <c r="N315">
        <v>27.67</v>
      </c>
      <c r="O315">
        <v>52.910000000000004</v>
      </c>
      <c r="P315" s="99">
        <f t="shared" si="8"/>
        <v>0.2767</v>
      </c>
      <c r="Q315" s="99">
        <f t="shared" si="9"/>
        <v>0.52910000000000001</v>
      </c>
    </row>
    <row r="316" spans="13:17">
      <c r="M316" s="4">
        <v>42674</v>
      </c>
      <c r="N316">
        <v>27.67</v>
      </c>
      <c r="O316">
        <v>52.910000000000004</v>
      </c>
      <c r="P316" s="99">
        <f t="shared" si="8"/>
        <v>0.2767</v>
      </c>
      <c r="Q316" s="99">
        <f t="shared" si="9"/>
        <v>0.52910000000000001</v>
      </c>
    </row>
    <row r="317" spans="13:17">
      <c r="M317" s="4">
        <v>42704</v>
      </c>
      <c r="N317">
        <v>27.67</v>
      </c>
      <c r="O317">
        <v>52.910000000000004</v>
      </c>
      <c r="P317" s="99">
        <f t="shared" si="8"/>
        <v>0.2767</v>
      </c>
      <c r="Q317" s="99">
        <f t="shared" si="9"/>
        <v>0.52910000000000001</v>
      </c>
    </row>
    <row r="318" spans="13:17">
      <c r="M318" s="4">
        <v>42734</v>
      </c>
      <c r="N318">
        <v>28.3</v>
      </c>
      <c r="O318">
        <v>57.26</v>
      </c>
      <c r="P318" s="99">
        <f t="shared" si="8"/>
        <v>0.28300000000000003</v>
      </c>
      <c r="Q318" s="99">
        <f t="shared" si="9"/>
        <v>0.5726</v>
      </c>
    </row>
    <row r="319" spans="13:17">
      <c r="M319" s="4">
        <v>42766</v>
      </c>
      <c r="N319">
        <v>28.3</v>
      </c>
      <c r="O319">
        <v>57.26</v>
      </c>
      <c r="P319" s="99">
        <f t="shared" si="8"/>
        <v>0.28300000000000003</v>
      </c>
      <c r="Q319" s="99">
        <f t="shared" si="9"/>
        <v>0.5726</v>
      </c>
    </row>
    <row r="320" spans="13:17">
      <c r="M320" s="4">
        <v>42794</v>
      </c>
      <c r="N320">
        <v>28.3</v>
      </c>
      <c r="O320">
        <v>57.26</v>
      </c>
      <c r="P320" s="99">
        <f t="shared" si="8"/>
        <v>0.28300000000000003</v>
      </c>
      <c r="Q320" s="99">
        <f t="shared" si="9"/>
        <v>0.5726</v>
      </c>
    </row>
    <row r="321" spans="13:17">
      <c r="M321" s="4">
        <v>42825</v>
      </c>
      <c r="N321">
        <v>27.22</v>
      </c>
      <c r="O321">
        <v>58.26</v>
      </c>
      <c r="P321" s="99">
        <f t="shared" si="8"/>
        <v>0.2722</v>
      </c>
      <c r="Q321" s="99">
        <f t="shared" si="9"/>
        <v>0.58260000000000001</v>
      </c>
    </row>
    <row r="322" spans="13:17">
      <c r="M322" s="4">
        <v>42853</v>
      </c>
      <c r="N322">
        <v>27.22</v>
      </c>
      <c r="O322">
        <v>58.26</v>
      </c>
      <c r="P322" s="99">
        <f t="shared" si="8"/>
        <v>0.2722</v>
      </c>
      <c r="Q322" s="99">
        <f t="shared" si="9"/>
        <v>0.58260000000000001</v>
      </c>
    </row>
    <row r="323" spans="13:17">
      <c r="M323" s="4">
        <v>42886</v>
      </c>
      <c r="N323">
        <v>27.22</v>
      </c>
      <c r="O323">
        <v>58.26</v>
      </c>
      <c r="P323" s="99">
        <f t="shared" si="8"/>
        <v>0.2722</v>
      </c>
      <c r="Q323" s="99">
        <f t="shared" si="9"/>
        <v>0.58260000000000001</v>
      </c>
    </row>
    <row r="324" spans="13:17">
      <c r="M324" s="4">
        <v>42916</v>
      </c>
      <c r="N324">
        <v>18.86</v>
      </c>
      <c r="O324">
        <v>55.13</v>
      </c>
      <c r="P324" s="99">
        <f t="shared" si="8"/>
        <v>0.18859999999999999</v>
      </c>
      <c r="Q324" s="99">
        <f t="shared" si="9"/>
        <v>0.55130000000000001</v>
      </c>
    </row>
    <row r="325" spans="13:17">
      <c r="M325" s="4">
        <v>42947</v>
      </c>
      <c r="N325">
        <v>18.86</v>
      </c>
      <c r="O325">
        <v>55.13</v>
      </c>
      <c r="P325" s="99">
        <f t="shared" si="8"/>
        <v>0.18859999999999999</v>
      </c>
      <c r="Q325" s="99">
        <f t="shared" si="9"/>
        <v>0.55130000000000001</v>
      </c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793602" r:id="rId4" name="XLDataChannel1">
          <controlPr defaultSize="0" print="0" autoLine="0" linkedCell="M1" r:id="rId5">
            <anchor moveWithCells="1">
              <from>
                <xdr:col>12</xdr:col>
                <xdr:colOff>0</xdr:colOff>
                <xdr:row>0</xdr:row>
                <xdr:rowOff>0</xdr:rowOff>
              </from>
              <to>
                <xdr:col>12</xdr:col>
                <xdr:colOff>619125</xdr:colOff>
                <xdr:row>1</xdr:row>
                <xdr:rowOff>0</xdr:rowOff>
              </to>
            </anchor>
          </controlPr>
        </control>
      </mc:Choice>
      <mc:Fallback>
        <control shapeId="793602" r:id="rId4" name="XLDataChannel1"/>
      </mc:Fallback>
    </mc:AlternateContent>
  </control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rgb="FFFFC000"/>
  </sheetPr>
  <dimension ref="A1:T325"/>
  <sheetViews>
    <sheetView workbookViewId="0">
      <pane ySplit="7650" topLeftCell="A324"/>
      <selection activeCell="U315" sqref="U315"/>
      <selection pane="bottomLeft" activeCell="G326" sqref="G326"/>
    </sheetView>
  </sheetViews>
  <sheetFormatPr baseColWidth="10" defaultColWidth="9.140625" defaultRowHeight="12.75"/>
  <cols>
    <col min="13" max="14" width="10.140625" bestFit="1" customWidth="1"/>
  </cols>
  <sheetData>
    <row r="1" spans="1:20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t="s">
        <v>102</v>
      </c>
      <c r="N1" s="4">
        <v>33238</v>
      </c>
    </row>
    <row r="2" spans="1:20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t="s">
        <v>101</v>
      </c>
      <c r="N2" s="4">
        <v>42947</v>
      </c>
    </row>
    <row r="3" spans="1:20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t="s">
        <v>100</v>
      </c>
      <c r="N3" t="s">
        <v>99</v>
      </c>
    </row>
    <row r="4" spans="1:20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t="s">
        <v>1</v>
      </c>
      <c r="N4" t="s">
        <v>128</v>
      </c>
      <c r="O4" t="s">
        <v>127</v>
      </c>
      <c r="P4" t="s">
        <v>126</v>
      </c>
    </row>
    <row r="5" spans="1:20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t="s">
        <v>2</v>
      </c>
      <c r="N5" t="s">
        <v>131</v>
      </c>
      <c r="O5" t="s">
        <v>130</v>
      </c>
      <c r="P5" t="s">
        <v>129</v>
      </c>
      <c r="Q5" s="7" t="s">
        <v>128</v>
      </c>
      <c r="R5" s="7" t="s">
        <v>127</v>
      </c>
      <c r="S5" s="7" t="s">
        <v>126</v>
      </c>
      <c r="T5" s="7"/>
    </row>
    <row r="6" spans="1:20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4">
        <v>33238</v>
      </c>
      <c r="N6">
        <v>19.850000000000001</v>
      </c>
      <c r="O6">
        <v>30.39</v>
      </c>
      <c r="P6">
        <v>20.09</v>
      </c>
      <c r="Q6" s="99">
        <f>N6/100</f>
        <v>0.19850000000000001</v>
      </c>
      <c r="R6" s="99">
        <f t="shared" ref="R6:S6" si="0">O6/100</f>
        <v>0.3039</v>
      </c>
      <c r="S6" s="99">
        <f t="shared" si="0"/>
        <v>0.2009</v>
      </c>
    </row>
    <row r="7" spans="1:20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4">
        <v>33269</v>
      </c>
      <c r="N7">
        <v>19.850000000000001</v>
      </c>
      <c r="O7">
        <v>30.39</v>
      </c>
      <c r="P7">
        <v>20.09</v>
      </c>
      <c r="Q7" s="99">
        <f t="shared" ref="Q7:Q70" si="1">N7/100</f>
        <v>0.19850000000000001</v>
      </c>
      <c r="R7" s="99">
        <f t="shared" ref="R7:R70" si="2">O7/100</f>
        <v>0.3039</v>
      </c>
      <c r="S7" s="99">
        <f t="shared" ref="S7:S70" si="3">P7/100</f>
        <v>0.2009</v>
      </c>
    </row>
    <row r="8" spans="1:20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4">
        <v>33297</v>
      </c>
      <c r="N8">
        <v>19.850000000000001</v>
      </c>
      <c r="O8">
        <v>30.39</v>
      </c>
      <c r="P8">
        <v>20.09</v>
      </c>
      <c r="Q8" s="99">
        <f t="shared" si="1"/>
        <v>0.19850000000000001</v>
      </c>
      <c r="R8" s="99">
        <f t="shared" si="2"/>
        <v>0.3039</v>
      </c>
      <c r="S8" s="99">
        <f t="shared" si="3"/>
        <v>0.2009</v>
      </c>
    </row>
    <row r="9" spans="1:20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4">
        <v>33326</v>
      </c>
      <c r="N9">
        <v>19.850000000000001</v>
      </c>
      <c r="O9">
        <v>30.39</v>
      </c>
      <c r="P9">
        <v>20.09</v>
      </c>
      <c r="Q9" s="99">
        <f t="shared" si="1"/>
        <v>0.19850000000000001</v>
      </c>
      <c r="R9" s="99">
        <f t="shared" si="2"/>
        <v>0.3039</v>
      </c>
      <c r="S9" s="99">
        <f t="shared" si="3"/>
        <v>0.2009</v>
      </c>
    </row>
    <row r="10" spans="1:20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4">
        <v>33358</v>
      </c>
      <c r="N10">
        <v>19.850000000000001</v>
      </c>
      <c r="O10">
        <v>30.39</v>
      </c>
      <c r="P10">
        <v>20.09</v>
      </c>
      <c r="Q10" s="99">
        <f t="shared" si="1"/>
        <v>0.19850000000000001</v>
      </c>
      <c r="R10" s="99">
        <f t="shared" si="2"/>
        <v>0.3039</v>
      </c>
      <c r="S10" s="99">
        <f t="shared" si="3"/>
        <v>0.2009</v>
      </c>
    </row>
    <row r="11" spans="1:20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4">
        <v>33389</v>
      </c>
      <c r="N11">
        <v>19.850000000000001</v>
      </c>
      <c r="O11">
        <v>30.39</v>
      </c>
      <c r="P11">
        <v>20.09</v>
      </c>
      <c r="Q11" s="99">
        <f t="shared" si="1"/>
        <v>0.19850000000000001</v>
      </c>
      <c r="R11" s="99">
        <f t="shared" si="2"/>
        <v>0.3039</v>
      </c>
      <c r="S11" s="99">
        <f t="shared" si="3"/>
        <v>0.2009</v>
      </c>
    </row>
    <row r="12" spans="1:20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4">
        <v>33417</v>
      </c>
      <c r="N12">
        <v>19.850000000000001</v>
      </c>
      <c r="O12">
        <v>34.26</v>
      </c>
      <c r="P12">
        <v>20.09</v>
      </c>
      <c r="Q12" s="99">
        <f t="shared" si="1"/>
        <v>0.19850000000000001</v>
      </c>
      <c r="R12" s="99">
        <f t="shared" si="2"/>
        <v>0.34259999999999996</v>
      </c>
      <c r="S12" s="99">
        <f t="shared" si="3"/>
        <v>0.2009</v>
      </c>
    </row>
    <row r="13" spans="1:20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4">
        <v>33450</v>
      </c>
      <c r="N13">
        <v>19.850000000000001</v>
      </c>
      <c r="O13">
        <v>34.26</v>
      </c>
      <c r="P13">
        <v>33.880000000000003</v>
      </c>
      <c r="Q13" s="99">
        <f t="shared" si="1"/>
        <v>0.19850000000000001</v>
      </c>
      <c r="R13" s="99">
        <f t="shared" si="2"/>
        <v>0.34259999999999996</v>
      </c>
      <c r="S13" s="99">
        <f t="shared" si="3"/>
        <v>0.33880000000000005</v>
      </c>
    </row>
    <row r="14" spans="1:20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4">
        <v>33480</v>
      </c>
      <c r="N14">
        <v>19.850000000000001</v>
      </c>
      <c r="O14">
        <v>34.26</v>
      </c>
      <c r="P14">
        <v>33.880000000000003</v>
      </c>
      <c r="Q14" s="99">
        <f t="shared" si="1"/>
        <v>0.19850000000000001</v>
      </c>
      <c r="R14" s="99">
        <f t="shared" si="2"/>
        <v>0.34259999999999996</v>
      </c>
      <c r="S14" s="99">
        <f t="shared" si="3"/>
        <v>0.33880000000000005</v>
      </c>
    </row>
    <row r="15" spans="1:20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4">
        <v>33511</v>
      </c>
      <c r="N15">
        <v>19.850000000000001</v>
      </c>
      <c r="O15">
        <v>34.26</v>
      </c>
      <c r="P15">
        <v>33.880000000000003</v>
      </c>
      <c r="Q15" s="99">
        <f t="shared" si="1"/>
        <v>0.19850000000000001</v>
      </c>
      <c r="R15" s="99">
        <f t="shared" si="2"/>
        <v>0.34259999999999996</v>
      </c>
      <c r="S15" s="99">
        <f t="shared" si="3"/>
        <v>0.33880000000000005</v>
      </c>
    </row>
    <row r="16" spans="1:20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4">
        <v>33542</v>
      </c>
      <c r="N16">
        <v>19.850000000000001</v>
      </c>
      <c r="O16">
        <v>34.26</v>
      </c>
      <c r="P16">
        <v>33.880000000000003</v>
      </c>
      <c r="Q16" s="99">
        <f t="shared" si="1"/>
        <v>0.19850000000000001</v>
      </c>
      <c r="R16" s="99">
        <f t="shared" si="2"/>
        <v>0.34259999999999996</v>
      </c>
      <c r="S16" s="99">
        <f t="shared" si="3"/>
        <v>0.33880000000000005</v>
      </c>
    </row>
    <row r="17" spans="1:19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4">
        <v>33571</v>
      </c>
      <c r="N17">
        <v>19.850000000000001</v>
      </c>
      <c r="O17">
        <v>34.26</v>
      </c>
      <c r="P17">
        <v>33.880000000000003</v>
      </c>
      <c r="Q17" s="99">
        <f t="shared" si="1"/>
        <v>0.19850000000000001</v>
      </c>
      <c r="R17" s="99">
        <f t="shared" si="2"/>
        <v>0.34259999999999996</v>
      </c>
      <c r="S17" s="99">
        <f t="shared" si="3"/>
        <v>0.33880000000000005</v>
      </c>
    </row>
    <row r="18" spans="1:19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4">
        <v>33603</v>
      </c>
      <c r="N18">
        <v>12.16</v>
      </c>
      <c r="O18">
        <v>34.26</v>
      </c>
      <c r="P18">
        <v>33.880000000000003</v>
      </c>
      <c r="Q18" s="99">
        <f t="shared" si="1"/>
        <v>0.1216</v>
      </c>
      <c r="R18" s="99">
        <f t="shared" si="2"/>
        <v>0.34259999999999996</v>
      </c>
      <c r="S18" s="99">
        <f t="shared" si="3"/>
        <v>0.33880000000000005</v>
      </c>
    </row>
    <row r="19" spans="1:19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4">
        <v>33634</v>
      </c>
      <c r="N19">
        <v>12.16</v>
      </c>
      <c r="O19">
        <v>34.26</v>
      </c>
      <c r="P19">
        <v>33.880000000000003</v>
      </c>
      <c r="Q19" s="99">
        <f t="shared" si="1"/>
        <v>0.1216</v>
      </c>
      <c r="R19" s="99">
        <f t="shared" si="2"/>
        <v>0.34259999999999996</v>
      </c>
      <c r="S19" s="99">
        <f t="shared" si="3"/>
        <v>0.33880000000000005</v>
      </c>
    </row>
    <row r="20" spans="1:19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4">
        <v>33662</v>
      </c>
      <c r="N20">
        <v>12.16</v>
      </c>
      <c r="O20">
        <v>34.26</v>
      </c>
      <c r="P20">
        <v>33.880000000000003</v>
      </c>
      <c r="Q20" s="99">
        <f t="shared" si="1"/>
        <v>0.1216</v>
      </c>
      <c r="R20" s="99">
        <f t="shared" si="2"/>
        <v>0.34259999999999996</v>
      </c>
      <c r="S20" s="99">
        <f t="shared" si="3"/>
        <v>0.33880000000000005</v>
      </c>
    </row>
    <row r="21" spans="1:1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4">
        <v>33694</v>
      </c>
      <c r="N21">
        <v>12.16</v>
      </c>
      <c r="O21">
        <v>34.26</v>
      </c>
      <c r="P21">
        <v>33.880000000000003</v>
      </c>
      <c r="Q21" s="99">
        <f t="shared" si="1"/>
        <v>0.1216</v>
      </c>
      <c r="R21" s="99">
        <f t="shared" si="2"/>
        <v>0.34259999999999996</v>
      </c>
      <c r="S21" s="99">
        <f t="shared" si="3"/>
        <v>0.33880000000000005</v>
      </c>
    </row>
    <row r="22" spans="1:1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4">
        <v>33724</v>
      </c>
      <c r="N22">
        <v>12.16</v>
      </c>
      <c r="O22">
        <v>34.26</v>
      </c>
      <c r="P22">
        <v>33.880000000000003</v>
      </c>
      <c r="Q22" s="99">
        <f t="shared" si="1"/>
        <v>0.1216</v>
      </c>
      <c r="R22" s="99">
        <f t="shared" si="2"/>
        <v>0.34259999999999996</v>
      </c>
      <c r="S22" s="99">
        <f t="shared" si="3"/>
        <v>0.33880000000000005</v>
      </c>
    </row>
    <row r="23" spans="1:19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4">
        <v>33753</v>
      </c>
      <c r="N23">
        <v>12.16</v>
      </c>
      <c r="O23">
        <v>34.26</v>
      </c>
      <c r="P23">
        <v>33.880000000000003</v>
      </c>
      <c r="Q23" s="99">
        <f t="shared" si="1"/>
        <v>0.1216</v>
      </c>
      <c r="R23" s="99">
        <f t="shared" si="2"/>
        <v>0.34259999999999996</v>
      </c>
      <c r="S23" s="99">
        <f t="shared" si="3"/>
        <v>0.33880000000000005</v>
      </c>
    </row>
    <row r="24" spans="1:19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4">
        <v>33785</v>
      </c>
      <c r="N24">
        <v>12.16</v>
      </c>
      <c r="O24">
        <v>32.29</v>
      </c>
      <c r="P24">
        <v>33.880000000000003</v>
      </c>
      <c r="Q24" s="99">
        <f t="shared" si="1"/>
        <v>0.1216</v>
      </c>
      <c r="R24" s="99">
        <f t="shared" si="2"/>
        <v>0.32289999999999996</v>
      </c>
      <c r="S24" s="99">
        <f t="shared" si="3"/>
        <v>0.33880000000000005</v>
      </c>
    </row>
    <row r="25" spans="1:19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4">
        <v>33816</v>
      </c>
      <c r="N25">
        <v>12.16</v>
      </c>
      <c r="O25">
        <v>32.29</v>
      </c>
      <c r="P25">
        <v>34.36</v>
      </c>
      <c r="Q25" s="99">
        <f t="shared" si="1"/>
        <v>0.1216</v>
      </c>
      <c r="R25" s="99">
        <f t="shared" si="2"/>
        <v>0.32289999999999996</v>
      </c>
      <c r="S25" s="99">
        <f t="shared" si="3"/>
        <v>0.34360000000000002</v>
      </c>
    </row>
    <row r="26" spans="1:19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4">
        <v>33847</v>
      </c>
      <c r="N26">
        <v>12.16</v>
      </c>
      <c r="O26">
        <v>32.29</v>
      </c>
      <c r="P26">
        <v>34.36</v>
      </c>
      <c r="Q26" s="99">
        <f t="shared" si="1"/>
        <v>0.1216</v>
      </c>
      <c r="R26" s="99">
        <f t="shared" si="2"/>
        <v>0.32289999999999996</v>
      </c>
      <c r="S26" s="99">
        <f t="shared" si="3"/>
        <v>0.34360000000000002</v>
      </c>
    </row>
    <row r="27" spans="1:19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4">
        <v>33877</v>
      </c>
      <c r="N27">
        <v>12.16</v>
      </c>
      <c r="O27">
        <v>32.29</v>
      </c>
      <c r="P27">
        <v>34.36</v>
      </c>
      <c r="Q27" s="99">
        <f t="shared" si="1"/>
        <v>0.1216</v>
      </c>
      <c r="R27" s="99">
        <f t="shared" si="2"/>
        <v>0.32289999999999996</v>
      </c>
      <c r="S27" s="99">
        <f t="shared" si="3"/>
        <v>0.34360000000000002</v>
      </c>
    </row>
    <row r="28" spans="1:19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4">
        <v>33907</v>
      </c>
      <c r="N28">
        <v>12.16</v>
      </c>
      <c r="O28">
        <v>32.29</v>
      </c>
      <c r="P28">
        <v>34.36</v>
      </c>
      <c r="Q28" s="99">
        <f t="shared" si="1"/>
        <v>0.1216</v>
      </c>
      <c r="R28" s="99">
        <f t="shared" si="2"/>
        <v>0.32289999999999996</v>
      </c>
      <c r="S28" s="99">
        <f t="shared" si="3"/>
        <v>0.34360000000000002</v>
      </c>
    </row>
    <row r="29" spans="1:19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4">
        <v>33938</v>
      </c>
      <c r="N29">
        <v>12.16</v>
      </c>
      <c r="O29">
        <v>32.29</v>
      </c>
      <c r="P29">
        <v>34.36</v>
      </c>
      <c r="Q29" s="99">
        <f t="shared" si="1"/>
        <v>0.1216</v>
      </c>
      <c r="R29" s="99">
        <f t="shared" si="2"/>
        <v>0.32289999999999996</v>
      </c>
      <c r="S29" s="99">
        <f t="shared" si="3"/>
        <v>0.34360000000000002</v>
      </c>
    </row>
    <row r="30" spans="1:19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4">
        <v>33969</v>
      </c>
      <c r="N30">
        <v>20.14</v>
      </c>
      <c r="O30">
        <v>32.29</v>
      </c>
      <c r="P30">
        <v>34.36</v>
      </c>
      <c r="Q30" s="99">
        <f t="shared" si="1"/>
        <v>0.2014</v>
      </c>
      <c r="R30" s="99">
        <f t="shared" si="2"/>
        <v>0.32289999999999996</v>
      </c>
      <c r="S30" s="99">
        <f t="shared" si="3"/>
        <v>0.34360000000000002</v>
      </c>
    </row>
    <row r="31" spans="1:19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4">
        <v>33998</v>
      </c>
      <c r="N31">
        <v>20.14</v>
      </c>
      <c r="O31">
        <v>32.29</v>
      </c>
      <c r="P31">
        <v>34.36</v>
      </c>
      <c r="Q31" s="99">
        <f t="shared" si="1"/>
        <v>0.2014</v>
      </c>
      <c r="R31" s="99">
        <f t="shared" si="2"/>
        <v>0.32289999999999996</v>
      </c>
      <c r="S31" s="99">
        <f t="shared" si="3"/>
        <v>0.34360000000000002</v>
      </c>
    </row>
    <row r="32" spans="1:19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4">
        <v>34026</v>
      </c>
      <c r="N32">
        <v>20.14</v>
      </c>
      <c r="O32">
        <v>32.29</v>
      </c>
      <c r="P32">
        <v>34.36</v>
      </c>
      <c r="Q32" s="99">
        <f t="shared" si="1"/>
        <v>0.2014</v>
      </c>
      <c r="R32" s="99">
        <f t="shared" si="2"/>
        <v>0.32289999999999996</v>
      </c>
      <c r="S32" s="99">
        <f t="shared" si="3"/>
        <v>0.34360000000000002</v>
      </c>
    </row>
    <row r="33" spans="1:19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4">
        <v>34059</v>
      </c>
      <c r="N33">
        <v>20.14</v>
      </c>
      <c r="O33">
        <v>32.29</v>
      </c>
      <c r="P33">
        <v>34.36</v>
      </c>
      <c r="Q33" s="99">
        <f t="shared" si="1"/>
        <v>0.2014</v>
      </c>
      <c r="R33" s="99">
        <f t="shared" si="2"/>
        <v>0.32289999999999996</v>
      </c>
      <c r="S33" s="99">
        <f t="shared" si="3"/>
        <v>0.34360000000000002</v>
      </c>
    </row>
    <row r="34" spans="1:19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4">
        <v>34089</v>
      </c>
      <c r="N34">
        <v>20.14</v>
      </c>
      <c r="O34">
        <v>32.29</v>
      </c>
      <c r="P34">
        <v>34.36</v>
      </c>
      <c r="Q34" s="99">
        <f t="shared" si="1"/>
        <v>0.2014</v>
      </c>
      <c r="R34" s="99">
        <f t="shared" si="2"/>
        <v>0.32289999999999996</v>
      </c>
      <c r="S34" s="99">
        <f t="shared" si="3"/>
        <v>0.34360000000000002</v>
      </c>
    </row>
    <row r="35" spans="1:19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4">
        <v>34120</v>
      </c>
      <c r="N35">
        <v>20.14</v>
      </c>
      <c r="O35">
        <v>32.29</v>
      </c>
      <c r="P35">
        <v>34.36</v>
      </c>
      <c r="Q35" s="99">
        <f t="shared" si="1"/>
        <v>0.2014</v>
      </c>
      <c r="R35" s="99">
        <f t="shared" si="2"/>
        <v>0.32289999999999996</v>
      </c>
      <c r="S35" s="99">
        <f t="shared" si="3"/>
        <v>0.34360000000000002</v>
      </c>
    </row>
    <row r="36" spans="1:19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4">
        <v>34150</v>
      </c>
      <c r="N36">
        <v>20.14</v>
      </c>
      <c r="O36">
        <v>29.400000000000002</v>
      </c>
      <c r="P36">
        <v>34.36</v>
      </c>
      <c r="Q36" s="99">
        <f t="shared" si="1"/>
        <v>0.2014</v>
      </c>
      <c r="R36" s="99">
        <f t="shared" si="2"/>
        <v>0.29400000000000004</v>
      </c>
      <c r="S36" s="99">
        <f t="shared" si="3"/>
        <v>0.34360000000000002</v>
      </c>
    </row>
    <row r="37" spans="1:19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4">
        <v>34180</v>
      </c>
      <c r="N37">
        <v>20.14</v>
      </c>
      <c r="O37">
        <v>29.400000000000002</v>
      </c>
      <c r="P37">
        <v>36.19</v>
      </c>
      <c r="Q37" s="99">
        <f t="shared" si="1"/>
        <v>0.2014</v>
      </c>
      <c r="R37" s="99">
        <f t="shared" si="2"/>
        <v>0.29400000000000004</v>
      </c>
      <c r="S37" s="99">
        <f t="shared" si="3"/>
        <v>0.3619</v>
      </c>
    </row>
    <row r="38" spans="1:19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4">
        <v>34212</v>
      </c>
      <c r="N38">
        <v>20.14</v>
      </c>
      <c r="O38">
        <v>29.400000000000002</v>
      </c>
      <c r="P38">
        <v>36.19</v>
      </c>
      <c r="Q38" s="99">
        <f t="shared" si="1"/>
        <v>0.2014</v>
      </c>
      <c r="R38" s="99">
        <f t="shared" si="2"/>
        <v>0.29400000000000004</v>
      </c>
      <c r="S38" s="99">
        <f t="shared" si="3"/>
        <v>0.3619</v>
      </c>
    </row>
    <row r="39" spans="1:1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4">
        <v>34242</v>
      </c>
      <c r="N39">
        <v>20.14</v>
      </c>
      <c r="O39">
        <v>29.400000000000002</v>
      </c>
      <c r="P39">
        <v>36.19</v>
      </c>
      <c r="Q39" s="99">
        <f t="shared" si="1"/>
        <v>0.2014</v>
      </c>
      <c r="R39" s="99">
        <f t="shared" si="2"/>
        <v>0.29400000000000004</v>
      </c>
      <c r="S39" s="99">
        <f t="shared" si="3"/>
        <v>0.3619</v>
      </c>
    </row>
    <row r="40" spans="1:19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4">
        <v>34271</v>
      </c>
      <c r="N40">
        <v>20.14</v>
      </c>
      <c r="O40">
        <v>29.400000000000002</v>
      </c>
      <c r="P40">
        <v>36.19</v>
      </c>
      <c r="Q40" s="99">
        <f t="shared" si="1"/>
        <v>0.2014</v>
      </c>
      <c r="R40" s="99">
        <f t="shared" si="2"/>
        <v>0.29400000000000004</v>
      </c>
      <c r="S40" s="99">
        <f t="shared" si="3"/>
        <v>0.3619</v>
      </c>
    </row>
    <row r="41" spans="1:19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4">
        <v>34303</v>
      </c>
      <c r="N41">
        <v>20.14</v>
      </c>
      <c r="O41">
        <v>29.400000000000002</v>
      </c>
      <c r="P41">
        <v>36.19</v>
      </c>
      <c r="Q41" s="99">
        <f t="shared" si="1"/>
        <v>0.2014</v>
      </c>
      <c r="R41" s="99">
        <f t="shared" si="2"/>
        <v>0.29400000000000004</v>
      </c>
      <c r="S41" s="99">
        <f t="shared" si="3"/>
        <v>0.3619</v>
      </c>
    </row>
    <row r="42" spans="1:19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4">
        <v>34334</v>
      </c>
      <c r="N42">
        <v>16.71</v>
      </c>
      <c r="O42">
        <v>29.400000000000002</v>
      </c>
      <c r="P42">
        <v>36.19</v>
      </c>
      <c r="Q42" s="99">
        <f t="shared" si="1"/>
        <v>0.1671</v>
      </c>
      <c r="R42" s="99">
        <f t="shared" si="2"/>
        <v>0.29400000000000004</v>
      </c>
      <c r="S42" s="99">
        <f t="shared" si="3"/>
        <v>0.3619</v>
      </c>
    </row>
    <row r="43" spans="1:19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4">
        <v>34365</v>
      </c>
      <c r="N43">
        <v>16.71</v>
      </c>
      <c r="O43">
        <v>29.400000000000002</v>
      </c>
      <c r="P43">
        <v>36.19</v>
      </c>
      <c r="Q43" s="99">
        <f t="shared" si="1"/>
        <v>0.1671</v>
      </c>
      <c r="R43" s="99">
        <f t="shared" si="2"/>
        <v>0.29400000000000004</v>
      </c>
      <c r="S43" s="99">
        <f t="shared" si="3"/>
        <v>0.3619</v>
      </c>
    </row>
    <row r="44" spans="1:19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4">
        <v>34393</v>
      </c>
      <c r="N44">
        <v>16.71</v>
      </c>
      <c r="O44">
        <v>29.400000000000002</v>
      </c>
      <c r="P44">
        <v>36.19</v>
      </c>
      <c r="Q44" s="99">
        <f t="shared" si="1"/>
        <v>0.1671</v>
      </c>
      <c r="R44" s="99">
        <f t="shared" si="2"/>
        <v>0.29400000000000004</v>
      </c>
      <c r="S44" s="99">
        <f t="shared" si="3"/>
        <v>0.3619</v>
      </c>
    </row>
    <row r="45" spans="1:19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4">
        <v>34424</v>
      </c>
      <c r="N45">
        <v>16.71</v>
      </c>
      <c r="O45">
        <v>29.400000000000002</v>
      </c>
      <c r="P45">
        <v>36.19</v>
      </c>
      <c r="Q45" s="99">
        <f t="shared" si="1"/>
        <v>0.1671</v>
      </c>
      <c r="R45" s="99">
        <f t="shared" si="2"/>
        <v>0.29400000000000004</v>
      </c>
      <c r="S45" s="99">
        <f t="shared" si="3"/>
        <v>0.3619</v>
      </c>
    </row>
    <row r="46" spans="1:19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4">
        <v>34453</v>
      </c>
      <c r="N46">
        <v>16.71</v>
      </c>
      <c r="O46">
        <v>29.400000000000002</v>
      </c>
      <c r="P46">
        <v>36.19</v>
      </c>
      <c r="Q46" s="99">
        <f t="shared" si="1"/>
        <v>0.1671</v>
      </c>
      <c r="R46" s="99">
        <f t="shared" si="2"/>
        <v>0.29400000000000004</v>
      </c>
      <c r="S46" s="99">
        <f t="shared" si="3"/>
        <v>0.3619</v>
      </c>
    </row>
    <row r="47" spans="1:19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4">
        <v>34485</v>
      </c>
      <c r="N47">
        <v>16.71</v>
      </c>
      <c r="O47">
        <v>29.400000000000002</v>
      </c>
      <c r="P47">
        <v>36.19</v>
      </c>
      <c r="Q47" s="99">
        <f t="shared" si="1"/>
        <v>0.1671</v>
      </c>
      <c r="R47" s="99">
        <f t="shared" si="2"/>
        <v>0.29400000000000004</v>
      </c>
      <c r="S47" s="99">
        <f t="shared" si="3"/>
        <v>0.3619</v>
      </c>
    </row>
    <row r="48" spans="1:19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4">
        <v>34515</v>
      </c>
      <c r="N48">
        <v>16.71</v>
      </c>
      <c r="O48">
        <v>25.75</v>
      </c>
      <c r="P48">
        <v>36.19</v>
      </c>
      <c r="Q48" s="99">
        <f t="shared" si="1"/>
        <v>0.1671</v>
      </c>
      <c r="R48" s="99">
        <f t="shared" si="2"/>
        <v>0.25750000000000001</v>
      </c>
      <c r="S48" s="99">
        <f t="shared" si="3"/>
        <v>0.3619</v>
      </c>
    </row>
    <row r="49" spans="1:1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4">
        <v>34544</v>
      </c>
      <c r="N49">
        <v>16.71</v>
      </c>
      <c r="O49">
        <v>25.75</v>
      </c>
      <c r="P49">
        <v>37.119999999999997</v>
      </c>
      <c r="Q49" s="99">
        <f t="shared" si="1"/>
        <v>0.1671</v>
      </c>
      <c r="R49" s="99">
        <f t="shared" si="2"/>
        <v>0.25750000000000001</v>
      </c>
      <c r="S49" s="99">
        <f t="shared" si="3"/>
        <v>0.37119999999999997</v>
      </c>
    </row>
    <row r="50" spans="1:19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4">
        <v>34577</v>
      </c>
      <c r="N50">
        <v>16.71</v>
      </c>
      <c r="O50">
        <v>25.75</v>
      </c>
      <c r="P50">
        <v>37.119999999999997</v>
      </c>
      <c r="Q50" s="99">
        <f t="shared" si="1"/>
        <v>0.1671</v>
      </c>
      <c r="R50" s="99">
        <f t="shared" si="2"/>
        <v>0.25750000000000001</v>
      </c>
      <c r="S50" s="99">
        <f t="shared" si="3"/>
        <v>0.37119999999999997</v>
      </c>
    </row>
    <row r="51" spans="1:19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4">
        <v>34607</v>
      </c>
      <c r="N51">
        <v>16.71</v>
      </c>
      <c r="O51">
        <v>25.75</v>
      </c>
      <c r="P51">
        <v>37.119999999999997</v>
      </c>
      <c r="Q51" s="99">
        <f t="shared" si="1"/>
        <v>0.1671</v>
      </c>
      <c r="R51" s="99">
        <f t="shared" si="2"/>
        <v>0.25750000000000001</v>
      </c>
      <c r="S51" s="99">
        <f t="shared" si="3"/>
        <v>0.37119999999999997</v>
      </c>
    </row>
    <row r="52" spans="1:19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4">
        <v>34638</v>
      </c>
      <c r="N52">
        <v>16.71</v>
      </c>
      <c r="O52">
        <v>25.75</v>
      </c>
      <c r="P52">
        <v>37.119999999999997</v>
      </c>
      <c r="Q52" s="99">
        <f t="shared" si="1"/>
        <v>0.1671</v>
      </c>
      <c r="R52" s="99">
        <f t="shared" si="2"/>
        <v>0.25750000000000001</v>
      </c>
      <c r="S52" s="99">
        <f t="shared" si="3"/>
        <v>0.37119999999999997</v>
      </c>
    </row>
    <row r="53" spans="1:19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4">
        <v>34668</v>
      </c>
      <c r="N53">
        <v>16.71</v>
      </c>
      <c r="O53">
        <v>25.75</v>
      </c>
      <c r="P53">
        <v>37.119999999999997</v>
      </c>
      <c r="Q53" s="99">
        <f t="shared" si="1"/>
        <v>0.1671</v>
      </c>
      <c r="R53" s="99">
        <f t="shared" si="2"/>
        <v>0.25750000000000001</v>
      </c>
      <c r="S53" s="99">
        <f t="shared" si="3"/>
        <v>0.37119999999999997</v>
      </c>
    </row>
    <row r="54" spans="1:19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4">
        <v>34698</v>
      </c>
      <c r="N54">
        <v>17.91</v>
      </c>
      <c r="O54">
        <v>25.75</v>
      </c>
      <c r="P54">
        <v>37.119999999999997</v>
      </c>
      <c r="Q54" s="99">
        <f t="shared" si="1"/>
        <v>0.17910000000000001</v>
      </c>
      <c r="R54" s="99">
        <f t="shared" si="2"/>
        <v>0.25750000000000001</v>
      </c>
      <c r="S54" s="99">
        <f t="shared" si="3"/>
        <v>0.37119999999999997</v>
      </c>
    </row>
    <row r="55" spans="1:19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4">
        <v>34730</v>
      </c>
      <c r="N55">
        <v>17.91</v>
      </c>
      <c r="O55">
        <v>25.75</v>
      </c>
      <c r="P55">
        <v>37.119999999999997</v>
      </c>
      <c r="Q55" s="99">
        <f t="shared" si="1"/>
        <v>0.17910000000000001</v>
      </c>
      <c r="R55" s="99">
        <f t="shared" si="2"/>
        <v>0.25750000000000001</v>
      </c>
      <c r="S55" s="99">
        <f t="shared" si="3"/>
        <v>0.37119999999999997</v>
      </c>
    </row>
    <row r="56" spans="1:19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4">
        <v>34758</v>
      </c>
      <c r="N56">
        <v>17.91</v>
      </c>
      <c r="O56">
        <v>25.75</v>
      </c>
      <c r="P56">
        <v>37.119999999999997</v>
      </c>
      <c r="Q56" s="99">
        <f t="shared" si="1"/>
        <v>0.17910000000000001</v>
      </c>
      <c r="R56" s="99">
        <f t="shared" si="2"/>
        <v>0.25750000000000001</v>
      </c>
      <c r="S56" s="99">
        <f t="shared" si="3"/>
        <v>0.37119999999999997</v>
      </c>
    </row>
    <row r="57" spans="1:19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4">
        <v>34789</v>
      </c>
      <c r="N57">
        <v>17.91</v>
      </c>
      <c r="O57">
        <v>25.75</v>
      </c>
      <c r="P57">
        <v>37.119999999999997</v>
      </c>
      <c r="Q57" s="99">
        <f t="shared" si="1"/>
        <v>0.17910000000000001</v>
      </c>
      <c r="R57" s="99">
        <f t="shared" si="2"/>
        <v>0.25750000000000001</v>
      </c>
      <c r="S57" s="99">
        <f t="shared" si="3"/>
        <v>0.37119999999999997</v>
      </c>
    </row>
    <row r="58" spans="1:19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4">
        <v>34817</v>
      </c>
      <c r="N58">
        <v>17.91</v>
      </c>
      <c r="O58">
        <v>25.75</v>
      </c>
      <c r="P58">
        <v>37.119999999999997</v>
      </c>
      <c r="Q58" s="99">
        <f t="shared" si="1"/>
        <v>0.17910000000000001</v>
      </c>
      <c r="R58" s="99">
        <f t="shared" si="2"/>
        <v>0.25750000000000001</v>
      </c>
      <c r="S58" s="99">
        <f t="shared" si="3"/>
        <v>0.37119999999999997</v>
      </c>
    </row>
    <row r="59" spans="1:1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4">
        <v>34850</v>
      </c>
      <c r="N59">
        <v>17.91</v>
      </c>
      <c r="O59">
        <v>25.75</v>
      </c>
      <c r="P59">
        <v>37.119999999999997</v>
      </c>
      <c r="Q59" s="99">
        <f t="shared" si="1"/>
        <v>0.17910000000000001</v>
      </c>
      <c r="R59" s="99">
        <f t="shared" si="2"/>
        <v>0.25750000000000001</v>
      </c>
      <c r="S59" s="99">
        <f t="shared" si="3"/>
        <v>0.37119999999999997</v>
      </c>
    </row>
    <row r="60" spans="1:19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4">
        <v>34880</v>
      </c>
      <c r="N60">
        <v>17.91</v>
      </c>
      <c r="O60">
        <v>27.25</v>
      </c>
      <c r="P60">
        <v>37.119999999999997</v>
      </c>
      <c r="Q60" s="99">
        <f t="shared" si="1"/>
        <v>0.17910000000000001</v>
      </c>
      <c r="R60" s="99">
        <f t="shared" si="2"/>
        <v>0.27250000000000002</v>
      </c>
      <c r="S60" s="99">
        <f t="shared" si="3"/>
        <v>0.37119999999999997</v>
      </c>
    </row>
    <row r="61" spans="1:19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4">
        <v>34911</v>
      </c>
      <c r="N61">
        <v>17.91</v>
      </c>
      <c r="O61">
        <v>27.25</v>
      </c>
      <c r="P61">
        <v>30.54</v>
      </c>
      <c r="Q61" s="99">
        <f t="shared" si="1"/>
        <v>0.17910000000000001</v>
      </c>
      <c r="R61" s="99">
        <f t="shared" si="2"/>
        <v>0.27250000000000002</v>
      </c>
      <c r="S61" s="99">
        <f t="shared" si="3"/>
        <v>0.3054</v>
      </c>
    </row>
    <row r="62" spans="1:19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4">
        <v>34942</v>
      </c>
      <c r="N62">
        <v>17.91</v>
      </c>
      <c r="O62">
        <v>27.25</v>
      </c>
      <c r="P62">
        <v>30.54</v>
      </c>
      <c r="Q62" s="99">
        <f t="shared" si="1"/>
        <v>0.17910000000000001</v>
      </c>
      <c r="R62" s="99">
        <f t="shared" si="2"/>
        <v>0.27250000000000002</v>
      </c>
      <c r="S62" s="99">
        <f t="shared" si="3"/>
        <v>0.3054</v>
      </c>
    </row>
    <row r="63" spans="1:19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4">
        <v>34971</v>
      </c>
      <c r="N63">
        <v>17.91</v>
      </c>
      <c r="O63">
        <v>27.25</v>
      </c>
      <c r="P63">
        <v>30.54</v>
      </c>
      <c r="Q63" s="99">
        <f t="shared" si="1"/>
        <v>0.17910000000000001</v>
      </c>
      <c r="R63" s="99">
        <f t="shared" si="2"/>
        <v>0.27250000000000002</v>
      </c>
      <c r="S63" s="99">
        <f t="shared" si="3"/>
        <v>0.3054</v>
      </c>
    </row>
    <row r="64" spans="1:19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4">
        <v>35003</v>
      </c>
      <c r="N64">
        <v>17.91</v>
      </c>
      <c r="O64">
        <v>27.25</v>
      </c>
      <c r="P64">
        <v>30.54</v>
      </c>
      <c r="Q64" s="99">
        <f t="shared" si="1"/>
        <v>0.17910000000000001</v>
      </c>
      <c r="R64" s="99">
        <f t="shared" si="2"/>
        <v>0.27250000000000002</v>
      </c>
      <c r="S64" s="99">
        <f t="shared" si="3"/>
        <v>0.3054</v>
      </c>
    </row>
    <row r="65" spans="1:19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4">
        <v>35033</v>
      </c>
      <c r="N65">
        <v>17.91</v>
      </c>
      <c r="O65">
        <v>27.25</v>
      </c>
      <c r="P65">
        <v>30.54</v>
      </c>
      <c r="Q65" s="99">
        <f t="shared" si="1"/>
        <v>0.17910000000000001</v>
      </c>
      <c r="R65" s="99">
        <f t="shared" si="2"/>
        <v>0.27250000000000002</v>
      </c>
      <c r="S65" s="99">
        <f t="shared" si="3"/>
        <v>0.3054</v>
      </c>
    </row>
    <row r="66" spans="1:19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4">
        <v>35062</v>
      </c>
      <c r="N66">
        <v>22.2</v>
      </c>
      <c r="O66">
        <v>27.25</v>
      </c>
      <c r="P66">
        <v>30.54</v>
      </c>
      <c r="Q66" s="99">
        <f t="shared" si="1"/>
        <v>0.222</v>
      </c>
      <c r="R66" s="99">
        <f t="shared" si="2"/>
        <v>0.27250000000000002</v>
      </c>
      <c r="S66" s="99">
        <f t="shared" si="3"/>
        <v>0.3054</v>
      </c>
    </row>
    <row r="67" spans="1:19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4">
        <v>35095</v>
      </c>
      <c r="N67">
        <v>22.2</v>
      </c>
      <c r="O67">
        <v>27.25</v>
      </c>
      <c r="P67">
        <v>30.54</v>
      </c>
      <c r="Q67" s="99">
        <f t="shared" si="1"/>
        <v>0.222</v>
      </c>
      <c r="R67" s="99">
        <f t="shared" si="2"/>
        <v>0.27250000000000002</v>
      </c>
      <c r="S67" s="99">
        <f t="shared" si="3"/>
        <v>0.3054</v>
      </c>
    </row>
    <row r="68" spans="1:19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4">
        <v>35124</v>
      </c>
      <c r="N68">
        <v>22.2</v>
      </c>
      <c r="O68">
        <v>27.25</v>
      </c>
      <c r="P68">
        <v>30.54</v>
      </c>
      <c r="Q68" s="99">
        <f t="shared" si="1"/>
        <v>0.222</v>
      </c>
      <c r="R68" s="99">
        <f t="shared" si="2"/>
        <v>0.27250000000000002</v>
      </c>
      <c r="S68" s="99">
        <f t="shared" si="3"/>
        <v>0.3054</v>
      </c>
    </row>
    <row r="69" spans="1:1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4">
        <v>35153</v>
      </c>
      <c r="N69">
        <v>22.2</v>
      </c>
      <c r="O69">
        <v>27.25</v>
      </c>
      <c r="P69">
        <v>30.54</v>
      </c>
      <c r="Q69" s="99">
        <f t="shared" si="1"/>
        <v>0.222</v>
      </c>
      <c r="R69" s="99">
        <f t="shared" si="2"/>
        <v>0.27250000000000002</v>
      </c>
      <c r="S69" s="99">
        <f t="shared" si="3"/>
        <v>0.3054</v>
      </c>
    </row>
    <row r="70" spans="1:19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4">
        <v>35185</v>
      </c>
      <c r="N70">
        <v>22.2</v>
      </c>
      <c r="O70">
        <v>27.25</v>
      </c>
      <c r="P70">
        <v>30.54</v>
      </c>
      <c r="Q70" s="99">
        <f t="shared" si="1"/>
        <v>0.222</v>
      </c>
      <c r="R70" s="99">
        <f t="shared" si="2"/>
        <v>0.27250000000000002</v>
      </c>
      <c r="S70" s="99">
        <f t="shared" si="3"/>
        <v>0.3054</v>
      </c>
    </row>
    <row r="71" spans="1:19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4">
        <v>35216</v>
      </c>
      <c r="N71">
        <v>22.2</v>
      </c>
      <c r="O71">
        <v>27.25</v>
      </c>
      <c r="P71">
        <v>30.54</v>
      </c>
      <c r="Q71" s="99">
        <f t="shared" ref="Q71:Q134" si="4">N71/100</f>
        <v>0.222</v>
      </c>
      <c r="R71" s="99">
        <f t="shared" ref="R71:R134" si="5">O71/100</f>
        <v>0.27250000000000002</v>
      </c>
      <c r="S71" s="99">
        <f t="shared" ref="S71:S134" si="6">P71/100</f>
        <v>0.3054</v>
      </c>
    </row>
    <row r="72" spans="1:19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4">
        <v>35244</v>
      </c>
      <c r="N72">
        <v>22.2</v>
      </c>
      <c r="O72">
        <v>31.77</v>
      </c>
      <c r="P72">
        <v>30.54</v>
      </c>
      <c r="Q72" s="99">
        <f t="shared" si="4"/>
        <v>0.222</v>
      </c>
      <c r="R72" s="99">
        <f t="shared" si="5"/>
        <v>0.31769999999999998</v>
      </c>
      <c r="S72" s="99">
        <f t="shared" si="6"/>
        <v>0.3054</v>
      </c>
    </row>
    <row r="73" spans="1:19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4">
        <v>35277</v>
      </c>
      <c r="N73">
        <v>22.2</v>
      </c>
      <c r="O73">
        <v>31.77</v>
      </c>
      <c r="P73">
        <v>32.39</v>
      </c>
      <c r="Q73" s="99">
        <f t="shared" si="4"/>
        <v>0.222</v>
      </c>
      <c r="R73" s="99">
        <f t="shared" si="5"/>
        <v>0.31769999999999998</v>
      </c>
      <c r="S73" s="99">
        <f t="shared" si="6"/>
        <v>0.32390000000000002</v>
      </c>
    </row>
    <row r="74" spans="1:19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4">
        <v>35307</v>
      </c>
      <c r="N74">
        <v>22.2</v>
      </c>
      <c r="O74">
        <v>31.77</v>
      </c>
      <c r="P74">
        <v>32.39</v>
      </c>
      <c r="Q74" s="99">
        <f t="shared" si="4"/>
        <v>0.222</v>
      </c>
      <c r="R74" s="99">
        <f t="shared" si="5"/>
        <v>0.31769999999999998</v>
      </c>
      <c r="S74" s="99">
        <f t="shared" si="6"/>
        <v>0.32390000000000002</v>
      </c>
    </row>
    <row r="75" spans="1:19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4">
        <v>35338</v>
      </c>
      <c r="N75">
        <v>22.2</v>
      </c>
      <c r="O75">
        <v>31.77</v>
      </c>
      <c r="P75">
        <v>32.39</v>
      </c>
      <c r="Q75" s="99">
        <f t="shared" si="4"/>
        <v>0.222</v>
      </c>
      <c r="R75" s="99">
        <f t="shared" si="5"/>
        <v>0.31769999999999998</v>
      </c>
      <c r="S75" s="99">
        <f t="shared" si="6"/>
        <v>0.32390000000000002</v>
      </c>
    </row>
    <row r="76" spans="1:19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4">
        <v>35369</v>
      </c>
      <c r="N76">
        <v>22.2</v>
      </c>
      <c r="O76">
        <v>31.77</v>
      </c>
      <c r="P76">
        <v>32.39</v>
      </c>
      <c r="Q76" s="99">
        <f t="shared" si="4"/>
        <v>0.222</v>
      </c>
      <c r="R76" s="99">
        <f t="shared" si="5"/>
        <v>0.31769999999999998</v>
      </c>
      <c r="S76" s="99">
        <f t="shared" si="6"/>
        <v>0.32390000000000002</v>
      </c>
    </row>
    <row r="77" spans="1:19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4">
        <v>35398</v>
      </c>
      <c r="N77">
        <v>22.2</v>
      </c>
      <c r="O77">
        <v>31.77</v>
      </c>
      <c r="P77">
        <v>32.39</v>
      </c>
      <c r="Q77" s="99">
        <f t="shared" si="4"/>
        <v>0.222</v>
      </c>
      <c r="R77" s="99">
        <f t="shared" si="5"/>
        <v>0.31769999999999998</v>
      </c>
      <c r="S77" s="99">
        <f t="shared" si="6"/>
        <v>0.32390000000000002</v>
      </c>
    </row>
    <row r="78" spans="1:19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4">
        <v>35430</v>
      </c>
      <c r="N78">
        <v>23.39</v>
      </c>
      <c r="O78">
        <v>31.77</v>
      </c>
      <c r="P78">
        <v>32.39</v>
      </c>
      <c r="Q78" s="99">
        <f t="shared" si="4"/>
        <v>0.2339</v>
      </c>
      <c r="R78" s="99">
        <f t="shared" si="5"/>
        <v>0.31769999999999998</v>
      </c>
      <c r="S78" s="99">
        <f t="shared" si="6"/>
        <v>0.32390000000000002</v>
      </c>
    </row>
    <row r="79" spans="1:1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4">
        <v>35461</v>
      </c>
      <c r="N79">
        <v>23.39</v>
      </c>
      <c r="O79">
        <v>31.77</v>
      </c>
      <c r="P79">
        <v>32.39</v>
      </c>
      <c r="Q79" s="99">
        <f t="shared" si="4"/>
        <v>0.2339</v>
      </c>
      <c r="R79" s="99">
        <f t="shared" si="5"/>
        <v>0.31769999999999998</v>
      </c>
      <c r="S79" s="99">
        <f t="shared" si="6"/>
        <v>0.32390000000000002</v>
      </c>
    </row>
    <row r="80" spans="1:19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4">
        <v>35489</v>
      </c>
      <c r="N80">
        <v>23.39</v>
      </c>
      <c r="O80">
        <v>31.77</v>
      </c>
      <c r="P80">
        <v>32.39</v>
      </c>
      <c r="Q80" s="99">
        <f t="shared" si="4"/>
        <v>0.2339</v>
      </c>
      <c r="R80" s="99">
        <f t="shared" si="5"/>
        <v>0.31769999999999998</v>
      </c>
      <c r="S80" s="99">
        <f t="shared" si="6"/>
        <v>0.32390000000000002</v>
      </c>
    </row>
    <row r="81" spans="1:19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4">
        <v>35520</v>
      </c>
      <c r="N81">
        <v>23.39</v>
      </c>
      <c r="O81">
        <v>31.77</v>
      </c>
      <c r="P81">
        <v>32.39</v>
      </c>
      <c r="Q81" s="99">
        <f t="shared" si="4"/>
        <v>0.2339</v>
      </c>
      <c r="R81" s="99">
        <f t="shared" si="5"/>
        <v>0.31769999999999998</v>
      </c>
      <c r="S81" s="99">
        <f t="shared" si="6"/>
        <v>0.32390000000000002</v>
      </c>
    </row>
    <row r="82" spans="1:19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4">
        <v>35550</v>
      </c>
      <c r="N82">
        <v>23.39</v>
      </c>
      <c r="O82">
        <v>31.77</v>
      </c>
      <c r="P82">
        <v>32.39</v>
      </c>
      <c r="Q82" s="99">
        <f t="shared" si="4"/>
        <v>0.2339</v>
      </c>
      <c r="R82" s="99">
        <f t="shared" si="5"/>
        <v>0.31769999999999998</v>
      </c>
      <c r="S82" s="99">
        <f t="shared" si="6"/>
        <v>0.32390000000000002</v>
      </c>
    </row>
    <row r="83" spans="1:19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4">
        <v>35580</v>
      </c>
      <c r="N83">
        <v>23.39</v>
      </c>
      <c r="O83">
        <v>31.77</v>
      </c>
      <c r="P83">
        <v>32.39</v>
      </c>
      <c r="Q83" s="99">
        <f t="shared" si="4"/>
        <v>0.2339</v>
      </c>
      <c r="R83" s="99">
        <f t="shared" si="5"/>
        <v>0.31769999999999998</v>
      </c>
      <c r="S83" s="99">
        <f t="shared" si="6"/>
        <v>0.32390000000000002</v>
      </c>
    </row>
    <row r="84" spans="1:19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4">
        <v>35611</v>
      </c>
      <c r="N84">
        <v>23.39</v>
      </c>
      <c r="O84">
        <v>35.26</v>
      </c>
      <c r="P84">
        <v>32.39</v>
      </c>
      <c r="Q84" s="99">
        <f t="shared" si="4"/>
        <v>0.2339</v>
      </c>
      <c r="R84" s="99">
        <f t="shared" si="5"/>
        <v>0.35259999999999997</v>
      </c>
      <c r="S84" s="99">
        <f t="shared" si="6"/>
        <v>0.32390000000000002</v>
      </c>
    </row>
    <row r="85" spans="1:19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4">
        <v>35642</v>
      </c>
      <c r="N85">
        <v>23.39</v>
      </c>
      <c r="O85">
        <v>35.26</v>
      </c>
      <c r="P85">
        <v>24.45</v>
      </c>
      <c r="Q85" s="99">
        <f t="shared" si="4"/>
        <v>0.2339</v>
      </c>
      <c r="R85" s="99">
        <f t="shared" si="5"/>
        <v>0.35259999999999997</v>
      </c>
      <c r="S85" s="99">
        <f t="shared" si="6"/>
        <v>0.2445</v>
      </c>
    </row>
    <row r="86" spans="1:19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4">
        <v>35671</v>
      </c>
      <c r="N86">
        <v>23.39</v>
      </c>
      <c r="O86">
        <v>35.26</v>
      </c>
      <c r="P86">
        <v>24.45</v>
      </c>
      <c r="Q86" s="99">
        <f t="shared" si="4"/>
        <v>0.2339</v>
      </c>
      <c r="R86" s="99">
        <f t="shared" si="5"/>
        <v>0.35259999999999997</v>
      </c>
      <c r="S86" s="99">
        <f t="shared" si="6"/>
        <v>0.2445</v>
      </c>
    </row>
    <row r="87" spans="1:19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4">
        <v>35703</v>
      </c>
      <c r="N87">
        <v>23.39</v>
      </c>
      <c r="O87">
        <v>35.26</v>
      </c>
      <c r="P87">
        <v>24.45</v>
      </c>
      <c r="Q87" s="99">
        <f t="shared" si="4"/>
        <v>0.2339</v>
      </c>
      <c r="R87" s="99">
        <f t="shared" si="5"/>
        <v>0.35259999999999997</v>
      </c>
      <c r="S87" s="99">
        <f t="shared" si="6"/>
        <v>0.2445</v>
      </c>
    </row>
    <row r="88" spans="1:19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4">
        <v>35734</v>
      </c>
      <c r="N88">
        <v>23.39</v>
      </c>
      <c r="O88">
        <v>35.26</v>
      </c>
      <c r="P88">
        <v>24.45</v>
      </c>
      <c r="Q88" s="99">
        <f t="shared" si="4"/>
        <v>0.2339</v>
      </c>
      <c r="R88" s="99">
        <f t="shared" si="5"/>
        <v>0.35259999999999997</v>
      </c>
      <c r="S88" s="99">
        <f t="shared" si="6"/>
        <v>0.2445</v>
      </c>
    </row>
    <row r="89" spans="1:1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4">
        <v>35762</v>
      </c>
      <c r="N89">
        <v>23.39</v>
      </c>
      <c r="O89">
        <v>35.26</v>
      </c>
      <c r="P89">
        <v>24.45</v>
      </c>
      <c r="Q89" s="99">
        <f t="shared" si="4"/>
        <v>0.2339</v>
      </c>
      <c r="R89" s="99">
        <f t="shared" si="5"/>
        <v>0.35259999999999997</v>
      </c>
      <c r="S89" s="99">
        <f t="shared" si="6"/>
        <v>0.2445</v>
      </c>
    </row>
    <row r="90" spans="1:19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4">
        <v>35795</v>
      </c>
      <c r="N90">
        <v>23.82</v>
      </c>
      <c r="O90">
        <v>35.26</v>
      </c>
      <c r="P90">
        <v>24.45</v>
      </c>
      <c r="Q90" s="99">
        <f t="shared" si="4"/>
        <v>0.2382</v>
      </c>
      <c r="R90" s="99">
        <f t="shared" si="5"/>
        <v>0.35259999999999997</v>
      </c>
      <c r="S90" s="99">
        <f t="shared" si="6"/>
        <v>0.2445</v>
      </c>
    </row>
    <row r="91" spans="1:19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4">
        <v>35825</v>
      </c>
      <c r="N91">
        <v>23.82</v>
      </c>
      <c r="O91">
        <v>35.26</v>
      </c>
      <c r="P91">
        <v>24.45</v>
      </c>
      <c r="Q91" s="99">
        <f t="shared" si="4"/>
        <v>0.2382</v>
      </c>
      <c r="R91" s="99">
        <f t="shared" si="5"/>
        <v>0.35259999999999997</v>
      </c>
      <c r="S91" s="99">
        <f t="shared" si="6"/>
        <v>0.2445</v>
      </c>
    </row>
    <row r="92" spans="1:19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4">
        <v>35853</v>
      </c>
      <c r="N92">
        <v>23.82</v>
      </c>
      <c r="O92">
        <v>35.26</v>
      </c>
      <c r="P92">
        <v>24.45</v>
      </c>
      <c r="Q92" s="99">
        <f t="shared" si="4"/>
        <v>0.2382</v>
      </c>
      <c r="R92" s="99">
        <f t="shared" si="5"/>
        <v>0.35259999999999997</v>
      </c>
      <c r="S92" s="99">
        <f t="shared" si="6"/>
        <v>0.2445</v>
      </c>
    </row>
    <row r="93" spans="1:19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4">
        <v>35885</v>
      </c>
      <c r="N93">
        <v>23.82</v>
      </c>
      <c r="O93">
        <v>35.26</v>
      </c>
      <c r="P93">
        <v>24.45</v>
      </c>
      <c r="Q93" s="99">
        <f t="shared" si="4"/>
        <v>0.2382</v>
      </c>
      <c r="R93" s="99">
        <f t="shared" si="5"/>
        <v>0.35259999999999997</v>
      </c>
      <c r="S93" s="99">
        <f t="shared" si="6"/>
        <v>0.2445</v>
      </c>
    </row>
    <row r="94" spans="1:19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4">
        <v>35915</v>
      </c>
      <c r="N94">
        <v>23.82</v>
      </c>
      <c r="O94">
        <v>35.26</v>
      </c>
      <c r="P94">
        <v>24.45</v>
      </c>
      <c r="Q94" s="99">
        <f t="shared" si="4"/>
        <v>0.2382</v>
      </c>
      <c r="R94" s="99">
        <f t="shared" si="5"/>
        <v>0.35259999999999997</v>
      </c>
      <c r="S94" s="99">
        <f t="shared" si="6"/>
        <v>0.2445</v>
      </c>
    </row>
    <row r="95" spans="1:19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4">
        <v>35944</v>
      </c>
      <c r="N95">
        <v>23.82</v>
      </c>
      <c r="O95">
        <v>35.26</v>
      </c>
      <c r="P95">
        <v>24.45</v>
      </c>
      <c r="Q95" s="99">
        <f t="shared" si="4"/>
        <v>0.2382</v>
      </c>
      <c r="R95" s="99">
        <f t="shared" si="5"/>
        <v>0.35259999999999997</v>
      </c>
      <c r="S95" s="99">
        <f t="shared" si="6"/>
        <v>0.2445</v>
      </c>
    </row>
    <row r="96" spans="1:19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4">
        <v>35976</v>
      </c>
      <c r="N96">
        <v>23.82</v>
      </c>
      <c r="O96">
        <v>28.7</v>
      </c>
      <c r="P96">
        <v>24.45</v>
      </c>
      <c r="Q96" s="99">
        <f t="shared" si="4"/>
        <v>0.2382</v>
      </c>
      <c r="R96" s="99">
        <f t="shared" si="5"/>
        <v>0.28699999999999998</v>
      </c>
      <c r="S96" s="99">
        <f t="shared" si="6"/>
        <v>0.2445</v>
      </c>
    </row>
    <row r="97" spans="1:19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4">
        <v>36007</v>
      </c>
      <c r="N97">
        <v>23.82</v>
      </c>
      <c r="O97">
        <v>28.7</v>
      </c>
      <c r="P97">
        <v>19</v>
      </c>
      <c r="Q97" s="99">
        <f t="shared" si="4"/>
        <v>0.2382</v>
      </c>
      <c r="R97" s="99">
        <f t="shared" si="5"/>
        <v>0.28699999999999998</v>
      </c>
      <c r="S97" s="99">
        <f t="shared" si="6"/>
        <v>0.19</v>
      </c>
    </row>
    <row r="98" spans="1:19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4">
        <v>36038</v>
      </c>
      <c r="N98">
        <v>23.82</v>
      </c>
      <c r="O98">
        <v>28.7</v>
      </c>
      <c r="P98">
        <v>19</v>
      </c>
      <c r="Q98" s="99">
        <f t="shared" si="4"/>
        <v>0.2382</v>
      </c>
      <c r="R98" s="99">
        <f t="shared" si="5"/>
        <v>0.28699999999999998</v>
      </c>
      <c r="S98" s="99">
        <f t="shared" si="6"/>
        <v>0.19</v>
      </c>
    </row>
    <row r="99" spans="1:1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4">
        <v>36068</v>
      </c>
      <c r="N99">
        <v>23.82</v>
      </c>
      <c r="O99">
        <v>28.7</v>
      </c>
      <c r="P99">
        <v>19</v>
      </c>
      <c r="Q99" s="99">
        <f t="shared" si="4"/>
        <v>0.2382</v>
      </c>
      <c r="R99" s="99">
        <f t="shared" si="5"/>
        <v>0.28699999999999998</v>
      </c>
      <c r="S99" s="99">
        <f t="shared" si="6"/>
        <v>0.19</v>
      </c>
    </row>
    <row r="100" spans="1:19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4">
        <v>36098</v>
      </c>
      <c r="N100">
        <v>23.82</v>
      </c>
      <c r="O100">
        <v>28.7</v>
      </c>
      <c r="P100">
        <v>19</v>
      </c>
      <c r="Q100" s="99">
        <f t="shared" si="4"/>
        <v>0.2382</v>
      </c>
      <c r="R100" s="99">
        <f t="shared" si="5"/>
        <v>0.28699999999999998</v>
      </c>
      <c r="S100" s="99">
        <f t="shared" si="6"/>
        <v>0.19</v>
      </c>
    </row>
    <row r="101" spans="1:19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4">
        <v>36129</v>
      </c>
      <c r="N101">
        <v>23.82</v>
      </c>
      <c r="O101">
        <v>28.7</v>
      </c>
      <c r="P101">
        <v>19</v>
      </c>
      <c r="Q101" s="99">
        <f t="shared" si="4"/>
        <v>0.2382</v>
      </c>
      <c r="R101" s="99">
        <f t="shared" si="5"/>
        <v>0.28699999999999998</v>
      </c>
      <c r="S101" s="99">
        <f t="shared" si="6"/>
        <v>0.19</v>
      </c>
    </row>
    <row r="102" spans="1:19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4">
        <v>36160</v>
      </c>
      <c r="N102">
        <v>23.91</v>
      </c>
      <c r="O102">
        <v>28.7</v>
      </c>
      <c r="P102">
        <v>19</v>
      </c>
      <c r="Q102" s="99">
        <f t="shared" si="4"/>
        <v>0.23910000000000001</v>
      </c>
      <c r="R102" s="99">
        <f t="shared" si="5"/>
        <v>0.28699999999999998</v>
      </c>
      <c r="S102" s="99">
        <f t="shared" si="6"/>
        <v>0.19</v>
      </c>
    </row>
    <row r="103" spans="1:19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4">
        <v>36189</v>
      </c>
      <c r="N103">
        <v>23.91</v>
      </c>
      <c r="O103">
        <v>28.7</v>
      </c>
      <c r="P103">
        <v>19</v>
      </c>
      <c r="Q103" s="99">
        <f t="shared" si="4"/>
        <v>0.23910000000000001</v>
      </c>
      <c r="R103" s="99">
        <f t="shared" si="5"/>
        <v>0.28699999999999998</v>
      </c>
      <c r="S103" s="99">
        <f t="shared" si="6"/>
        <v>0.19</v>
      </c>
    </row>
    <row r="104" spans="1:19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4">
        <v>36217</v>
      </c>
      <c r="N104">
        <v>23.91</v>
      </c>
      <c r="O104">
        <v>28.7</v>
      </c>
      <c r="P104">
        <v>19</v>
      </c>
      <c r="Q104" s="99">
        <f t="shared" si="4"/>
        <v>0.23910000000000001</v>
      </c>
      <c r="R104" s="99">
        <f t="shared" si="5"/>
        <v>0.28699999999999998</v>
      </c>
      <c r="S104" s="99">
        <f t="shared" si="6"/>
        <v>0.19</v>
      </c>
    </row>
    <row r="105" spans="1:19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4">
        <v>36250</v>
      </c>
      <c r="N105">
        <v>23.91</v>
      </c>
      <c r="O105">
        <v>28.7</v>
      </c>
      <c r="P105">
        <v>19</v>
      </c>
      <c r="Q105" s="99">
        <f t="shared" si="4"/>
        <v>0.23910000000000001</v>
      </c>
      <c r="R105" s="99">
        <f t="shared" si="5"/>
        <v>0.28699999999999998</v>
      </c>
      <c r="S105" s="99">
        <f t="shared" si="6"/>
        <v>0.19</v>
      </c>
    </row>
    <row r="106" spans="1:19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4">
        <v>36280</v>
      </c>
      <c r="N106">
        <v>23.91</v>
      </c>
      <c r="O106">
        <v>28.7</v>
      </c>
      <c r="P106">
        <v>19</v>
      </c>
      <c r="Q106" s="99">
        <f t="shared" si="4"/>
        <v>0.23910000000000001</v>
      </c>
      <c r="R106" s="99">
        <f t="shared" si="5"/>
        <v>0.28699999999999998</v>
      </c>
      <c r="S106" s="99">
        <f t="shared" si="6"/>
        <v>0.19</v>
      </c>
    </row>
    <row r="107" spans="1:19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4">
        <v>36311</v>
      </c>
      <c r="N107">
        <v>23.91</v>
      </c>
      <c r="O107">
        <v>28.7</v>
      </c>
      <c r="P107">
        <v>19</v>
      </c>
      <c r="Q107" s="99">
        <f t="shared" si="4"/>
        <v>0.23910000000000001</v>
      </c>
      <c r="R107" s="99">
        <f t="shared" si="5"/>
        <v>0.28699999999999998</v>
      </c>
      <c r="S107" s="99">
        <f t="shared" si="6"/>
        <v>0.19</v>
      </c>
    </row>
    <row r="108" spans="1:19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4">
        <v>36341</v>
      </c>
      <c r="N108">
        <v>23.91</v>
      </c>
      <c r="O108">
        <v>28.35</v>
      </c>
      <c r="P108">
        <v>19</v>
      </c>
      <c r="Q108" s="99">
        <f t="shared" si="4"/>
        <v>0.23910000000000001</v>
      </c>
      <c r="R108" s="99">
        <f t="shared" si="5"/>
        <v>0.28350000000000003</v>
      </c>
      <c r="S108" s="99">
        <f t="shared" si="6"/>
        <v>0.19</v>
      </c>
    </row>
    <row r="109" spans="1:1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4">
        <v>36371</v>
      </c>
      <c r="N109">
        <v>23.91</v>
      </c>
      <c r="O109">
        <v>28.35</v>
      </c>
      <c r="P109">
        <v>17.95</v>
      </c>
      <c r="Q109" s="99">
        <f t="shared" si="4"/>
        <v>0.23910000000000001</v>
      </c>
      <c r="R109" s="99">
        <f t="shared" si="5"/>
        <v>0.28350000000000003</v>
      </c>
      <c r="S109" s="99">
        <f t="shared" si="6"/>
        <v>0.17949999999999999</v>
      </c>
    </row>
    <row r="110" spans="1:19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4">
        <v>36403</v>
      </c>
      <c r="N110">
        <v>23.91</v>
      </c>
      <c r="O110">
        <v>28.35</v>
      </c>
      <c r="P110">
        <v>17.95</v>
      </c>
      <c r="Q110" s="99">
        <f t="shared" si="4"/>
        <v>0.23910000000000001</v>
      </c>
      <c r="R110" s="99">
        <f t="shared" si="5"/>
        <v>0.28350000000000003</v>
      </c>
      <c r="S110" s="99">
        <f t="shared" si="6"/>
        <v>0.17949999999999999</v>
      </c>
    </row>
    <row r="111" spans="1:19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4">
        <v>36433</v>
      </c>
      <c r="N111">
        <v>23.91</v>
      </c>
      <c r="O111">
        <v>28.35</v>
      </c>
      <c r="P111">
        <v>17.95</v>
      </c>
      <c r="Q111" s="99">
        <f t="shared" si="4"/>
        <v>0.23910000000000001</v>
      </c>
      <c r="R111" s="99">
        <f t="shared" si="5"/>
        <v>0.28350000000000003</v>
      </c>
      <c r="S111" s="99">
        <f t="shared" si="6"/>
        <v>0.17949999999999999</v>
      </c>
    </row>
    <row r="112" spans="1:19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4">
        <v>36462</v>
      </c>
      <c r="N112">
        <v>23.91</v>
      </c>
      <c r="O112">
        <v>28.35</v>
      </c>
      <c r="P112">
        <v>17.95</v>
      </c>
      <c r="Q112" s="99">
        <f t="shared" si="4"/>
        <v>0.23910000000000001</v>
      </c>
      <c r="R112" s="99">
        <f t="shared" si="5"/>
        <v>0.28350000000000003</v>
      </c>
      <c r="S112" s="99">
        <f t="shared" si="6"/>
        <v>0.17949999999999999</v>
      </c>
    </row>
    <row r="113" spans="1:19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4">
        <v>36494</v>
      </c>
      <c r="N113">
        <v>23.91</v>
      </c>
      <c r="O113">
        <v>28.35</v>
      </c>
      <c r="P113">
        <v>17.95</v>
      </c>
      <c r="Q113" s="99">
        <f t="shared" si="4"/>
        <v>0.23910000000000001</v>
      </c>
      <c r="R113" s="99">
        <f t="shared" si="5"/>
        <v>0.28350000000000003</v>
      </c>
      <c r="S113" s="99">
        <f t="shared" si="6"/>
        <v>0.17949999999999999</v>
      </c>
    </row>
    <row r="114" spans="1:19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4">
        <v>36525</v>
      </c>
      <c r="N114">
        <v>25.18</v>
      </c>
      <c r="O114">
        <v>28.35</v>
      </c>
      <c r="P114">
        <v>17.95</v>
      </c>
      <c r="Q114" s="99">
        <f t="shared" si="4"/>
        <v>0.25180000000000002</v>
      </c>
      <c r="R114" s="99">
        <f t="shared" si="5"/>
        <v>0.28350000000000003</v>
      </c>
      <c r="S114" s="99">
        <f t="shared" si="6"/>
        <v>0.17949999999999999</v>
      </c>
    </row>
    <row r="115" spans="1:19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4">
        <v>36556</v>
      </c>
      <c r="N115">
        <v>25.18</v>
      </c>
      <c r="O115">
        <v>28.35</v>
      </c>
      <c r="P115">
        <v>17.95</v>
      </c>
      <c r="Q115" s="99">
        <f t="shared" si="4"/>
        <v>0.25180000000000002</v>
      </c>
      <c r="R115" s="99">
        <f t="shared" si="5"/>
        <v>0.28350000000000003</v>
      </c>
      <c r="S115" s="99">
        <f t="shared" si="6"/>
        <v>0.17949999999999999</v>
      </c>
    </row>
    <row r="116" spans="1:19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4">
        <v>36585</v>
      </c>
      <c r="N116">
        <v>25.18</v>
      </c>
      <c r="O116">
        <v>28.35</v>
      </c>
      <c r="P116">
        <v>17.95</v>
      </c>
      <c r="Q116" s="99">
        <f t="shared" si="4"/>
        <v>0.25180000000000002</v>
      </c>
      <c r="R116" s="99">
        <f t="shared" si="5"/>
        <v>0.28350000000000003</v>
      </c>
      <c r="S116" s="99">
        <f t="shared" si="6"/>
        <v>0.17949999999999999</v>
      </c>
    </row>
    <row r="117" spans="1:19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4">
        <v>36616</v>
      </c>
      <c r="N117">
        <v>25.18</v>
      </c>
      <c r="O117">
        <v>28.35</v>
      </c>
      <c r="P117">
        <v>17.95</v>
      </c>
      <c r="Q117" s="99">
        <f t="shared" si="4"/>
        <v>0.25180000000000002</v>
      </c>
      <c r="R117" s="99">
        <f t="shared" si="5"/>
        <v>0.28350000000000003</v>
      </c>
      <c r="S117" s="99">
        <f t="shared" si="6"/>
        <v>0.17949999999999999</v>
      </c>
    </row>
    <row r="118" spans="1:19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4">
        <v>36644</v>
      </c>
      <c r="N118">
        <v>25.18</v>
      </c>
      <c r="O118">
        <v>28.35</v>
      </c>
      <c r="P118">
        <v>17.95</v>
      </c>
      <c r="Q118" s="99">
        <f t="shared" si="4"/>
        <v>0.25180000000000002</v>
      </c>
      <c r="R118" s="99">
        <f t="shared" si="5"/>
        <v>0.28350000000000003</v>
      </c>
      <c r="S118" s="99">
        <f t="shared" si="6"/>
        <v>0.17949999999999999</v>
      </c>
    </row>
    <row r="119" spans="1: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4">
        <v>36677</v>
      </c>
      <c r="N119">
        <v>25.18</v>
      </c>
      <c r="O119">
        <v>28.35</v>
      </c>
      <c r="P119">
        <v>17.95</v>
      </c>
      <c r="Q119" s="99">
        <f t="shared" si="4"/>
        <v>0.25180000000000002</v>
      </c>
      <c r="R119" s="99">
        <f t="shared" si="5"/>
        <v>0.28350000000000003</v>
      </c>
      <c r="S119" s="99">
        <f t="shared" si="6"/>
        <v>0.17949999999999999</v>
      </c>
    </row>
    <row r="120" spans="1:19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4">
        <v>36707</v>
      </c>
      <c r="N120">
        <v>25.18</v>
      </c>
      <c r="O120">
        <v>22.77</v>
      </c>
      <c r="P120">
        <v>17.95</v>
      </c>
      <c r="Q120" s="99">
        <f t="shared" si="4"/>
        <v>0.25180000000000002</v>
      </c>
      <c r="R120" s="99">
        <f t="shared" si="5"/>
        <v>0.22769999999999999</v>
      </c>
      <c r="S120" s="99">
        <f t="shared" si="6"/>
        <v>0.17949999999999999</v>
      </c>
    </row>
    <row r="121" spans="1:19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4">
        <v>36738</v>
      </c>
      <c r="N121">
        <v>25.18</v>
      </c>
      <c r="O121">
        <v>22.77</v>
      </c>
      <c r="P121">
        <v>10.07</v>
      </c>
      <c r="Q121" s="99">
        <f t="shared" si="4"/>
        <v>0.25180000000000002</v>
      </c>
      <c r="R121" s="99">
        <f t="shared" si="5"/>
        <v>0.22769999999999999</v>
      </c>
      <c r="S121" s="99">
        <f t="shared" si="6"/>
        <v>0.1007</v>
      </c>
    </row>
    <row r="122" spans="1:19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4">
        <v>36769</v>
      </c>
      <c r="N122">
        <v>25.18</v>
      </c>
      <c r="O122">
        <v>22.77</v>
      </c>
      <c r="P122">
        <v>10.07</v>
      </c>
      <c r="Q122" s="99">
        <f t="shared" si="4"/>
        <v>0.25180000000000002</v>
      </c>
      <c r="R122" s="99">
        <f t="shared" si="5"/>
        <v>0.22769999999999999</v>
      </c>
      <c r="S122" s="99">
        <f t="shared" si="6"/>
        <v>0.1007</v>
      </c>
    </row>
    <row r="123" spans="1:19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4">
        <v>36798</v>
      </c>
      <c r="N123">
        <v>25.18</v>
      </c>
      <c r="O123">
        <v>22.77</v>
      </c>
      <c r="P123">
        <v>10.07</v>
      </c>
      <c r="Q123" s="99">
        <f t="shared" si="4"/>
        <v>0.25180000000000002</v>
      </c>
      <c r="R123" s="99">
        <f t="shared" si="5"/>
        <v>0.22769999999999999</v>
      </c>
      <c r="S123" s="99">
        <f t="shared" si="6"/>
        <v>0.1007</v>
      </c>
    </row>
    <row r="124" spans="1:19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4">
        <v>36830</v>
      </c>
      <c r="N124">
        <v>25.18</v>
      </c>
      <c r="O124">
        <v>22.77</v>
      </c>
      <c r="P124">
        <v>10.07</v>
      </c>
      <c r="Q124" s="99">
        <f t="shared" si="4"/>
        <v>0.25180000000000002</v>
      </c>
      <c r="R124" s="99">
        <f t="shared" si="5"/>
        <v>0.22769999999999999</v>
      </c>
      <c r="S124" s="99">
        <f t="shared" si="6"/>
        <v>0.1007</v>
      </c>
    </row>
    <row r="125" spans="1:19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4">
        <v>36860</v>
      </c>
      <c r="N125">
        <v>25.18</v>
      </c>
      <c r="O125">
        <v>22.77</v>
      </c>
      <c r="P125">
        <v>10.07</v>
      </c>
      <c r="Q125" s="99">
        <f t="shared" si="4"/>
        <v>0.25180000000000002</v>
      </c>
      <c r="R125" s="99">
        <f t="shared" si="5"/>
        <v>0.22769999999999999</v>
      </c>
      <c r="S125" s="99">
        <f t="shared" si="6"/>
        <v>0.1007</v>
      </c>
    </row>
    <row r="126" spans="1:19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4">
        <v>36889</v>
      </c>
      <c r="N126">
        <v>25.22</v>
      </c>
      <c r="O126">
        <v>22.77</v>
      </c>
      <c r="P126">
        <v>10.07</v>
      </c>
      <c r="Q126" s="99">
        <f t="shared" si="4"/>
        <v>0.25219999999999998</v>
      </c>
      <c r="R126" s="99">
        <f t="shared" si="5"/>
        <v>0.22769999999999999</v>
      </c>
      <c r="S126" s="99">
        <f t="shared" si="6"/>
        <v>0.1007</v>
      </c>
    </row>
    <row r="127" spans="1:19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4">
        <v>36922</v>
      </c>
      <c r="N127">
        <v>25.22</v>
      </c>
      <c r="O127">
        <v>22.77</v>
      </c>
      <c r="P127">
        <v>10.07</v>
      </c>
      <c r="Q127" s="99">
        <f t="shared" si="4"/>
        <v>0.25219999999999998</v>
      </c>
      <c r="R127" s="99">
        <f t="shared" si="5"/>
        <v>0.22769999999999999</v>
      </c>
      <c r="S127" s="99">
        <f t="shared" si="6"/>
        <v>0.1007</v>
      </c>
    </row>
    <row r="128" spans="1:19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4">
        <v>36950</v>
      </c>
      <c r="N128">
        <v>25.22</v>
      </c>
      <c r="O128">
        <v>22.77</v>
      </c>
      <c r="P128">
        <v>10.07</v>
      </c>
      <c r="Q128" s="99">
        <f t="shared" si="4"/>
        <v>0.25219999999999998</v>
      </c>
      <c r="R128" s="99">
        <f t="shared" si="5"/>
        <v>0.22769999999999999</v>
      </c>
      <c r="S128" s="99">
        <f t="shared" si="6"/>
        <v>0.1007</v>
      </c>
    </row>
    <row r="129" spans="1:1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4">
        <v>36980</v>
      </c>
      <c r="N129">
        <v>25.22</v>
      </c>
      <c r="O129">
        <v>22.77</v>
      </c>
      <c r="P129">
        <v>10.07</v>
      </c>
      <c r="Q129" s="99">
        <f t="shared" si="4"/>
        <v>0.25219999999999998</v>
      </c>
      <c r="R129" s="99">
        <f t="shared" si="5"/>
        <v>0.22769999999999999</v>
      </c>
      <c r="S129" s="99">
        <f t="shared" si="6"/>
        <v>0.1007</v>
      </c>
    </row>
    <row r="130" spans="1:19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4">
        <v>37011</v>
      </c>
      <c r="N130">
        <v>25.22</v>
      </c>
      <c r="O130">
        <v>22.77</v>
      </c>
      <c r="P130">
        <v>10.07</v>
      </c>
      <c r="Q130" s="99">
        <f t="shared" si="4"/>
        <v>0.25219999999999998</v>
      </c>
      <c r="R130" s="99">
        <f t="shared" si="5"/>
        <v>0.22769999999999999</v>
      </c>
      <c r="S130" s="99">
        <f t="shared" si="6"/>
        <v>0.1007</v>
      </c>
    </row>
    <row r="131" spans="1:19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4">
        <v>37042</v>
      </c>
      <c r="N131">
        <v>25.22</v>
      </c>
      <c r="O131">
        <v>22.77</v>
      </c>
      <c r="P131">
        <v>10.07</v>
      </c>
      <c r="Q131" s="99">
        <f t="shared" si="4"/>
        <v>0.25219999999999998</v>
      </c>
      <c r="R131" s="99">
        <f t="shared" si="5"/>
        <v>0.22769999999999999</v>
      </c>
      <c r="S131" s="99">
        <f t="shared" si="6"/>
        <v>0.1007</v>
      </c>
    </row>
    <row r="132" spans="1:19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4">
        <v>37071</v>
      </c>
      <c r="N132">
        <v>25.22</v>
      </c>
      <c r="O132">
        <v>15.530000000000001</v>
      </c>
      <c r="P132">
        <v>10.07</v>
      </c>
      <c r="Q132" s="99">
        <f t="shared" si="4"/>
        <v>0.25219999999999998</v>
      </c>
      <c r="R132" s="99">
        <f t="shared" si="5"/>
        <v>0.15530000000000002</v>
      </c>
      <c r="S132" s="99">
        <f t="shared" si="6"/>
        <v>0.1007</v>
      </c>
    </row>
    <row r="133" spans="1:19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4">
        <v>37103</v>
      </c>
      <c r="N133">
        <v>25.22</v>
      </c>
      <c r="O133">
        <v>15.530000000000001</v>
      </c>
      <c r="P133">
        <v>-3.74</v>
      </c>
      <c r="Q133" s="99">
        <f t="shared" si="4"/>
        <v>0.25219999999999998</v>
      </c>
      <c r="R133" s="99">
        <f t="shared" si="5"/>
        <v>0.15530000000000002</v>
      </c>
      <c r="S133" s="99">
        <f t="shared" si="6"/>
        <v>-3.7400000000000003E-2</v>
      </c>
    </row>
    <row r="134" spans="1:19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4">
        <v>37134</v>
      </c>
      <c r="N134">
        <v>25.22</v>
      </c>
      <c r="O134">
        <v>15.530000000000001</v>
      </c>
      <c r="P134">
        <v>-3.74</v>
      </c>
      <c r="Q134" s="99">
        <f t="shared" si="4"/>
        <v>0.25219999999999998</v>
      </c>
      <c r="R134" s="99">
        <f t="shared" si="5"/>
        <v>0.15530000000000002</v>
      </c>
      <c r="S134" s="99">
        <f t="shared" si="6"/>
        <v>-3.7400000000000003E-2</v>
      </c>
    </row>
    <row r="135" spans="1:19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4">
        <v>37162</v>
      </c>
      <c r="N135">
        <v>25.22</v>
      </c>
      <c r="O135">
        <v>13.24</v>
      </c>
      <c r="P135">
        <v>-3.74</v>
      </c>
      <c r="Q135" s="99">
        <f t="shared" ref="Q135:Q198" si="7">N135/100</f>
        <v>0.25219999999999998</v>
      </c>
      <c r="R135" s="99">
        <f t="shared" ref="R135:R198" si="8">O135/100</f>
        <v>0.13239999999999999</v>
      </c>
      <c r="S135" s="99">
        <f t="shared" ref="S135:S198" si="9">P135/100</f>
        <v>-3.7400000000000003E-2</v>
      </c>
    </row>
    <row r="136" spans="1:19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4">
        <v>37195</v>
      </c>
      <c r="N136">
        <v>25.22</v>
      </c>
      <c r="O136">
        <v>13.24</v>
      </c>
      <c r="P136">
        <v>-7.58</v>
      </c>
      <c r="Q136" s="99">
        <f t="shared" si="7"/>
        <v>0.25219999999999998</v>
      </c>
      <c r="R136" s="99">
        <f t="shared" si="8"/>
        <v>0.13239999999999999</v>
      </c>
      <c r="S136" s="99">
        <f t="shared" si="9"/>
        <v>-7.5800000000000006E-2</v>
      </c>
    </row>
    <row r="137" spans="1:19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4">
        <v>37225</v>
      </c>
      <c r="N137">
        <v>25.22</v>
      </c>
      <c r="O137">
        <v>13.24</v>
      </c>
      <c r="P137">
        <v>-7.58</v>
      </c>
      <c r="Q137" s="99">
        <f t="shared" si="7"/>
        <v>0.25219999999999998</v>
      </c>
      <c r="R137" s="99">
        <f t="shared" si="8"/>
        <v>0.13239999999999999</v>
      </c>
      <c r="S137" s="99">
        <f t="shared" si="9"/>
        <v>-7.5800000000000006E-2</v>
      </c>
    </row>
    <row r="138" spans="1:19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4">
        <v>37256</v>
      </c>
      <c r="N138">
        <v>24.96</v>
      </c>
      <c r="O138">
        <v>11.07</v>
      </c>
      <c r="P138">
        <v>-7.58</v>
      </c>
      <c r="Q138" s="99">
        <f t="shared" si="7"/>
        <v>0.24960000000000002</v>
      </c>
      <c r="R138" s="99">
        <f t="shared" si="8"/>
        <v>0.11070000000000001</v>
      </c>
      <c r="S138" s="99">
        <f t="shared" si="9"/>
        <v>-7.5800000000000006E-2</v>
      </c>
    </row>
    <row r="139" spans="1:1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4">
        <v>37287</v>
      </c>
      <c r="N139">
        <v>24.96</v>
      </c>
      <c r="O139">
        <v>11.07</v>
      </c>
      <c r="P139">
        <v>-8.15</v>
      </c>
      <c r="Q139" s="99">
        <f t="shared" si="7"/>
        <v>0.24960000000000002</v>
      </c>
      <c r="R139" s="99">
        <f t="shared" si="8"/>
        <v>0.11070000000000001</v>
      </c>
      <c r="S139" s="99">
        <f t="shared" si="9"/>
        <v>-8.1500000000000003E-2</v>
      </c>
    </row>
    <row r="140" spans="1:19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4">
        <v>37315</v>
      </c>
      <c r="N140">
        <v>24.96</v>
      </c>
      <c r="O140">
        <v>11.07</v>
      </c>
      <c r="P140">
        <v>-8.15</v>
      </c>
      <c r="Q140" s="99">
        <f t="shared" si="7"/>
        <v>0.24960000000000002</v>
      </c>
      <c r="R140" s="99">
        <f t="shared" si="8"/>
        <v>0.11070000000000001</v>
      </c>
      <c r="S140" s="99">
        <f t="shared" si="9"/>
        <v>-8.1500000000000003E-2</v>
      </c>
    </row>
    <row r="141" spans="1:19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4">
        <v>37344</v>
      </c>
      <c r="N141">
        <v>24.68</v>
      </c>
      <c r="O141">
        <v>11.73</v>
      </c>
      <c r="P141">
        <v>-8.15</v>
      </c>
      <c r="Q141" s="99">
        <f t="shared" si="7"/>
        <v>0.24679999999999999</v>
      </c>
      <c r="R141" s="99">
        <f t="shared" si="8"/>
        <v>0.1173</v>
      </c>
      <c r="S141" s="99">
        <f t="shared" si="9"/>
        <v>-8.1500000000000003E-2</v>
      </c>
    </row>
    <row r="142" spans="1:19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4">
        <v>37376</v>
      </c>
      <c r="N142">
        <v>24.68</v>
      </c>
      <c r="O142">
        <v>11.73</v>
      </c>
      <c r="P142">
        <v>3.97</v>
      </c>
      <c r="Q142" s="99">
        <f t="shared" si="7"/>
        <v>0.24679999999999999</v>
      </c>
      <c r="R142" s="99">
        <f t="shared" si="8"/>
        <v>0.1173</v>
      </c>
      <c r="S142" s="99">
        <f t="shared" si="9"/>
        <v>3.9699999999999999E-2</v>
      </c>
    </row>
    <row r="143" spans="1:19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4">
        <v>37407</v>
      </c>
      <c r="N143">
        <v>24.68</v>
      </c>
      <c r="O143">
        <v>11.73</v>
      </c>
      <c r="P143">
        <v>3.97</v>
      </c>
      <c r="Q143" s="99">
        <f t="shared" si="7"/>
        <v>0.24679999999999999</v>
      </c>
      <c r="R143" s="99">
        <f t="shared" si="8"/>
        <v>0.1173</v>
      </c>
      <c r="S143" s="99">
        <f t="shared" si="9"/>
        <v>3.9699999999999999E-2</v>
      </c>
    </row>
    <row r="144" spans="1:19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4">
        <v>37435</v>
      </c>
      <c r="N144">
        <v>24.080000000000002</v>
      </c>
      <c r="O144">
        <v>15</v>
      </c>
      <c r="P144">
        <v>3.97</v>
      </c>
      <c r="Q144" s="99">
        <f t="shared" si="7"/>
        <v>0.24080000000000001</v>
      </c>
      <c r="R144" s="99">
        <f t="shared" si="8"/>
        <v>0.15</v>
      </c>
      <c r="S144" s="99">
        <f t="shared" si="9"/>
        <v>3.9699999999999999E-2</v>
      </c>
    </row>
    <row r="145" spans="1:19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4">
        <v>37468</v>
      </c>
      <c r="N145">
        <v>24.080000000000002</v>
      </c>
      <c r="O145">
        <v>15</v>
      </c>
      <c r="P145">
        <v>6.61</v>
      </c>
      <c r="Q145" s="99">
        <f t="shared" si="7"/>
        <v>0.24080000000000001</v>
      </c>
      <c r="R145" s="99">
        <f t="shared" si="8"/>
        <v>0.15</v>
      </c>
      <c r="S145" s="99">
        <f t="shared" si="9"/>
        <v>6.6100000000000006E-2</v>
      </c>
    </row>
    <row r="146" spans="1:19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4">
        <v>37498</v>
      </c>
      <c r="N146">
        <v>24.080000000000002</v>
      </c>
      <c r="O146">
        <v>15</v>
      </c>
      <c r="P146">
        <v>6.61</v>
      </c>
      <c r="Q146" s="99">
        <f t="shared" si="7"/>
        <v>0.24080000000000001</v>
      </c>
      <c r="R146" s="99">
        <f t="shared" si="8"/>
        <v>0.15</v>
      </c>
      <c r="S146" s="99">
        <f t="shared" si="9"/>
        <v>6.6100000000000006E-2</v>
      </c>
    </row>
    <row r="147" spans="1:19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4">
        <v>37529</v>
      </c>
      <c r="N147">
        <v>24.01</v>
      </c>
      <c r="O147">
        <v>17.330000000000002</v>
      </c>
      <c r="P147">
        <v>6.61</v>
      </c>
      <c r="Q147" s="99">
        <f t="shared" si="7"/>
        <v>0.24010000000000001</v>
      </c>
      <c r="R147" s="99">
        <f t="shared" si="8"/>
        <v>0.17330000000000001</v>
      </c>
      <c r="S147" s="99">
        <f t="shared" si="9"/>
        <v>6.6100000000000006E-2</v>
      </c>
    </row>
    <row r="148" spans="1:19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4">
        <v>37560</v>
      </c>
      <c r="N148">
        <v>24.01</v>
      </c>
      <c r="O148">
        <v>17.330000000000002</v>
      </c>
      <c r="P148">
        <v>9.74</v>
      </c>
      <c r="Q148" s="99">
        <f t="shared" si="7"/>
        <v>0.24010000000000001</v>
      </c>
      <c r="R148" s="99">
        <f t="shared" si="8"/>
        <v>0.17330000000000001</v>
      </c>
      <c r="S148" s="99">
        <f t="shared" si="9"/>
        <v>9.74E-2</v>
      </c>
    </row>
    <row r="149" spans="1:1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4">
        <v>37589</v>
      </c>
      <c r="N149">
        <v>24.01</v>
      </c>
      <c r="O149">
        <v>17.330000000000002</v>
      </c>
      <c r="P149">
        <v>9.74</v>
      </c>
      <c r="Q149" s="99">
        <f t="shared" si="7"/>
        <v>0.24010000000000001</v>
      </c>
      <c r="R149" s="99">
        <f t="shared" si="8"/>
        <v>0.17330000000000001</v>
      </c>
      <c r="S149" s="99">
        <f t="shared" si="9"/>
        <v>9.74E-2</v>
      </c>
    </row>
    <row r="150" spans="1:19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4">
        <v>37621</v>
      </c>
      <c r="N150">
        <v>22.16</v>
      </c>
      <c r="O150">
        <v>17.09</v>
      </c>
      <c r="P150">
        <v>9.74</v>
      </c>
      <c r="Q150" s="99">
        <f t="shared" si="7"/>
        <v>0.22159999999999999</v>
      </c>
      <c r="R150" s="99">
        <f t="shared" si="8"/>
        <v>0.1709</v>
      </c>
      <c r="S150" s="99">
        <f t="shared" si="9"/>
        <v>9.74E-2</v>
      </c>
    </row>
    <row r="151" spans="1:19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4">
        <v>37652</v>
      </c>
      <c r="N151">
        <v>22.16</v>
      </c>
      <c r="O151">
        <v>17.09</v>
      </c>
      <c r="P151">
        <v>10.93</v>
      </c>
      <c r="Q151" s="99">
        <f t="shared" si="7"/>
        <v>0.22159999999999999</v>
      </c>
      <c r="R151" s="99">
        <f t="shared" si="8"/>
        <v>0.1709</v>
      </c>
      <c r="S151" s="99">
        <f t="shared" si="9"/>
        <v>0.10929999999999999</v>
      </c>
    </row>
    <row r="152" spans="1:19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4">
        <v>37680</v>
      </c>
      <c r="N152">
        <v>22.16</v>
      </c>
      <c r="O152">
        <v>17.09</v>
      </c>
      <c r="P152">
        <v>10.93</v>
      </c>
      <c r="Q152" s="99">
        <f t="shared" si="7"/>
        <v>0.22159999999999999</v>
      </c>
      <c r="R152" s="99">
        <f t="shared" si="8"/>
        <v>0.1709</v>
      </c>
      <c r="S152" s="99">
        <f t="shared" si="9"/>
        <v>0.10929999999999999</v>
      </c>
    </row>
    <row r="153" spans="1:19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4">
        <v>37711</v>
      </c>
      <c r="N153">
        <v>22.02</v>
      </c>
      <c r="O153">
        <v>16.47</v>
      </c>
      <c r="P153">
        <v>10.93</v>
      </c>
      <c r="Q153" s="99">
        <f t="shared" si="7"/>
        <v>0.22020000000000001</v>
      </c>
      <c r="R153" s="99">
        <f t="shared" si="8"/>
        <v>0.16469999999999999</v>
      </c>
      <c r="S153" s="99">
        <f t="shared" si="9"/>
        <v>0.10929999999999999</v>
      </c>
    </row>
    <row r="154" spans="1:19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4">
        <v>37741</v>
      </c>
      <c r="N154">
        <v>22.02</v>
      </c>
      <c r="O154">
        <v>16.47</v>
      </c>
      <c r="P154">
        <v>12.18</v>
      </c>
      <c r="Q154" s="99">
        <f t="shared" si="7"/>
        <v>0.22020000000000001</v>
      </c>
      <c r="R154" s="99">
        <f t="shared" si="8"/>
        <v>0.16469999999999999</v>
      </c>
      <c r="S154" s="99">
        <f t="shared" si="9"/>
        <v>0.12179999999999999</v>
      </c>
    </row>
    <row r="155" spans="1:19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4">
        <v>37771</v>
      </c>
      <c r="N155">
        <v>22.02</v>
      </c>
      <c r="O155">
        <v>16.47</v>
      </c>
      <c r="P155">
        <v>12.18</v>
      </c>
      <c r="Q155" s="99">
        <f t="shared" si="7"/>
        <v>0.22020000000000001</v>
      </c>
      <c r="R155" s="99">
        <f t="shared" si="8"/>
        <v>0.16469999999999999</v>
      </c>
      <c r="S155" s="99">
        <f t="shared" si="9"/>
        <v>0.12179999999999999</v>
      </c>
    </row>
    <row r="156" spans="1:19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4">
        <v>37802</v>
      </c>
      <c r="N156">
        <v>19.43</v>
      </c>
      <c r="O156">
        <v>16.38</v>
      </c>
      <c r="P156">
        <v>12.18</v>
      </c>
      <c r="Q156" s="99">
        <f t="shared" si="7"/>
        <v>0.1943</v>
      </c>
      <c r="R156" s="99">
        <f t="shared" si="8"/>
        <v>0.1638</v>
      </c>
      <c r="S156" s="99">
        <f t="shared" si="9"/>
        <v>0.12179999999999999</v>
      </c>
    </row>
    <row r="157" spans="1:19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4">
        <v>37833</v>
      </c>
      <c r="N157">
        <v>19.43</v>
      </c>
      <c r="O157">
        <v>16.38</v>
      </c>
      <c r="P157">
        <v>12.77</v>
      </c>
      <c r="Q157" s="99">
        <f t="shared" si="7"/>
        <v>0.1943</v>
      </c>
      <c r="R157" s="99">
        <f t="shared" si="8"/>
        <v>0.1638</v>
      </c>
      <c r="S157" s="99">
        <f t="shared" si="9"/>
        <v>0.12770000000000001</v>
      </c>
    </row>
    <row r="158" spans="1:19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4">
        <v>37862</v>
      </c>
      <c r="N158">
        <v>19.43</v>
      </c>
      <c r="O158">
        <v>16.38</v>
      </c>
      <c r="P158">
        <v>12.77</v>
      </c>
      <c r="Q158" s="99">
        <f t="shared" si="7"/>
        <v>0.1943</v>
      </c>
      <c r="R158" s="99">
        <f t="shared" si="8"/>
        <v>0.1638</v>
      </c>
      <c r="S158" s="99">
        <f t="shared" si="9"/>
        <v>0.12770000000000001</v>
      </c>
    </row>
    <row r="159" spans="1:1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4">
        <v>37894</v>
      </c>
      <c r="N159">
        <v>18.690000000000001</v>
      </c>
      <c r="O159">
        <v>14.82</v>
      </c>
      <c r="P159">
        <v>12.77</v>
      </c>
      <c r="Q159" s="99">
        <f t="shared" si="7"/>
        <v>0.18690000000000001</v>
      </c>
      <c r="R159" s="99">
        <f t="shared" si="8"/>
        <v>0.1482</v>
      </c>
      <c r="S159" s="99">
        <f t="shared" si="9"/>
        <v>0.12770000000000001</v>
      </c>
    </row>
    <row r="160" spans="1:19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4">
        <v>37925</v>
      </c>
      <c r="N160">
        <v>18.690000000000001</v>
      </c>
      <c r="O160">
        <v>14.82</v>
      </c>
      <c r="P160">
        <v>14.76</v>
      </c>
      <c r="Q160" s="99">
        <f t="shared" si="7"/>
        <v>0.18690000000000001</v>
      </c>
      <c r="R160" s="99">
        <f t="shared" si="8"/>
        <v>0.1482</v>
      </c>
      <c r="S160" s="99">
        <f t="shared" si="9"/>
        <v>0.14760000000000001</v>
      </c>
    </row>
    <row r="161" spans="1:19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4">
        <v>37953</v>
      </c>
      <c r="N161">
        <v>18.690000000000001</v>
      </c>
      <c r="O161">
        <v>14.82</v>
      </c>
      <c r="P161">
        <v>14.76</v>
      </c>
      <c r="Q161" s="99">
        <f t="shared" si="7"/>
        <v>0.18690000000000001</v>
      </c>
      <c r="R161" s="99">
        <f t="shared" si="8"/>
        <v>0.1482</v>
      </c>
      <c r="S161" s="99">
        <f t="shared" si="9"/>
        <v>0.14760000000000001</v>
      </c>
    </row>
    <row r="162" spans="1:19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4">
        <v>37986</v>
      </c>
      <c r="N162">
        <v>18.95</v>
      </c>
      <c r="O162">
        <v>12.8</v>
      </c>
      <c r="P162">
        <v>14.76</v>
      </c>
      <c r="Q162" s="99">
        <f t="shared" si="7"/>
        <v>0.1895</v>
      </c>
      <c r="R162" s="99">
        <f t="shared" si="8"/>
        <v>0.128</v>
      </c>
      <c r="S162" s="99">
        <f t="shared" si="9"/>
        <v>0.14760000000000001</v>
      </c>
    </row>
    <row r="163" spans="1:19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4">
        <v>38016</v>
      </c>
      <c r="N163">
        <v>18.95</v>
      </c>
      <c r="O163">
        <v>12.8</v>
      </c>
      <c r="P163">
        <v>13.67</v>
      </c>
      <c r="Q163" s="99">
        <f t="shared" si="7"/>
        <v>0.1895</v>
      </c>
      <c r="R163" s="99">
        <f t="shared" si="8"/>
        <v>0.128</v>
      </c>
      <c r="S163" s="99">
        <f t="shared" si="9"/>
        <v>0.13669999999999999</v>
      </c>
    </row>
    <row r="164" spans="1:19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4">
        <v>38044</v>
      </c>
      <c r="N164">
        <v>18.95</v>
      </c>
      <c r="O164">
        <v>12.8</v>
      </c>
      <c r="P164">
        <v>13.67</v>
      </c>
      <c r="Q164" s="99">
        <f t="shared" si="7"/>
        <v>0.1895</v>
      </c>
      <c r="R164" s="99">
        <f t="shared" si="8"/>
        <v>0.128</v>
      </c>
      <c r="S164" s="99">
        <f t="shared" si="9"/>
        <v>0.13669999999999999</v>
      </c>
    </row>
    <row r="165" spans="1:19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4">
        <v>38077</v>
      </c>
      <c r="N165">
        <v>17.62</v>
      </c>
      <c r="O165">
        <v>10.48</v>
      </c>
      <c r="P165">
        <v>13.67</v>
      </c>
      <c r="Q165" s="99">
        <f t="shared" si="7"/>
        <v>0.17620000000000002</v>
      </c>
      <c r="R165" s="99">
        <f t="shared" si="8"/>
        <v>0.1048</v>
      </c>
      <c r="S165" s="99">
        <f t="shared" si="9"/>
        <v>0.13669999999999999</v>
      </c>
    </row>
    <row r="166" spans="1:19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4">
        <v>38107</v>
      </c>
      <c r="N166">
        <v>17.62</v>
      </c>
      <c r="O166">
        <v>10.48</v>
      </c>
      <c r="P166">
        <v>13.67</v>
      </c>
      <c r="Q166" s="99">
        <f t="shared" si="7"/>
        <v>0.17620000000000002</v>
      </c>
      <c r="R166" s="99">
        <f t="shared" si="8"/>
        <v>0.1048</v>
      </c>
      <c r="S166" s="99">
        <f t="shared" si="9"/>
        <v>0.13669999999999999</v>
      </c>
    </row>
    <row r="167" spans="1:19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4">
        <v>38138</v>
      </c>
      <c r="N167">
        <v>17.62</v>
      </c>
      <c r="O167">
        <v>10.48</v>
      </c>
      <c r="P167">
        <v>15.41</v>
      </c>
      <c r="Q167" s="99">
        <f t="shared" si="7"/>
        <v>0.17620000000000002</v>
      </c>
      <c r="R167" s="99">
        <f t="shared" si="8"/>
        <v>0.1048</v>
      </c>
      <c r="S167" s="99">
        <f t="shared" si="9"/>
        <v>0.15410000000000001</v>
      </c>
    </row>
    <row r="168" spans="1:19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4">
        <v>38168</v>
      </c>
      <c r="N168">
        <v>15.64</v>
      </c>
      <c r="O168">
        <v>10.92</v>
      </c>
      <c r="P168">
        <v>15.41</v>
      </c>
      <c r="Q168" s="99">
        <f t="shared" si="7"/>
        <v>0.15640000000000001</v>
      </c>
      <c r="R168" s="99">
        <f t="shared" si="8"/>
        <v>0.10920000000000001</v>
      </c>
      <c r="S168" s="99">
        <f t="shared" si="9"/>
        <v>0.15410000000000001</v>
      </c>
    </row>
    <row r="169" spans="1:1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4">
        <v>38198</v>
      </c>
      <c r="N169">
        <v>15.64</v>
      </c>
      <c r="O169">
        <v>10.92</v>
      </c>
      <c r="P169">
        <v>17.04</v>
      </c>
      <c r="Q169" s="99">
        <f t="shared" si="7"/>
        <v>0.15640000000000001</v>
      </c>
      <c r="R169" s="99">
        <f t="shared" si="8"/>
        <v>0.10920000000000001</v>
      </c>
      <c r="S169" s="99">
        <f t="shared" si="9"/>
        <v>0.1704</v>
      </c>
    </row>
    <row r="170" spans="1:19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4">
        <v>38230</v>
      </c>
      <c r="N170">
        <v>15.64</v>
      </c>
      <c r="O170">
        <v>10.92</v>
      </c>
      <c r="P170">
        <v>17.04</v>
      </c>
      <c r="Q170" s="99">
        <f t="shared" si="7"/>
        <v>0.15640000000000001</v>
      </c>
      <c r="R170" s="99">
        <f t="shared" si="8"/>
        <v>0.10920000000000001</v>
      </c>
      <c r="S170" s="99">
        <f t="shared" si="9"/>
        <v>0.1704</v>
      </c>
    </row>
    <row r="171" spans="1:19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4">
        <v>38260</v>
      </c>
      <c r="N171">
        <v>15.5</v>
      </c>
      <c r="O171">
        <v>10.64</v>
      </c>
      <c r="P171">
        <v>17.04</v>
      </c>
      <c r="Q171" s="99">
        <f t="shared" si="7"/>
        <v>0.155</v>
      </c>
      <c r="R171" s="99">
        <f t="shared" si="8"/>
        <v>0.10640000000000001</v>
      </c>
      <c r="S171" s="99">
        <f t="shared" si="9"/>
        <v>0.1704</v>
      </c>
    </row>
    <row r="172" spans="1:19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4">
        <v>38289</v>
      </c>
      <c r="N172">
        <v>15.5</v>
      </c>
      <c r="O172">
        <v>10.64</v>
      </c>
      <c r="P172">
        <v>19.16</v>
      </c>
      <c r="Q172" s="99">
        <f t="shared" si="7"/>
        <v>0.155</v>
      </c>
      <c r="R172" s="99">
        <f t="shared" si="8"/>
        <v>0.10640000000000001</v>
      </c>
      <c r="S172" s="99">
        <f t="shared" si="9"/>
        <v>0.19159999999999999</v>
      </c>
    </row>
    <row r="173" spans="1:19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4">
        <v>38321</v>
      </c>
      <c r="N173">
        <v>15.5</v>
      </c>
      <c r="O173">
        <v>10.64</v>
      </c>
      <c r="P173">
        <v>19.16</v>
      </c>
      <c r="Q173" s="99">
        <f t="shared" si="7"/>
        <v>0.155</v>
      </c>
      <c r="R173" s="99">
        <f t="shared" si="8"/>
        <v>0.10640000000000001</v>
      </c>
      <c r="S173" s="99">
        <f t="shared" si="9"/>
        <v>0.19159999999999999</v>
      </c>
    </row>
    <row r="174" spans="1:19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4">
        <v>38352</v>
      </c>
      <c r="N174">
        <v>15.05</v>
      </c>
      <c r="O174">
        <v>21.16</v>
      </c>
      <c r="P174">
        <v>19.16</v>
      </c>
      <c r="Q174" s="99">
        <f t="shared" si="7"/>
        <v>0.15049999999999999</v>
      </c>
      <c r="R174" s="99">
        <f t="shared" si="8"/>
        <v>0.21160000000000001</v>
      </c>
      <c r="S174" s="99">
        <f t="shared" si="9"/>
        <v>0.19159999999999999</v>
      </c>
    </row>
    <row r="175" spans="1:19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4">
        <v>38383</v>
      </c>
      <c r="N175">
        <v>15.05</v>
      </c>
      <c r="O175">
        <v>21.16</v>
      </c>
      <c r="P175">
        <v>22.68</v>
      </c>
      <c r="Q175" s="99">
        <f t="shared" si="7"/>
        <v>0.15049999999999999</v>
      </c>
      <c r="R175" s="99">
        <f t="shared" si="8"/>
        <v>0.21160000000000001</v>
      </c>
      <c r="S175" s="99">
        <f t="shared" si="9"/>
        <v>0.2268</v>
      </c>
    </row>
    <row r="176" spans="1:19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4">
        <v>38411</v>
      </c>
      <c r="N176">
        <v>15.05</v>
      </c>
      <c r="O176">
        <v>21.16</v>
      </c>
      <c r="P176">
        <v>22.68</v>
      </c>
      <c r="Q176" s="99">
        <f t="shared" si="7"/>
        <v>0.15049999999999999</v>
      </c>
      <c r="R176" s="99">
        <f t="shared" si="8"/>
        <v>0.21160000000000001</v>
      </c>
      <c r="S176" s="99">
        <f t="shared" si="9"/>
        <v>0.2268</v>
      </c>
    </row>
    <row r="177" spans="1:19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4">
        <v>38442</v>
      </c>
      <c r="N177">
        <v>15.43</v>
      </c>
      <c r="O177">
        <v>23.740000000000002</v>
      </c>
      <c r="P177">
        <v>22.68</v>
      </c>
      <c r="Q177" s="99">
        <f t="shared" si="7"/>
        <v>0.15429999999999999</v>
      </c>
      <c r="R177" s="99">
        <f t="shared" si="8"/>
        <v>0.23740000000000003</v>
      </c>
      <c r="S177" s="99">
        <f t="shared" si="9"/>
        <v>0.2268</v>
      </c>
    </row>
    <row r="178" spans="1:19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4">
        <v>38471</v>
      </c>
      <c r="N178">
        <v>15.43</v>
      </c>
      <c r="O178">
        <v>23.740000000000002</v>
      </c>
      <c r="P178">
        <v>23.490000000000002</v>
      </c>
      <c r="Q178" s="99">
        <f t="shared" si="7"/>
        <v>0.15429999999999999</v>
      </c>
      <c r="R178" s="99">
        <f t="shared" si="8"/>
        <v>0.23740000000000003</v>
      </c>
      <c r="S178" s="99">
        <f t="shared" si="9"/>
        <v>0.23490000000000003</v>
      </c>
    </row>
    <row r="179" spans="1:1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4">
        <v>38503</v>
      </c>
      <c r="N179">
        <v>15.43</v>
      </c>
      <c r="O179">
        <v>23.740000000000002</v>
      </c>
      <c r="P179">
        <v>23.490000000000002</v>
      </c>
      <c r="Q179" s="99">
        <f t="shared" si="7"/>
        <v>0.15429999999999999</v>
      </c>
      <c r="R179" s="99">
        <f t="shared" si="8"/>
        <v>0.23740000000000003</v>
      </c>
      <c r="S179" s="99">
        <f t="shared" si="9"/>
        <v>0.23490000000000003</v>
      </c>
    </row>
    <row r="180" spans="1:19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4">
        <v>38533</v>
      </c>
      <c r="N180">
        <v>16.3</v>
      </c>
      <c r="O180">
        <v>25.47</v>
      </c>
      <c r="P180">
        <v>23.490000000000002</v>
      </c>
      <c r="Q180" s="99">
        <f t="shared" si="7"/>
        <v>0.16300000000000001</v>
      </c>
      <c r="R180" s="99">
        <f t="shared" si="8"/>
        <v>0.25469999999999998</v>
      </c>
      <c r="S180" s="99">
        <f t="shared" si="9"/>
        <v>0.23490000000000003</v>
      </c>
    </row>
    <row r="181" spans="1:19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4">
        <v>38562</v>
      </c>
      <c r="N181">
        <v>16.3</v>
      </c>
      <c r="O181">
        <v>25.47</v>
      </c>
      <c r="P181">
        <v>24.77</v>
      </c>
      <c r="Q181" s="99">
        <f t="shared" si="7"/>
        <v>0.16300000000000001</v>
      </c>
      <c r="R181" s="99">
        <f t="shared" si="8"/>
        <v>0.25469999999999998</v>
      </c>
      <c r="S181" s="99">
        <f t="shared" si="9"/>
        <v>0.2477</v>
      </c>
    </row>
    <row r="182" spans="1:19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4">
        <v>38595</v>
      </c>
      <c r="N182">
        <v>16.3</v>
      </c>
      <c r="O182">
        <v>25.47</v>
      </c>
      <c r="P182">
        <v>24.77</v>
      </c>
      <c r="Q182" s="99">
        <f t="shared" si="7"/>
        <v>0.16300000000000001</v>
      </c>
      <c r="R182" s="99">
        <f t="shared" si="8"/>
        <v>0.25469999999999998</v>
      </c>
      <c r="S182" s="99">
        <f t="shared" si="9"/>
        <v>0.2477</v>
      </c>
    </row>
    <row r="183" spans="1:19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4">
        <v>38625</v>
      </c>
      <c r="N183">
        <v>16.75</v>
      </c>
      <c r="O183">
        <v>26.62</v>
      </c>
      <c r="P183">
        <v>24.77</v>
      </c>
      <c r="Q183" s="99">
        <f t="shared" si="7"/>
        <v>0.16750000000000001</v>
      </c>
      <c r="R183" s="99">
        <f t="shared" si="8"/>
        <v>0.26619999999999999</v>
      </c>
      <c r="S183" s="99">
        <f t="shared" si="9"/>
        <v>0.2477</v>
      </c>
    </row>
    <row r="184" spans="1:19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4">
        <v>38656</v>
      </c>
      <c r="N184">
        <v>16.75</v>
      </c>
      <c r="O184">
        <v>26.62</v>
      </c>
      <c r="P184">
        <v>26.150000000000002</v>
      </c>
      <c r="Q184" s="99">
        <f t="shared" si="7"/>
        <v>0.16750000000000001</v>
      </c>
      <c r="R184" s="99">
        <f t="shared" si="8"/>
        <v>0.26619999999999999</v>
      </c>
      <c r="S184" s="99">
        <f t="shared" si="9"/>
        <v>0.26150000000000001</v>
      </c>
    </row>
    <row r="185" spans="1:19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4">
        <v>38686</v>
      </c>
      <c r="N185">
        <v>16.75</v>
      </c>
      <c r="O185">
        <v>26.62</v>
      </c>
      <c r="P185">
        <v>26.150000000000002</v>
      </c>
      <c r="Q185" s="99">
        <f t="shared" si="7"/>
        <v>0.16750000000000001</v>
      </c>
      <c r="R185" s="99">
        <f t="shared" si="8"/>
        <v>0.26619999999999999</v>
      </c>
      <c r="S185" s="99">
        <f t="shared" si="9"/>
        <v>0.26150000000000001</v>
      </c>
    </row>
    <row r="186" spans="1:19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4">
        <v>38716</v>
      </c>
      <c r="N186">
        <v>14.950000000000001</v>
      </c>
      <c r="O186">
        <v>29.54</v>
      </c>
      <c r="P186">
        <v>26.150000000000002</v>
      </c>
      <c r="Q186" s="99">
        <f t="shared" si="7"/>
        <v>0.14950000000000002</v>
      </c>
      <c r="R186" s="99">
        <f t="shared" si="8"/>
        <v>0.2954</v>
      </c>
      <c r="S186" s="99">
        <f t="shared" si="9"/>
        <v>0.26150000000000001</v>
      </c>
    </row>
    <row r="187" spans="1:19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4">
        <v>38748</v>
      </c>
      <c r="N187">
        <v>14.950000000000001</v>
      </c>
      <c r="O187">
        <v>29.54</v>
      </c>
      <c r="P187">
        <v>24.3</v>
      </c>
      <c r="Q187" s="99">
        <f t="shared" si="7"/>
        <v>0.14950000000000002</v>
      </c>
      <c r="R187" s="99">
        <f t="shared" si="8"/>
        <v>0.2954</v>
      </c>
      <c r="S187" s="99">
        <f t="shared" si="9"/>
        <v>0.24299999999999999</v>
      </c>
    </row>
    <row r="188" spans="1:19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4">
        <v>38776</v>
      </c>
      <c r="N188">
        <v>14.950000000000001</v>
      </c>
      <c r="O188">
        <v>29.54</v>
      </c>
      <c r="P188">
        <v>24.3</v>
      </c>
      <c r="Q188" s="99">
        <f t="shared" si="7"/>
        <v>0.14950000000000002</v>
      </c>
      <c r="R188" s="99">
        <f t="shared" si="8"/>
        <v>0.2954</v>
      </c>
      <c r="S188" s="99">
        <f t="shared" si="9"/>
        <v>0.24299999999999999</v>
      </c>
    </row>
    <row r="189" spans="1:1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4">
        <v>38807</v>
      </c>
      <c r="N189">
        <v>15.860000000000001</v>
      </c>
      <c r="O189">
        <v>32.04</v>
      </c>
      <c r="P189">
        <v>24.3</v>
      </c>
      <c r="Q189" s="99">
        <f t="shared" si="7"/>
        <v>0.15860000000000002</v>
      </c>
      <c r="R189" s="99">
        <f t="shared" si="8"/>
        <v>0.32040000000000002</v>
      </c>
      <c r="S189" s="99">
        <f t="shared" si="9"/>
        <v>0.24299999999999999</v>
      </c>
    </row>
    <row r="190" spans="1:19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4">
        <v>38835</v>
      </c>
      <c r="N190">
        <v>15.860000000000001</v>
      </c>
      <c r="O190">
        <v>32.04</v>
      </c>
      <c r="P190">
        <v>22.650000000000002</v>
      </c>
      <c r="Q190" s="99">
        <f t="shared" si="7"/>
        <v>0.15860000000000002</v>
      </c>
      <c r="R190" s="99">
        <f t="shared" si="8"/>
        <v>0.32040000000000002</v>
      </c>
      <c r="S190" s="99">
        <f t="shared" si="9"/>
        <v>0.22650000000000003</v>
      </c>
    </row>
    <row r="191" spans="1:19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4">
        <v>38868</v>
      </c>
      <c r="N191">
        <v>15.860000000000001</v>
      </c>
      <c r="O191">
        <v>32.04</v>
      </c>
      <c r="P191">
        <v>22.650000000000002</v>
      </c>
      <c r="Q191" s="99">
        <f t="shared" si="7"/>
        <v>0.15860000000000002</v>
      </c>
      <c r="R191" s="99">
        <f t="shared" si="8"/>
        <v>0.32040000000000002</v>
      </c>
      <c r="S191" s="99">
        <f t="shared" si="9"/>
        <v>0.22650000000000003</v>
      </c>
    </row>
    <row r="192" spans="1:19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4">
        <v>38898</v>
      </c>
      <c r="N192">
        <v>15.860000000000001</v>
      </c>
      <c r="O192">
        <v>31.42</v>
      </c>
      <c r="P192">
        <v>22.650000000000002</v>
      </c>
      <c r="Q192" s="99">
        <f t="shared" si="7"/>
        <v>0.15860000000000002</v>
      </c>
      <c r="R192" s="99">
        <f t="shared" si="8"/>
        <v>0.31420000000000003</v>
      </c>
      <c r="S192" s="99">
        <f t="shared" si="9"/>
        <v>0.22650000000000003</v>
      </c>
    </row>
    <row r="193" spans="1:19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4">
        <v>38929</v>
      </c>
      <c r="N193">
        <v>15.860000000000001</v>
      </c>
      <c r="O193">
        <v>31.42</v>
      </c>
      <c r="P193">
        <v>23.34</v>
      </c>
      <c r="Q193" s="99">
        <f t="shared" si="7"/>
        <v>0.15860000000000002</v>
      </c>
      <c r="R193" s="99">
        <f t="shared" si="8"/>
        <v>0.31420000000000003</v>
      </c>
      <c r="S193" s="99">
        <f t="shared" si="9"/>
        <v>0.2334</v>
      </c>
    </row>
    <row r="194" spans="1:19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4">
        <v>38960</v>
      </c>
      <c r="N194">
        <v>15.860000000000001</v>
      </c>
      <c r="O194">
        <v>31.42</v>
      </c>
      <c r="P194">
        <v>23.34</v>
      </c>
      <c r="Q194" s="99">
        <f t="shared" si="7"/>
        <v>0.15860000000000002</v>
      </c>
      <c r="R194" s="99">
        <f t="shared" si="8"/>
        <v>0.31420000000000003</v>
      </c>
      <c r="S194" s="99">
        <f t="shared" si="9"/>
        <v>0.2334</v>
      </c>
    </row>
    <row r="195" spans="1:19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4">
        <v>38989</v>
      </c>
      <c r="N195">
        <v>15.52</v>
      </c>
      <c r="O195">
        <v>35.83</v>
      </c>
      <c r="P195">
        <v>23.34</v>
      </c>
      <c r="Q195" s="99">
        <f t="shared" si="7"/>
        <v>0.1552</v>
      </c>
      <c r="R195" s="99">
        <f t="shared" si="8"/>
        <v>0.35830000000000001</v>
      </c>
      <c r="S195" s="99">
        <f t="shared" si="9"/>
        <v>0.2334</v>
      </c>
    </row>
    <row r="196" spans="1:19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4">
        <v>39021</v>
      </c>
      <c r="N196">
        <v>15.52</v>
      </c>
      <c r="O196">
        <v>35.83</v>
      </c>
      <c r="P196">
        <v>23.22</v>
      </c>
      <c r="Q196" s="99">
        <f t="shared" si="7"/>
        <v>0.1552</v>
      </c>
      <c r="R196" s="99">
        <f t="shared" si="8"/>
        <v>0.35830000000000001</v>
      </c>
      <c r="S196" s="99">
        <f t="shared" si="9"/>
        <v>0.23219999999999999</v>
      </c>
    </row>
    <row r="197" spans="1:19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4">
        <v>39051</v>
      </c>
      <c r="N197">
        <v>15.52</v>
      </c>
      <c r="O197">
        <v>35.83</v>
      </c>
      <c r="P197">
        <v>23.22</v>
      </c>
      <c r="Q197" s="99">
        <f t="shared" si="7"/>
        <v>0.1552</v>
      </c>
      <c r="R197" s="99">
        <f t="shared" si="8"/>
        <v>0.35830000000000001</v>
      </c>
      <c r="S197" s="99">
        <f t="shared" si="9"/>
        <v>0.23219999999999999</v>
      </c>
    </row>
    <row r="198" spans="1:19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4">
        <v>39080</v>
      </c>
      <c r="N198">
        <v>18.55</v>
      </c>
      <c r="O198">
        <v>32.51</v>
      </c>
      <c r="P198">
        <v>23.22</v>
      </c>
      <c r="Q198" s="99">
        <f t="shared" si="7"/>
        <v>0.1855</v>
      </c>
      <c r="R198" s="99">
        <f t="shared" si="8"/>
        <v>0.3251</v>
      </c>
      <c r="S198" s="99">
        <f t="shared" si="9"/>
        <v>0.23219999999999999</v>
      </c>
    </row>
    <row r="199" spans="1:1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4">
        <v>39113</v>
      </c>
      <c r="N199">
        <v>18.55</v>
      </c>
      <c r="O199">
        <v>32.51</v>
      </c>
      <c r="P199">
        <v>24.35</v>
      </c>
      <c r="Q199" s="99">
        <f t="shared" ref="Q199:Q262" si="10">N199/100</f>
        <v>0.1855</v>
      </c>
      <c r="R199" s="99">
        <f t="shared" ref="R199:R262" si="11">O199/100</f>
        <v>0.3251</v>
      </c>
      <c r="S199" s="99">
        <f t="shared" ref="S199:S262" si="12">P199/100</f>
        <v>0.24350000000000002</v>
      </c>
    </row>
    <row r="200" spans="1:19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4">
        <v>39141</v>
      </c>
      <c r="N200">
        <v>18.55</v>
      </c>
      <c r="O200">
        <v>32.51</v>
      </c>
      <c r="P200">
        <v>24.35</v>
      </c>
      <c r="Q200" s="99">
        <f t="shared" si="10"/>
        <v>0.1855</v>
      </c>
      <c r="R200" s="99">
        <f t="shared" si="11"/>
        <v>0.3251</v>
      </c>
      <c r="S200" s="99">
        <f t="shared" si="12"/>
        <v>0.24350000000000002</v>
      </c>
    </row>
    <row r="201" spans="1:19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4">
        <v>39171</v>
      </c>
      <c r="N201">
        <v>18.420000000000002</v>
      </c>
      <c r="O201">
        <v>39.619999999999997</v>
      </c>
      <c r="P201">
        <v>24.35</v>
      </c>
      <c r="Q201" s="99">
        <f t="shared" si="10"/>
        <v>0.18420000000000003</v>
      </c>
      <c r="R201" s="99">
        <f t="shared" si="11"/>
        <v>0.3962</v>
      </c>
      <c r="S201" s="99">
        <f t="shared" si="12"/>
        <v>0.24350000000000002</v>
      </c>
    </row>
    <row r="202" spans="1:19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4">
        <v>39202</v>
      </c>
      <c r="N202">
        <v>18.420000000000002</v>
      </c>
      <c r="O202">
        <v>39.619999999999997</v>
      </c>
      <c r="P202">
        <v>24.36</v>
      </c>
      <c r="Q202" s="99">
        <f t="shared" si="10"/>
        <v>0.18420000000000003</v>
      </c>
      <c r="R202" s="99">
        <f t="shared" si="11"/>
        <v>0.3962</v>
      </c>
      <c r="S202" s="99">
        <f t="shared" si="12"/>
        <v>0.24359999999999998</v>
      </c>
    </row>
    <row r="203" spans="1:19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4">
        <v>39233</v>
      </c>
      <c r="N203">
        <v>18.420000000000002</v>
      </c>
      <c r="O203">
        <v>39.619999999999997</v>
      </c>
      <c r="P203">
        <v>24.36</v>
      </c>
      <c r="Q203" s="99">
        <f t="shared" si="10"/>
        <v>0.18420000000000003</v>
      </c>
      <c r="R203" s="99">
        <f t="shared" si="11"/>
        <v>0.3962</v>
      </c>
      <c r="S203" s="99">
        <f t="shared" si="12"/>
        <v>0.24359999999999998</v>
      </c>
    </row>
    <row r="204" spans="1:19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4">
        <v>39262</v>
      </c>
      <c r="N204">
        <v>18.46</v>
      </c>
      <c r="O204">
        <v>45.230000000000004</v>
      </c>
      <c r="P204">
        <v>24.36</v>
      </c>
      <c r="Q204" s="99">
        <f t="shared" si="10"/>
        <v>0.18460000000000001</v>
      </c>
      <c r="R204" s="99">
        <f t="shared" si="11"/>
        <v>0.45230000000000004</v>
      </c>
      <c r="S204" s="99">
        <f t="shared" si="12"/>
        <v>0.24359999999999998</v>
      </c>
    </row>
    <row r="205" spans="1:19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4">
        <v>39294</v>
      </c>
      <c r="N205">
        <v>18.46</v>
      </c>
      <c r="O205">
        <v>45.230000000000004</v>
      </c>
      <c r="P205">
        <v>23.29</v>
      </c>
      <c r="Q205" s="99">
        <f t="shared" si="10"/>
        <v>0.18460000000000001</v>
      </c>
      <c r="R205" s="99">
        <f t="shared" si="11"/>
        <v>0.45230000000000004</v>
      </c>
      <c r="S205" s="99">
        <f t="shared" si="12"/>
        <v>0.2329</v>
      </c>
    </row>
    <row r="206" spans="1:19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4">
        <v>39325</v>
      </c>
      <c r="N206">
        <v>18.46</v>
      </c>
      <c r="O206">
        <v>45.230000000000004</v>
      </c>
      <c r="P206">
        <v>23.29</v>
      </c>
      <c r="Q206" s="99">
        <f t="shared" si="10"/>
        <v>0.18460000000000001</v>
      </c>
      <c r="R206" s="99">
        <f t="shared" si="11"/>
        <v>0.45230000000000004</v>
      </c>
      <c r="S206" s="99">
        <f t="shared" si="12"/>
        <v>0.2329</v>
      </c>
    </row>
    <row r="207" spans="1:19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4">
        <v>39353</v>
      </c>
      <c r="N207">
        <v>19.580000000000002</v>
      </c>
      <c r="O207">
        <v>46.29</v>
      </c>
      <c r="P207">
        <v>23.29</v>
      </c>
      <c r="Q207" s="99">
        <f t="shared" si="10"/>
        <v>0.19580000000000003</v>
      </c>
      <c r="R207" s="99">
        <f t="shared" si="11"/>
        <v>0.46289999999999998</v>
      </c>
      <c r="S207" s="99">
        <f t="shared" si="12"/>
        <v>0.2329</v>
      </c>
    </row>
    <row r="208" spans="1:19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4">
        <v>39386</v>
      </c>
      <c r="N208">
        <v>19.580000000000002</v>
      </c>
      <c r="O208">
        <v>46.29</v>
      </c>
      <c r="P208">
        <v>23.41</v>
      </c>
      <c r="Q208" s="99">
        <f t="shared" si="10"/>
        <v>0.19580000000000003</v>
      </c>
      <c r="R208" s="99">
        <f t="shared" si="11"/>
        <v>0.46289999999999998</v>
      </c>
      <c r="S208" s="99">
        <f t="shared" si="12"/>
        <v>0.2341</v>
      </c>
    </row>
    <row r="209" spans="1:19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4">
        <v>39416</v>
      </c>
      <c r="N209">
        <v>19.580000000000002</v>
      </c>
      <c r="O209">
        <v>46.29</v>
      </c>
      <c r="P209">
        <v>23.41</v>
      </c>
      <c r="Q209" s="99">
        <f t="shared" si="10"/>
        <v>0.19580000000000003</v>
      </c>
      <c r="R209" s="99">
        <f t="shared" si="11"/>
        <v>0.46289999999999998</v>
      </c>
      <c r="S209" s="99">
        <f t="shared" si="12"/>
        <v>0.2341</v>
      </c>
    </row>
    <row r="210" spans="1:19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4">
        <v>39447</v>
      </c>
      <c r="N210">
        <v>19.22</v>
      </c>
      <c r="O210">
        <v>49.25</v>
      </c>
      <c r="P210">
        <v>23.41</v>
      </c>
      <c r="Q210" s="99">
        <f t="shared" si="10"/>
        <v>0.19219999999999998</v>
      </c>
      <c r="R210" s="99">
        <f t="shared" si="11"/>
        <v>0.49249999999999999</v>
      </c>
      <c r="S210" s="99">
        <f t="shared" si="12"/>
        <v>0.2341</v>
      </c>
    </row>
    <row r="211" spans="1:19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4">
        <v>39478</v>
      </c>
      <c r="N211">
        <v>19.22</v>
      </c>
      <c r="O211">
        <v>49.25</v>
      </c>
      <c r="P211">
        <v>24.59</v>
      </c>
      <c r="Q211" s="99">
        <f t="shared" si="10"/>
        <v>0.19219999999999998</v>
      </c>
      <c r="R211" s="99">
        <f t="shared" si="11"/>
        <v>0.49249999999999999</v>
      </c>
      <c r="S211" s="99">
        <f t="shared" si="12"/>
        <v>0.24590000000000001</v>
      </c>
    </row>
    <row r="212" spans="1:19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4">
        <v>39507</v>
      </c>
      <c r="N212">
        <v>19.22</v>
      </c>
      <c r="O212">
        <v>49.25</v>
      </c>
      <c r="P212">
        <v>24.59</v>
      </c>
      <c r="Q212" s="99">
        <f t="shared" si="10"/>
        <v>0.19219999999999998</v>
      </c>
      <c r="R212" s="99">
        <f t="shared" si="11"/>
        <v>0.49249999999999999</v>
      </c>
      <c r="S212" s="99">
        <f t="shared" si="12"/>
        <v>0.24590000000000001</v>
      </c>
    </row>
    <row r="213" spans="1:19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4">
        <v>39538</v>
      </c>
      <c r="N213">
        <v>18.97</v>
      </c>
      <c r="O213">
        <v>43.72</v>
      </c>
      <c r="P213">
        <v>24.59</v>
      </c>
      <c r="Q213" s="99">
        <f t="shared" si="10"/>
        <v>0.18969999999999998</v>
      </c>
      <c r="R213" s="99">
        <f t="shared" si="11"/>
        <v>0.43719999999999998</v>
      </c>
      <c r="S213" s="99">
        <f t="shared" si="12"/>
        <v>0.24590000000000001</v>
      </c>
    </row>
    <row r="214" spans="1:19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4">
        <v>39568</v>
      </c>
      <c r="N214">
        <v>18.97</v>
      </c>
      <c r="O214">
        <v>43.72</v>
      </c>
      <c r="P214">
        <v>24.04</v>
      </c>
      <c r="Q214" s="99">
        <f t="shared" si="10"/>
        <v>0.18969999999999998</v>
      </c>
      <c r="R214" s="99">
        <f t="shared" si="11"/>
        <v>0.43719999999999998</v>
      </c>
      <c r="S214" s="99">
        <f t="shared" si="12"/>
        <v>0.2404</v>
      </c>
    </row>
    <row r="215" spans="1:19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4">
        <v>39598</v>
      </c>
      <c r="N215">
        <v>18.97</v>
      </c>
      <c r="O215">
        <v>43.72</v>
      </c>
      <c r="P215">
        <v>24.04</v>
      </c>
      <c r="Q215" s="99">
        <f t="shared" si="10"/>
        <v>0.18969999999999998</v>
      </c>
      <c r="R215" s="99">
        <f t="shared" si="11"/>
        <v>0.43719999999999998</v>
      </c>
      <c r="S215" s="99">
        <f t="shared" si="12"/>
        <v>0.2404</v>
      </c>
    </row>
    <row r="216" spans="1:19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4">
        <v>39629</v>
      </c>
      <c r="N216">
        <v>17.97</v>
      </c>
      <c r="O216">
        <v>48.730000000000004</v>
      </c>
      <c r="P216">
        <v>24.04</v>
      </c>
      <c r="Q216" s="99">
        <f t="shared" si="10"/>
        <v>0.1797</v>
      </c>
      <c r="R216" s="99">
        <f t="shared" si="11"/>
        <v>0.48730000000000007</v>
      </c>
      <c r="S216" s="99">
        <f t="shared" si="12"/>
        <v>0.2404</v>
      </c>
    </row>
    <row r="217" spans="1:19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4">
        <v>39660</v>
      </c>
      <c r="N217">
        <v>17.97</v>
      </c>
      <c r="O217">
        <v>48.730000000000004</v>
      </c>
      <c r="P217">
        <v>23.44</v>
      </c>
      <c r="Q217" s="99">
        <f t="shared" si="10"/>
        <v>0.1797</v>
      </c>
      <c r="R217" s="99">
        <f t="shared" si="11"/>
        <v>0.48730000000000007</v>
      </c>
      <c r="S217" s="99">
        <f t="shared" si="12"/>
        <v>0.23440000000000003</v>
      </c>
    </row>
    <row r="218" spans="1:19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4">
        <v>39689</v>
      </c>
      <c r="N218">
        <v>17.97</v>
      </c>
      <c r="O218">
        <v>48.730000000000004</v>
      </c>
      <c r="P218">
        <v>23.44</v>
      </c>
      <c r="Q218" s="99">
        <f t="shared" si="10"/>
        <v>0.1797</v>
      </c>
      <c r="R218" s="99">
        <f t="shared" si="11"/>
        <v>0.48730000000000007</v>
      </c>
      <c r="S218" s="99">
        <f t="shared" si="12"/>
        <v>0.23440000000000003</v>
      </c>
    </row>
    <row r="219" spans="1:19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4">
        <v>39721</v>
      </c>
      <c r="N219">
        <v>18.150000000000002</v>
      </c>
      <c r="O219">
        <v>52.88</v>
      </c>
      <c r="P219">
        <v>23.44</v>
      </c>
      <c r="Q219" s="99">
        <f t="shared" si="10"/>
        <v>0.18150000000000002</v>
      </c>
      <c r="R219" s="99">
        <f t="shared" si="11"/>
        <v>0.52880000000000005</v>
      </c>
      <c r="S219" s="99">
        <f t="shared" si="12"/>
        <v>0.23440000000000003</v>
      </c>
    </row>
    <row r="220" spans="1:19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4">
        <v>39752</v>
      </c>
      <c r="N220">
        <v>18.150000000000002</v>
      </c>
      <c r="O220">
        <v>52.88</v>
      </c>
      <c r="P220">
        <v>22.97</v>
      </c>
      <c r="Q220" s="99">
        <f t="shared" si="10"/>
        <v>0.18150000000000002</v>
      </c>
      <c r="R220" s="99">
        <f t="shared" si="11"/>
        <v>0.52880000000000005</v>
      </c>
      <c r="S220" s="99">
        <f t="shared" si="12"/>
        <v>0.22969999999999999</v>
      </c>
    </row>
    <row r="221" spans="1:19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4">
        <v>39780</v>
      </c>
      <c r="N221">
        <v>18.150000000000002</v>
      </c>
      <c r="O221">
        <v>52.88</v>
      </c>
      <c r="P221">
        <v>22.97</v>
      </c>
      <c r="Q221" s="99">
        <f t="shared" si="10"/>
        <v>0.18150000000000002</v>
      </c>
      <c r="R221" s="99">
        <f t="shared" si="11"/>
        <v>0.52880000000000005</v>
      </c>
      <c r="S221" s="99">
        <f t="shared" si="12"/>
        <v>0.22969999999999999</v>
      </c>
    </row>
    <row r="222" spans="1:19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4">
        <v>39813</v>
      </c>
      <c r="N222">
        <v>16.63</v>
      </c>
      <c r="O222">
        <v>49.980000000000004</v>
      </c>
      <c r="P222">
        <v>22.97</v>
      </c>
      <c r="Q222" s="99">
        <f t="shared" si="10"/>
        <v>0.1663</v>
      </c>
      <c r="R222" s="99">
        <f t="shared" si="11"/>
        <v>0.49980000000000002</v>
      </c>
      <c r="S222" s="99">
        <f t="shared" si="12"/>
        <v>0.22969999999999999</v>
      </c>
    </row>
    <row r="223" spans="1:19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4">
        <v>39843</v>
      </c>
      <c r="N223">
        <v>16.63</v>
      </c>
      <c r="O223">
        <v>49.980000000000004</v>
      </c>
      <c r="P223">
        <v>20.37</v>
      </c>
      <c r="Q223" s="99">
        <f t="shared" si="10"/>
        <v>0.1663</v>
      </c>
      <c r="R223" s="99">
        <f t="shared" si="11"/>
        <v>0.49980000000000002</v>
      </c>
      <c r="S223" s="99">
        <f t="shared" si="12"/>
        <v>0.20370000000000002</v>
      </c>
    </row>
    <row r="224" spans="1:19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4">
        <v>39871</v>
      </c>
      <c r="N224">
        <v>16.63</v>
      </c>
      <c r="O224">
        <v>49.980000000000004</v>
      </c>
      <c r="P224">
        <v>20.37</v>
      </c>
      <c r="Q224" s="99">
        <f t="shared" si="10"/>
        <v>0.1663</v>
      </c>
      <c r="R224" s="99">
        <f t="shared" si="11"/>
        <v>0.49980000000000002</v>
      </c>
      <c r="S224" s="99">
        <f t="shared" si="12"/>
        <v>0.20370000000000002</v>
      </c>
    </row>
    <row r="225" spans="1:19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4">
        <v>39903</v>
      </c>
      <c r="N225">
        <v>15.76</v>
      </c>
      <c r="O225">
        <v>42.83</v>
      </c>
      <c r="P225">
        <v>20.37</v>
      </c>
      <c r="Q225" s="99">
        <f t="shared" si="10"/>
        <v>0.15759999999999999</v>
      </c>
      <c r="R225" s="99">
        <f t="shared" si="11"/>
        <v>0.42829999999999996</v>
      </c>
      <c r="S225" s="99">
        <f t="shared" si="12"/>
        <v>0.20370000000000002</v>
      </c>
    </row>
    <row r="226" spans="1:19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4">
        <v>39933</v>
      </c>
      <c r="N226">
        <v>15.76</v>
      </c>
      <c r="O226">
        <v>42.83</v>
      </c>
      <c r="P226">
        <v>18.97</v>
      </c>
      <c r="Q226" s="99">
        <f t="shared" si="10"/>
        <v>0.15759999999999999</v>
      </c>
      <c r="R226" s="99">
        <f t="shared" si="11"/>
        <v>0.42829999999999996</v>
      </c>
      <c r="S226" s="99">
        <f t="shared" si="12"/>
        <v>0.18969999999999998</v>
      </c>
    </row>
    <row r="227" spans="1:19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4">
        <v>39962</v>
      </c>
      <c r="N227">
        <v>15.76</v>
      </c>
      <c r="O227">
        <v>42.83</v>
      </c>
      <c r="P227">
        <v>18.97</v>
      </c>
      <c r="Q227" s="99">
        <f t="shared" si="10"/>
        <v>0.15759999999999999</v>
      </c>
      <c r="R227" s="99">
        <f t="shared" si="11"/>
        <v>0.42829999999999996</v>
      </c>
      <c r="S227" s="99">
        <f t="shared" si="12"/>
        <v>0.18969999999999998</v>
      </c>
    </row>
    <row r="228" spans="1:19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4">
        <v>39994</v>
      </c>
      <c r="N228">
        <v>12.39</v>
      </c>
      <c r="O228">
        <v>36.83</v>
      </c>
      <c r="P228">
        <v>18.97</v>
      </c>
      <c r="Q228" s="99">
        <f t="shared" si="10"/>
        <v>0.12390000000000001</v>
      </c>
      <c r="R228" s="99">
        <f t="shared" si="11"/>
        <v>0.36829999999999996</v>
      </c>
      <c r="S228" s="99">
        <f t="shared" si="12"/>
        <v>0.18969999999999998</v>
      </c>
    </row>
    <row r="229" spans="1:19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4">
        <v>40025</v>
      </c>
      <c r="N229">
        <v>12.39</v>
      </c>
      <c r="O229">
        <v>36.83</v>
      </c>
      <c r="P229">
        <v>15.870000000000001</v>
      </c>
      <c r="Q229" s="99">
        <f t="shared" si="10"/>
        <v>0.12390000000000001</v>
      </c>
      <c r="R229" s="99">
        <f t="shared" si="11"/>
        <v>0.36829999999999996</v>
      </c>
      <c r="S229" s="99">
        <f t="shared" si="12"/>
        <v>0.15870000000000001</v>
      </c>
    </row>
    <row r="230" spans="1:19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4">
        <v>40056</v>
      </c>
      <c r="N230">
        <v>12.39</v>
      </c>
      <c r="O230">
        <v>36.83</v>
      </c>
      <c r="P230">
        <v>15.870000000000001</v>
      </c>
      <c r="Q230" s="99">
        <f t="shared" si="10"/>
        <v>0.12390000000000001</v>
      </c>
      <c r="R230" s="99">
        <f t="shared" si="11"/>
        <v>0.36829999999999996</v>
      </c>
      <c r="S230" s="99">
        <f t="shared" si="12"/>
        <v>0.15870000000000001</v>
      </c>
    </row>
    <row r="231" spans="1:19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4">
        <v>40086</v>
      </c>
      <c r="N231">
        <v>9.98</v>
      </c>
      <c r="O231">
        <v>33.410000000000004</v>
      </c>
      <c r="P231">
        <v>15.870000000000001</v>
      </c>
      <c r="Q231" s="99">
        <f t="shared" si="10"/>
        <v>9.98E-2</v>
      </c>
      <c r="R231" s="99">
        <f t="shared" si="11"/>
        <v>0.33410000000000006</v>
      </c>
      <c r="S231" s="99">
        <f t="shared" si="12"/>
        <v>0.15870000000000001</v>
      </c>
    </row>
    <row r="232" spans="1:19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4">
        <v>40116</v>
      </c>
      <c r="N232">
        <v>9.98</v>
      </c>
      <c r="O232">
        <v>33.410000000000004</v>
      </c>
      <c r="P232">
        <v>14.3</v>
      </c>
      <c r="Q232" s="99">
        <f t="shared" si="10"/>
        <v>9.98E-2</v>
      </c>
      <c r="R232" s="99">
        <f t="shared" si="11"/>
        <v>0.33410000000000006</v>
      </c>
      <c r="S232" s="99">
        <f t="shared" si="12"/>
        <v>0.14300000000000002</v>
      </c>
    </row>
    <row r="233" spans="1:19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4">
        <v>40147</v>
      </c>
      <c r="N233">
        <v>9.98</v>
      </c>
      <c r="O233">
        <v>33.410000000000004</v>
      </c>
      <c r="P233">
        <v>14.3</v>
      </c>
      <c r="Q233" s="99">
        <f t="shared" si="10"/>
        <v>9.98E-2</v>
      </c>
      <c r="R233" s="99">
        <f t="shared" si="11"/>
        <v>0.33410000000000006</v>
      </c>
      <c r="S233" s="99">
        <f t="shared" si="12"/>
        <v>0.14300000000000002</v>
      </c>
    </row>
    <row r="234" spans="1:19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4">
        <v>40178</v>
      </c>
      <c r="N234">
        <v>9.4</v>
      </c>
      <c r="O234">
        <v>36.71</v>
      </c>
      <c r="P234">
        <v>14.3</v>
      </c>
      <c r="Q234" s="99">
        <f t="shared" si="10"/>
        <v>9.4E-2</v>
      </c>
      <c r="R234" s="99">
        <f t="shared" si="11"/>
        <v>0.36709999999999998</v>
      </c>
      <c r="S234" s="99">
        <f t="shared" si="12"/>
        <v>0.14300000000000002</v>
      </c>
    </row>
    <row r="235" spans="1:19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4">
        <v>40207</v>
      </c>
      <c r="N235">
        <v>9.4</v>
      </c>
      <c r="O235">
        <v>36.71</v>
      </c>
      <c r="P235">
        <v>14.620000000000001</v>
      </c>
      <c r="Q235" s="99">
        <f t="shared" si="10"/>
        <v>9.4E-2</v>
      </c>
      <c r="R235" s="99">
        <f t="shared" si="11"/>
        <v>0.36709999999999998</v>
      </c>
      <c r="S235" s="99">
        <f t="shared" si="12"/>
        <v>0.1462</v>
      </c>
    </row>
    <row r="236" spans="1:19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4">
        <v>40235</v>
      </c>
      <c r="N236">
        <v>9.4</v>
      </c>
      <c r="O236">
        <v>36.71</v>
      </c>
      <c r="P236">
        <v>14.620000000000001</v>
      </c>
      <c r="Q236" s="99">
        <f t="shared" si="10"/>
        <v>9.4E-2</v>
      </c>
      <c r="R236" s="99">
        <f t="shared" si="11"/>
        <v>0.36709999999999998</v>
      </c>
      <c r="S236" s="99">
        <f t="shared" si="12"/>
        <v>0.1462</v>
      </c>
    </row>
    <row r="237" spans="1:19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4">
        <v>40268</v>
      </c>
      <c r="N237">
        <v>8.82</v>
      </c>
      <c r="O237">
        <v>37.82</v>
      </c>
      <c r="P237">
        <v>14.620000000000001</v>
      </c>
      <c r="Q237" s="99">
        <f t="shared" si="10"/>
        <v>8.8200000000000001E-2</v>
      </c>
      <c r="R237" s="99">
        <f t="shared" si="11"/>
        <v>0.37819999999999998</v>
      </c>
      <c r="S237" s="99">
        <f t="shared" si="12"/>
        <v>0.1462</v>
      </c>
    </row>
    <row r="238" spans="1:19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4">
        <v>40298</v>
      </c>
      <c r="N238">
        <v>8.82</v>
      </c>
      <c r="O238">
        <v>37.82</v>
      </c>
      <c r="P238">
        <v>14.620000000000001</v>
      </c>
      <c r="Q238" s="99">
        <f t="shared" si="10"/>
        <v>8.8200000000000001E-2</v>
      </c>
      <c r="R238" s="99">
        <f t="shared" si="11"/>
        <v>0.37819999999999998</v>
      </c>
      <c r="S238" s="99">
        <f t="shared" si="12"/>
        <v>0.1462</v>
      </c>
    </row>
    <row r="239" spans="1:19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4">
        <v>40329</v>
      </c>
      <c r="N239">
        <v>8.82</v>
      </c>
      <c r="O239">
        <v>37.82</v>
      </c>
      <c r="P239">
        <v>15.77</v>
      </c>
      <c r="Q239" s="99">
        <f t="shared" si="10"/>
        <v>8.8200000000000001E-2</v>
      </c>
      <c r="R239" s="99">
        <f t="shared" si="11"/>
        <v>0.37819999999999998</v>
      </c>
      <c r="S239" s="99">
        <f t="shared" si="12"/>
        <v>0.15770000000000001</v>
      </c>
    </row>
    <row r="240" spans="1:19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4">
        <v>40359</v>
      </c>
      <c r="N240">
        <v>9.24</v>
      </c>
      <c r="O240">
        <v>40.630000000000003</v>
      </c>
      <c r="P240">
        <v>15.77</v>
      </c>
      <c r="Q240" s="99">
        <f t="shared" si="10"/>
        <v>9.2399999999999996E-2</v>
      </c>
      <c r="R240" s="99">
        <f t="shared" si="11"/>
        <v>0.40630000000000005</v>
      </c>
      <c r="S240" s="99">
        <f t="shared" si="12"/>
        <v>0.15770000000000001</v>
      </c>
    </row>
    <row r="241" spans="1:19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4">
        <v>40389</v>
      </c>
      <c r="N241">
        <v>9.24</v>
      </c>
      <c r="O241">
        <v>40.630000000000003</v>
      </c>
      <c r="P241">
        <v>17.55</v>
      </c>
      <c r="Q241" s="99">
        <f t="shared" si="10"/>
        <v>9.2399999999999996E-2</v>
      </c>
      <c r="R241" s="99">
        <f t="shared" si="11"/>
        <v>0.40630000000000005</v>
      </c>
      <c r="S241" s="99">
        <f t="shared" si="12"/>
        <v>0.17550000000000002</v>
      </c>
    </row>
    <row r="242" spans="1:19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4">
        <v>40421</v>
      </c>
      <c r="N242">
        <v>9.24</v>
      </c>
      <c r="O242">
        <v>40.630000000000003</v>
      </c>
      <c r="P242">
        <v>17.55</v>
      </c>
      <c r="Q242" s="99">
        <f t="shared" si="10"/>
        <v>9.2399999999999996E-2</v>
      </c>
      <c r="R242" s="99">
        <f t="shared" si="11"/>
        <v>0.40630000000000005</v>
      </c>
      <c r="S242" s="99">
        <f t="shared" si="12"/>
        <v>0.17550000000000002</v>
      </c>
    </row>
    <row r="243" spans="1:19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4">
        <v>40451</v>
      </c>
      <c r="N243">
        <v>8.7200000000000006</v>
      </c>
      <c r="O243">
        <v>43.88</v>
      </c>
      <c r="P243">
        <v>17.55</v>
      </c>
      <c r="Q243" s="99">
        <f t="shared" si="10"/>
        <v>8.72E-2</v>
      </c>
      <c r="R243" s="99">
        <f t="shared" si="11"/>
        <v>0.43880000000000002</v>
      </c>
      <c r="S243" s="99">
        <f t="shared" si="12"/>
        <v>0.17550000000000002</v>
      </c>
    </row>
    <row r="244" spans="1:19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4">
        <v>40480</v>
      </c>
      <c r="N244">
        <v>8.7200000000000006</v>
      </c>
      <c r="O244">
        <v>43.88</v>
      </c>
      <c r="P244">
        <v>17.71</v>
      </c>
      <c r="Q244" s="99">
        <f t="shared" si="10"/>
        <v>8.72E-2</v>
      </c>
      <c r="R244" s="99">
        <f t="shared" si="11"/>
        <v>0.43880000000000002</v>
      </c>
      <c r="S244" s="99">
        <f t="shared" si="12"/>
        <v>0.17710000000000001</v>
      </c>
    </row>
    <row r="245" spans="1:19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4">
        <v>40512</v>
      </c>
      <c r="N245">
        <v>8.7200000000000006</v>
      </c>
      <c r="O245">
        <v>43.88</v>
      </c>
      <c r="P245">
        <v>17.71</v>
      </c>
      <c r="Q245" s="99">
        <f t="shared" si="10"/>
        <v>8.72E-2</v>
      </c>
      <c r="R245" s="99">
        <f t="shared" si="11"/>
        <v>0.43880000000000002</v>
      </c>
      <c r="S245" s="99">
        <f t="shared" si="12"/>
        <v>0.17710000000000001</v>
      </c>
    </row>
    <row r="246" spans="1:19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4">
        <v>40543</v>
      </c>
      <c r="N246">
        <v>9.77</v>
      </c>
      <c r="O246">
        <v>42.42</v>
      </c>
      <c r="P246">
        <v>17.71</v>
      </c>
      <c r="Q246" s="99">
        <f t="shared" si="10"/>
        <v>9.7699999999999995E-2</v>
      </c>
      <c r="R246" s="99">
        <f t="shared" si="11"/>
        <v>0.42420000000000002</v>
      </c>
      <c r="S246" s="99">
        <f t="shared" si="12"/>
        <v>0.17710000000000001</v>
      </c>
    </row>
    <row r="247" spans="1:19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4">
        <v>40574</v>
      </c>
      <c r="N247">
        <v>9.77</v>
      </c>
      <c r="O247">
        <v>42.42</v>
      </c>
      <c r="P247">
        <v>16.600000000000001</v>
      </c>
      <c r="Q247" s="99">
        <f t="shared" si="10"/>
        <v>9.7699999999999995E-2</v>
      </c>
      <c r="R247" s="99">
        <f t="shared" si="11"/>
        <v>0.42420000000000002</v>
      </c>
      <c r="S247" s="99">
        <f t="shared" si="12"/>
        <v>0.16600000000000001</v>
      </c>
    </row>
    <row r="248" spans="1:19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4">
        <v>40602</v>
      </c>
      <c r="N248">
        <v>9.77</v>
      </c>
      <c r="O248">
        <v>42.42</v>
      </c>
      <c r="P248">
        <v>16.600000000000001</v>
      </c>
      <c r="Q248" s="99">
        <f t="shared" si="10"/>
        <v>9.7699999999999995E-2</v>
      </c>
      <c r="R248" s="99">
        <f t="shared" si="11"/>
        <v>0.42420000000000002</v>
      </c>
      <c r="S248" s="99">
        <f t="shared" si="12"/>
        <v>0.16600000000000001</v>
      </c>
    </row>
    <row r="249" spans="1:19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4">
        <v>40633</v>
      </c>
      <c r="N249">
        <v>10.61</v>
      </c>
      <c r="O249">
        <v>40.770000000000003</v>
      </c>
      <c r="P249">
        <v>16.600000000000001</v>
      </c>
      <c r="Q249" s="99">
        <f t="shared" si="10"/>
        <v>0.1061</v>
      </c>
      <c r="R249" s="99">
        <f t="shared" si="11"/>
        <v>0.40770000000000001</v>
      </c>
      <c r="S249" s="99">
        <f t="shared" si="12"/>
        <v>0.16600000000000001</v>
      </c>
    </row>
    <row r="250" spans="1:19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4">
        <v>40662</v>
      </c>
      <c r="N250">
        <v>10.61</v>
      </c>
      <c r="O250">
        <v>40.770000000000003</v>
      </c>
      <c r="P250">
        <v>15.25</v>
      </c>
      <c r="Q250" s="99">
        <f t="shared" si="10"/>
        <v>0.1061</v>
      </c>
      <c r="R250" s="99">
        <f t="shared" si="11"/>
        <v>0.40770000000000001</v>
      </c>
      <c r="S250" s="99">
        <f t="shared" si="12"/>
        <v>0.1525</v>
      </c>
    </row>
    <row r="251" spans="1:19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4">
        <v>40694</v>
      </c>
      <c r="N251">
        <v>10.61</v>
      </c>
      <c r="O251">
        <v>40.770000000000003</v>
      </c>
      <c r="P251">
        <v>15.25</v>
      </c>
      <c r="Q251" s="99">
        <f t="shared" si="10"/>
        <v>0.1061</v>
      </c>
      <c r="R251" s="99">
        <f t="shared" si="11"/>
        <v>0.40770000000000001</v>
      </c>
      <c r="S251" s="99">
        <f t="shared" si="12"/>
        <v>0.1525</v>
      </c>
    </row>
    <row r="252" spans="1:19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4">
        <v>40724</v>
      </c>
      <c r="N252">
        <v>9.8800000000000008</v>
      </c>
      <c r="O252">
        <v>40.550000000000004</v>
      </c>
      <c r="P252">
        <v>15.25</v>
      </c>
      <c r="Q252" s="99">
        <f t="shared" si="10"/>
        <v>9.8800000000000013E-2</v>
      </c>
      <c r="R252" s="99">
        <f t="shared" si="11"/>
        <v>0.40550000000000003</v>
      </c>
      <c r="S252" s="99">
        <f t="shared" si="12"/>
        <v>0.1525</v>
      </c>
    </row>
    <row r="253" spans="1:19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4">
        <v>40753</v>
      </c>
      <c r="N253">
        <v>9.8800000000000008</v>
      </c>
      <c r="O253">
        <v>40.550000000000004</v>
      </c>
      <c r="P253">
        <v>13.74</v>
      </c>
      <c r="Q253" s="99">
        <f t="shared" si="10"/>
        <v>9.8800000000000013E-2</v>
      </c>
      <c r="R253" s="99">
        <f t="shared" si="11"/>
        <v>0.40550000000000003</v>
      </c>
      <c r="S253" s="99">
        <f t="shared" si="12"/>
        <v>0.13739999999999999</v>
      </c>
    </row>
    <row r="254" spans="1:19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4">
        <v>40786</v>
      </c>
      <c r="N254">
        <v>9.8800000000000008</v>
      </c>
      <c r="O254">
        <v>40.550000000000004</v>
      </c>
      <c r="P254">
        <v>13.74</v>
      </c>
      <c r="Q254" s="99">
        <f t="shared" si="10"/>
        <v>9.8800000000000013E-2</v>
      </c>
      <c r="R254" s="99">
        <f t="shared" si="11"/>
        <v>0.40550000000000003</v>
      </c>
      <c r="S254" s="99">
        <f t="shared" si="12"/>
        <v>0.13739999999999999</v>
      </c>
    </row>
    <row r="255" spans="1:19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4">
        <v>40816</v>
      </c>
      <c r="N255">
        <v>12.02</v>
      </c>
      <c r="O255">
        <v>39.53</v>
      </c>
      <c r="P255">
        <v>13.74</v>
      </c>
      <c r="Q255" s="99">
        <f t="shared" si="10"/>
        <v>0.1202</v>
      </c>
      <c r="R255" s="99">
        <f t="shared" si="11"/>
        <v>0.39529999999999998</v>
      </c>
      <c r="S255" s="99">
        <f t="shared" si="12"/>
        <v>0.13739999999999999</v>
      </c>
    </row>
    <row r="256" spans="1:19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4">
        <v>40847</v>
      </c>
      <c r="N256">
        <v>12.02</v>
      </c>
      <c r="O256">
        <v>39.53</v>
      </c>
      <c r="P256">
        <v>13.43</v>
      </c>
      <c r="Q256" s="99">
        <f t="shared" si="10"/>
        <v>0.1202</v>
      </c>
      <c r="R256" s="99">
        <f t="shared" si="11"/>
        <v>0.39529999999999998</v>
      </c>
      <c r="S256" s="99">
        <f t="shared" si="12"/>
        <v>0.1343</v>
      </c>
    </row>
    <row r="257" spans="1:19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4">
        <v>40877</v>
      </c>
      <c r="N257">
        <v>12.02</v>
      </c>
      <c r="O257">
        <v>39.53</v>
      </c>
      <c r="P257">
        <v>13.43</v>
      </c>
      <c r="Q257" s="99">
        <f t="shared" si="10"/>
        <v>0.1202</v>
      </c>
      <c r="R257" s="99">
        <f t="shared" si="11"/>
        <v>0.39529999999999998</v>
      </c>
      <c r="S257" s="99">
        <f t="shared" si="12"/>
        <v>0.1343</v>
      </c>
    </row>
    <row r="258" spans="1:19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4">
        <v>40907</v>
      </c>
      <c r="N258">
        <v>12.14</v>
      </c>
      <c r="O258">
        <v>36.6</v>
      </c>
      <c r="P258">
        <v>13.43</v>
      </c>
      <c r="Q258" s="99">
        <f t="shared" si="10"/>
        <v>0.12140000000000001</v>
      </c>
      <c r="R258" s="99">
        <f t="shared" si="11"/>
        <v>0.36599999999999999</v>
      </c>
      <c r="S258" s="99">
        <f t="shared" si="12"/>
        <v>0.1343</v>
      </c>
    </row>
    <row r="259" spans="1:19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4">
        <v>40939</v>
      </c>
      <c r="N259">
        <v>12.14</v>
      </c>
      <c r="O259">
        <v>36.6</v>
      </c>
      <c r="P259">
        <v>14.21</v>
      </c>
      <c r="Q259" s="99">
        <f t="shared" si="10"/>
        <v>0.12140000000000001</v>
      </c>
      <c r="R259" s="99">
        <f t="shared" si="11"/>
        <v>0.36599999999999999</v>
      </c>
      <c r="S259" s="99">
        <f t="shared" si="12"/>
        <v>0.1421</v>
      </c>
    </row>
    <row r="260" spans="1:19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4">
        <v>40968</v>
      </c>
      <c r="N260">
        <v>12.14</v>
      </c>
      <c r="O260">
        <v>36.6</v>
      </c>
      <c r="P260">
        <v>14.21</v>
      </c>
      <c r="Q260" s="99">
        <f t="shared" si="10"/>
        <v>0.12140000000000001</v>
      </c>
      <c r="R260" s="99">
        <f t="shared" si="11"/>
        <v>0.36599999999999999</v>
      </c>
      <c r="S260" s="99">
        <f t="shared" si="12"/>
        <v>0.1421</v>
      </c>
    </row>
    <row r="261" spans="1:19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4">
        <v>40998</v>
      </c>
      <c r="N261">
        <v>11.08</v>
      </c>
      <c r="O261">
        <v>34</v>
      </c>
      <c r="P261">
        <v>14.21</v>
      </c>
      <c r="Q261" s="99">
        <f t="shared" si="10"/>
        <v>0.1108</v>
      </c>
      <c r="R261" s="99">
        <f t="shared" si="11"/>
        <v>0.34</v>
      </c>
      <c r="S261" s="99">
        <f t="shared" si="12"/>
        <v>0.1421</v>
      </c>
    </row>
    <row r="262" spans="1:19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4">
        <v>41029</v>
      </c>
      <c r="N262">
        <v>11.08</v>
      </c>
      <c r="O262">
        <v>34</v>
      </c>
      <c r="P262">
        <v>14.32</v>
      </c>
      <c r="Q262" s="99">
        <f t="shared" si="10"/>
        <v>0.1108</v>
      </c>
      <c r="R262" s="99">
        <f t="shared" si="11"/>
        <v>0.34</v>
      </c>
      <c r="S262" s="99">
        <f t="shared" si="12"/>
        <v>0.14319999999999999</v>
      </c>
    </row>
    <row r="263" spans="1:19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4">
        <v>41060</v>
      </c>
      <c r="N263">
        <v>11.08</v>
      </c>
      <c r="O263">
        <v>34</v>
      </c>
      <c r="P263">
        <v>14.32</v>
      </c>
      <c r="Q263" s="99">
        <f t="shared" ref="Q263:Q325" si="13">N263/100</f>
        <v>0.1108</v>
      </c>
      <c r="R263" s="99">
        <f t="shared" ref="R263:R325" si="14">O263/100</f>
        <v>0.34</v>
      </c>
      <c r="S263" s="99">
        <f t="shared" ref="S263:S325" si="15">P263/100</f>
        <v>0.14319999999999999</v>
      </c>
    </row>
    <row r="264" spans="1:19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4">
        <v>41089</v>
      </c>
      <c r="N264">
        <v>9.73</v>
      </c>
      <c r="O264">
        <v>25.580000000000002</v>
      </c>
      <c r="P264">
        <v>14.32</v>
      </c>
      <c r="Q264" s="99">
        <f t="shared" si="13"/>
        <v>9.7299999999999998E-2</v>
      </c>
      <c r="R264" s="99">
        <f t="shared" si="14"/>
        <v>0.25580000000000003</v>
      </c>
      <c r="S264" s="99">
        <f t="shared" si="15"/>
        <v>0.14319999999999999</v>
      </c>
    </row>
    <row r="265" spans="1:19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4">
        <v>41121</v>
      </c>
      <c r="N265">
        <v>9.73</v>
      </c>
      <c r="O265">
        <v>25.580000000000002</v>
      </c>
      <c r="P265">
        <v>15.68</v>
      </c>
      <c r="Q265" s="99">
        <f t="shared" si="13"/>
        <v>9.7299999999999998E-2</v>
      </c>
      <c r="R265" s="99">
        <f t="shared" si="14"/>
        <v>0.25580000000000003</v>
      </c>
      <c r="S265" s="99">
        <f t="shared" si="15"/>
        <v>0.15679999999999999</v>
      </c>
    </row>
    <row r="266" spans="1:19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4">
        <v>41152</v>
      </c>
      <c r="N266">
        <v>9.73</v>
      </c>
      <c r="O266">
        <v>25.580000000000002</v>
      </c>
      <c r="P266">
        <v>15.68</v>
      </c>
      <c r="Q266" s="99">
        <f t="shared" si="13"/>
        <v>9.7299999999999998E-2</v>
      </c>
      <c r="R266" s="99">
        <f t="shared" si="14"/>
        <v>0.25580000000000003</v>
      </c>
      <c r="S266" s="99">
        <f t="shared" si="15"/>
        <v>0.15679999999999999</v>
      </c>
    </row>
    <row r="267" spans="1:19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4">
        <v>41180</v>
      </c>
      <c r="N267">
        <v>10.89</v>
      </c>
      <c r="O267">
        <v>22.82</v>
      </c>
      <c r="P267">
        <v>15.68</v>
      </c>
      <c r="Q267" s="99">
        <f t="shared" si="13"/>
        <v>0.10890000000000001</v>
      </c>
      <c r="R267" s="99">
        <f t="shared" si="14"/>
        <v>0.22820000000000001</v>
      </c>
      <c r="S267" s="99">
        <f t="shared" si="15"/>
        <v>0.15679999999999999</v>
      </c>
    </row>
    <row r="268" spans="1:19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4">
        <v>41213</v>
      </c>
      <c r="N268">
        <v>10.89</v>
      </c>
      <c r="O268">
        <v>22.82</v>
      </c>
      <c r="P268">
        <v>15.860000000000001</v>
      </c>
      <c r="Q268" s="99">
        <f t="shared" si="13"/>
        <v>0.10890000000000001</v>
      </c>
      <c r="R268" s="99">
        <f t="shared" si="14"/>
        <v>0.22820000000000001</v>
      </c>
      <c r="S268" s="99">
        <f t="shared" si="15"/>
        <v>0.15860000000000002</v>
      </c>
    </row>
    <row r="269" spans="1:19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4">
        <v>41243</v>
      </c>
      <c r="N269">
        <v>10.89</v>
      </c>
      <c r="O269">
        <v>22.82</v>
      </c>
      <c r="P269">
        <v>15.860000000000001</v>
      </c>
      <c r="Q269" s="99">
        <f t="shared" si="13"/>
        <v>0.10890000000000001</v>
      </c>
      <c r="R269" s="99">
        <f t="shared" si="14"/>
        <v>0.22820000000000001</v>
      </c>
      <c r="S269" s="99">
        <f t="shared" si="15"/>
        <v>0.15860000000000002</v>
      </c>
    </row>
    <row r="270" spans="1:19">
      <c r="M270" s="4">
        <v>41274</v>
      </c>
      <c r="N270">
        <v>11.07</v>
      </c>
      <c r="O270">
        <v>21.3</v>
      </c>
      <c r="P270">
        <v>15.860000000000001</v>
      </c>
      <c r="Q270" s="99">
        <f t="shared" si="13"/>
        <v>0.11070000000000001</v>
      </c>
      <c r="R270" s="99">
        <f t="shared" si="14"/>
        <v>0.21299999999999999</v>
      </c>
      <c r="S270" s="99">
        <f t="shared" si="15"/>
        <v>0.15860000000000002</v>
      </c>
    </row>
    <row r="271" spans="1:19">
      <c r="M271" s="4">
        <v>41305</v>
      </c>
      <c r="N271">
        <v>11.07</v>
      </c>
      <c r="O271">
        <v>21.3</v>
      </c>
      <c r="P271">
        <v>16.78</v>
      </c>
      <c r="Q271" s="99">
        <f t="shared" si="13"/>
        <v>0.11070000000000001</v>
      </c>
      <c r="R271" s="99">
        <f t="shared" si="14"/>
        <v>0.21299999999999999</v>
      </c>
      <c r="S271" s="99">
        <f t="shared" si="15"/>
        <v>0.1678</v>
      </c>
    </row>
    <row r="272" spans="1:19">
      <c r="M272" s="4">
        <v>41333</v>
      </c>
      <c r="N272">
        <v>11.07</v>
      </c>
      <c r="O272">
        <v>21.3</v>
      </c>
      <c r="P272">
        <v>16.78</v>
      </c>
      <c r="Q272" s="99">
        <f t="shared" si="13"/>
        <v>0.11070000000000001</v>
      </c>
      <c r="R272" s="99">
        <f t="shared" si="14"/>
        <v>0.21299999999999999</v>
      </c>
      <c r="S272" s="99">
        <f t="shared" si="15"/>
        <v>0.1678</v>
      </c>
    </row>
    <row r="273" spans="13:19">
      <c r="M273" s="4">
        <v>41362</v>
      </c>
      <c r="N273">
        <v>11.41</v>
      </c>
      <c r="O273">
        <v>21.39</v>
      </c>
      <c r="P273">
        <v>16.78</v>
      </c>
      <c r="Q273" s="99">
        <f t="shared" si="13"/>
        <v>0.11410000000000001</v>
      </c>
      <c r="R273" s="99">
        <f t="shared" si="14"/>
        <v>0.21390000000000001</v>
      </c>
      <c r="S273" s="99">
        <f t="shared" si="15"/>
        <v>0.1678</v>
      </c>
    </row>
    <row r="274" spans="13:19">
      <c r="M274" s="4">
        <v>41394</v>
      </c>
      <c r="N274">
        <v>11.41</v>
      </c>
      <c r="O274">
        <v>21.39</v>
      </c>
      <c r="P274">
        <v>16.96</v>
      </c>
      <c r="Q274" s="99">
        <f t="shared" si="13"/>
        <v>0.11410000000000001</v>
      </c>
      <c r="R274" s="99">
        <f t="shared" si="14"/>
        <v>0.21390000000000001</v>
      </c>
      <c r="S274" s="99">
        <f t="shared" si="15"/>
        <v>0.1696</v>
      </c>
    </row>
    <row r="275" spans="13:19">
      <c r="M275" s="4">
        <v>41425</v>
      </c>
      <c r="N275">
        <v>11.41</v>
      </c>
      <c r="O275">
        <v>21.39</v>
      </c>
      <c r="P275">
        <v>16.96</v>
      </c>
      <c r="Q275" s="99">
        <f t="shared" si="13"/>
        <v>0.11410000000000001</v>
      </c>
      <c r="R275" s="99">
        <f t="shared" si="14"/>
        <v>0.21390000000000001</v>
      </c>
      <c r="S275" s="99">
        <f t="shared" si="15"/>
        <v>0.1696</v>
      </c>
    </row>
    <row r="276" spans="13:19">
      <c r="M276" s="4">
        <v>41453</v>
      </c>
      <c r="N276">
        <v>11.540000000000001</v>
      </c>
      <c r="O276">
        <v>27.69</v>
      </c>
      <c r="P276">
        <v>16.96</v>
      </c>
      <c r="Q276" s="99">
        <f t="shared" si="13"/>
        <v>0.1154</v>
      </c>
      <c r="R276" s="99">
        <f t="shared" si="14"/>
        <v>0.27690000000000003</v>
      </c>
      <c r="S276" s="99">
        <f t="shared" si="15"/>
        <v>0.1696</v>
      </c>
    </row>
    <row r="277" spans="13:19">
      <c r="M277" s="4">
        <v>41486</v>
      </c>
      <c r="N277">
        <v>11.540000000000001</v>
      </c>
      <c r="O277">
        <v>27.69</v>
      </c>
      <c r="P277">
        <v>16.89</v>
      </c>
      <c r="Q277" s="99">
        <f t="shared" si="13"/>
        <v>0.1154</v>
      </c>
      <c r="R277" s="99">
        <f t="shared" si="14"/>
        <v>0.27690000000000003</v>
      </c>
      <c r="S277" s="99">
        <f t="shared" si="15"/>
        <v>0.16889999999999999</v>
      </c>
    </row>
    <row r="278" spans="13:19">
      <c r="M278" s="4">
        <v>41516</v>
      </c>
      <c r="N278">
        <v>11.540000000000001</v>
      </c>
      <c r="O278">
        <v>27.69</v>
      </c>
      <c r="P278">
        <v>16.89</v>
      </c>
      <c r="Q278" s="99">
        <f t="shared" si="13"/>
        <v>0.1154</v>
      </c>
      <c r="R278" s="99">
        <f t="shared" si="14"/>
        <v>0.27690000000000003</v>
      </c>
      <c r="S278" s="99">
        <f t="shared" si="15"/>
        <v>0.16889999999999999</v>
      </c>
    </row>
    <row r="279" spans="13:19">
      <c r="M279" s="4">
        <v>41547</v>
      </c>
      <c r="N279">
        <v>11.28</v>
      </c>
      <c r="O279">
        <v>27.73</v>
      </c>
      <c r="P279">
        <v>16.89</v>
      </c>
      <c r="Q279" s="99">
        <f t="shared" si="13"/>
        <v>0.1128</v>
      </c>
      <c r="R279" s="99">
        <f t="shared" si="14"/>
        <v>0.27729999999999999</v>
      </c>
      <c r="S279" s="99">
        <f t="shared" si="15"/>
        <v>0.16889999999999999</v>
      </c>
    </row>
    <row r="280" spans="13:19">
      <c r="M280" s="4">
        <v>41578</v>
      </c>
      <c r="N280">
        <v>11.28</v>
      </c>
      <c r="O280">
        <v>27.73</v>
      </c>
      <c r="P280">
        <v>16.79</v>
      </c>
      <c r="Q280" s="99">
        <f t="shared" si="13"/>
        <v>0.1128</v>
      </c>
      <c r="R280" s="99">
        <f t="shared" si="14"/>
        <v>0.27729999999999999</v>
      </c>
      <c r="S280" s="99">
        <f t="shared" si="15"/>
        <v>0.16789999999999999</v>
      </c>
    </row>
    <row r="281" spans="13:19">
      <c r="M281" s="4">
        <v>41607</v>
      </c>
      <c r="N281">
        <v>11.28</v>
      </c>
      <c r="O281">
        <v>27.73</v>
      </c>
      <c r="P281">
        <v>16.79</v>
      </c>
      <c r="Q281" s="99">
        <f t="shared" si="13"/>
        <v>0.1128</v>
      </c>
      <c r="R281" s="99">
        <f t="shared" si="14"/>
        <v>0.27729999999999999</v>
      </c>
      <c r="S281" s="99">
        <f t="shared" si="15"/>
        <v>0.16789999999999999</v>
      </c>
    </row>
    <row r="282" spans="13:19">
      <c r="M282" s="4">
        <v>41639</v>
      </c>
      <c r="N282">
        <v>9.99</v>
      </c>
      <c r="O282">
        <v>26.82</v>
      </c>
      <c r="P282">
        <v>16.79</v>
      </c>
      <c r="Q282" s="99">
        <f t="shared" si="13"/>
        <v>9.9900000000000003E-2</v>
      </c>
      <c r="R282" s="99">
        <f t="shared" si="14"/>
        <v>0.26819999999999999</v>
      </c>
      <c r="S282" s="99">
        <f t="shared" si="15"/>
        <v>0.16789999999999999</v>
      </c>
    </row>
    <row r="283" spans="13:19">
      <c r="M283" s="4">
        <v>41670</v>
      </c>
      <c r="N283">
        <v>9.99</v>
      </c>
      <c r="O283">
        <v>26.82</v>
      </c>
      <c r="P283">
        <v>14.58</v>
      </c>
      <c r="Q283" s="99">
        <f t="shared" si="13"/>
        <v>9.9900000000000003E-2</v>
      </c>
      <c r="R283" s="99">
        <f t="shared" si="14"/>
        <v>0.26819999999999999</v>
      </c>
      <c r="S283" s="99">
        <f t="shared" si="15"/>
        <v>0.14580000000000001</v>
      </c>
    </row>
    <row r="284" spans="13:19">
      <c r="M284" s="4">
        <v>41698</v>
      </c>
      <c r="N284">
        <v>9.99</v>
      </c>
      <c r="O284">
        <v>26.82</v>
      </c>
      <c r="P284">
        <v>14.58</v>
      </c>
      <c r="Q284" s="99">
        <f t="shared" si="13"/>
        <v>9.9900000000000003E-2</v>
      </c>
      <c r="R284" s="99">
        <f t="shared" si="14"/>
        <v>0.26819999999999999</v>
      </c>
      <c r="S284" s="99">
        <f t="shared" si="15"/>
        <v>0.14580000000000001</v>
      </c>
    </row>
    <row r="285" spans="13:19">
      <c r="M285" s="4">
        <v>41729</v>
      </c>
      <c r="N285">
        <v>9.49</v>
      </c>
      <c r="O285">
        <v>25.650000000000002</v>
      </c>
      <c r="P285">
        <v>14.58</v>
      </c>
      <c r="Q285" s="99">
        <f t="shared" si="13"/>
        <v>9.4899999999999998E-2</v>
      </c>
      <c r="R285" s="99">
        <f t="shared" si="14"/>
        <v>0.25650000000000001</v>
      </c>
      <c r="S285" s="99">
        <f t="shared" si="15"/>
        <v>0.14580000000000001</v>
      </c>
    </row>
    <row r="286" spans="13:19">
      <c r="M286" s="4">
        <v>41759</v>
      </c>
      <c r="N286">
        <v>9.49</v>
      </c>
      <c r="O286">
        <v>25.650000000000002</v>
      </c>
      <c r="P286">
        <v>14.120000000000001</v>
      </c>
      <c r="Q286" s="99">
        <f t="shared" si="13"/>
        <v>9.4899999999999998E-2</v>
      </c>
      <c r="R286" s="99">
        <f t="shared" si="14"/>
        <v>0.25650000000000001</v>
      </c>
      <c r="S286" s="99">
        <f t="shared" si="15"/>
        <v>0.14120000000000002</v>
      </c>
    </row>
    <row r="287" spans="13:19">
      <c r="M287" s="4">
        <v>41789</v>
      </c>
      <c r="N287">
        <v>9.49</v>
      </c>
      <c r="O287">
        <v>25.650000000000002</v>
      </c>
      <c r="P287">
        <v>14.120000000000001</v>
      </c>
      <c r="Q287" s="99">
        <f t="shared" si="13"/>
        <v>9.4899999999999998E-2</v>
      </c>
      <c r="R287" s="99">
        <f t="shared" si="14"/>
        <v>0.25650000000000001</v>
      </c>
      <c r="S287" s="99">
        <f t="shared" si="15"/>
        <v>0.14120000000000002</v>
      </c>
    </row>
    <row r="288" spans="13:19">
      <c r="M288" s="4">
        <v>41820</v>
      </c>
      <c r="N288">
        <v>9.64</v>
      </c>
      <c r="O288">
        <v>24.59</v>
      </c>
      <c r="P288">
        <v>14.120000000000001</v>
      </c>
      <c r="Q288" s="99">
        <f t="shared" si="13"/>
        <v>9.64E-2</v>
      </c>
      <c r="R288" s="99">
        <f t="shared" si="14"/>
        <v>0.24590000000000001</v>
      </c>
      <c r="S288" s="99">
        <f t="shared" si="15"/>
        <v>0.14120000000000002</v>
      </c>
    </row>
    <row r="289" spans="13:19">
      <c r="M289" s="4">
        <v>41851</v>
      </c>
      <c r="N289">
        <v>9.64</v>
      </c>
      <c r="O289">
        <v>24.59</v>
      </c>
      <c r="P289">
        <v>13.86</v>
      </c>
      <c r="Q289" s="99">
        <f t="shared" si="13"/>
        <v>9.64E-2</v>
      </c>
      <c r="R289" s="99">
        <f t="shared" si="14"/>
        <v>0.24590000000000001</v>
      </c>
      <c r="S289" s="99">
        <f t="shared" si="15"/>
        <v>0.1386</v>
      </c>
    </row>
    <row r="290" spans="13:19">
      <c r="M290" s="4">
        <v>41880</v>
      </c>
      <c r="N290">
        <v>9.64</v>
      </c>
      <c r="O290">
        <v>24.59</v>
      </c>
      <c r="P290">
        <v>13.86</v>
      </c>
      <c r="Q290" s="99">
        <f t="shared" si="13"/>
        <v>9.64E-2</v>
      </c>
      <c r="R290" s="99">
        <f t="shared" si="14"/>
        <v>0.24590000000000001</v>
      </c>
      <c r="S290" s="99">
        <f t="shared" si="15"/>
        <v>0.1386</v>
      </c>
    </row>
    <row r="291" spans="13:19">
      <c r="M291" s="4">
        <v>41912</v>
      </c>
      <c r="N291">
        <v>9.83</v>
      </c>
      <c r="O291">
        <v>23.7</v>
      </c>
      <c r="P291">
        <v>13.86</v>
      </c>
      <c r="Q291" s="99">
        <f t="shared" si="13"/>
        <v>9.8299999999999998E-2</v>
      </c>
      <c r="R291" s="99">
        <f t="shared" si="14"/>
        <v>0.23699999999999999</v>
      </c>
      <c r="S291" s="99">
        <f t="shared" si="15"/>
        <v>0.1386</v>
      </c>
    </row>
    <row r="292" spans="13:19">
      <c r="M292" s="4">
        <v>41943</v>
      </c>
      <c r="N292">
        <v>9.83</v>
      </c>
      <c r="O292">
        <v>23.7</v>
      </c>
      <c r="P292">
        <v>13.55</v>
      </c>
      <c r="Q292" s="99">
        <f t="shared" si="13"/>
        <v>9.8299999999999998E-2</v>
      </c>
      <c r="R292" s="99">
        <f t="shared" si="14"/>
        <v>0.23699999999999999</v>
      </c>
      <c r="S292" s="99">
        <f t="shared" si="15"/>
        <v>0.13550000000000001</v>
      </c>
    </row>
    <row r="293" spans="13:19">
      <c r="M293" s="4">
        <v>41971</v>
      </c>
      <c r="N293">
        <v>9.83</v>
      </c>
      <c r="O293">
        <v>23.7</v>
      </c>
      <c r="P293">
        <v>13.55</v>
      </c>
      <c r="Q293" s="99">
        <f t="shared" si="13"/>
        <v>9.8299999999999998E-2</v>
      </c>
      <c r="R293" s="99">
        <f t="shared" si="14"/>
        <v>0.23699999999999999</v>
      </c>
      <c r="S293" s="99">
        <f t="shared" si="15"/>
        <v>0.13550000000000001</v>
      </c>
    </row>
    <row r="294" spans="13:19">
      <c r="M294" s="4">
        <v>42004</v>
      </c>
      <c r="N294">
        <v>11.870000000000001</v>
      </c>
      <c r="O294">
        <v>22.5</v>
      </c>
      <c r="P294">
        <v>13.55</v>
      </c>
      <c r="Q294" s="99">
        <f t="shared" si="13"/>
        <v>0.11870000000000001</v>
      </c>
      <c r="R294" s="99">
        <f t="shared" si="14"/>
        <v>0.22500000000000001</v>
      </c>
      <c r="S294" s="99">
        <f t="shared" si="15"/>
        <v>0.13550000000000001</v>
      </c>
    </row>
    <row r="295" spans="13:19">
      <c r="M295" s="4">
        <v>42034</v>
      </c>
      <c r="N295">
        <v>11.870000000000001</v>
      </c>
      <c r="O295">
        <v>22.5</v>
      </c>
      <c r="P295">
        <v>14.99</v>
      </c>
      <c r="Q295" s="99">
        <f t="shared" si="13"/>
        <v>0.11870000000000001</v>
      </c>
      <c r="R295" s="99">
        <f t="shared" si="14"/>
        <v>0.22500000000000001</v>
      </c>
      <c r="S295" s="99">
        <f t="shared" si="15"/>
        <v>0.14990000000000001</v>
      </c>
    </row>
    <row r="296" spans="13:19">
      <c r="M296" s="4">
        <v>42062</v>
      </c>
      <c r="N296">
        <v>11.870000000000001</v>
      </c>
      <c r="O296">
        <v>22.5</v>
      </c>
      <c r="P296">
        <v>14.99</v>
      </c>
      <c r="Q296" s="99">
        <f t="shared" si="13"/>
        <v>0.11870000000000001</v>
      </c>
      <c r="R296" s="99">
        <f t="shared" si="14"/>
        <v>0.22500000000000001</v>
      </c>
      <c r="S296" s="99">
        <f t="shared" si="15"/>
        <v>0.14990000000000001</v>
      </c>
    </row>
    <row r="297" spans="13:19">
      <c r="M297" s="4">
        <v>42094</v>
      </c>
      <c r="N297">
        <v>-1.25</v>
      </c>
      <c r="O297">
        <v>22.19</v>
      </c>
      <c r="P297">
        <v>14.99</v>
      </c>
      <c r="Q297" s="99">
        <f t="shared" si="13"/>
        <v>-1.2500000000000001E-2</v>
      </c>
      <c r="R297" s="99">
        <f t="shared" si="14"/>
        <v>0.22190000000000001</v>
      </c>
      <c r="S297" s="99">
        <f t="shared" si="15"/>
        <v>0.14990000000000001</v>
      </c>
    </row>
    <row r="298" spans="13:19">
      <c r="M298" s="4">
        <v>42124</v>
      </c>
      <c r="N298">
        <v>-1.25</v>
      </c>
      <c r="O298">
        <v>22.19</v>
      </c>
      <c r="P298">
        <v>15.15</v>
      </c>
      <c r="Q298" s="99">
        <f t="shared" si="13"/>
        <v>-1.2500000000000001E-2</v>
      </c>
      <c r="R298" s="99">
        <f t="shared" si="14"/>
        <v>0.22190000000000001</v>
      </c>
      <c r="S298" s="99">
        <f t="shared" si="15"/>
        <v>0.1515</v>
      </c>
    </row>
    <row r="299" spans="13:19">
      <c r="M299" s="4">
        <v>42153</v>
      </c>
      <c r="N299">
        <v>-1.25</v>
      </c>
      <c r="O299">
        <v>22.19</v>
      </c>
      <c r="P299">
        <v>15.15</v>
      </c>
      <c r="Q299" s="99">
        <f t="shared" si="13"/>
        <v>-1.2500000000000001E-2</v>
      </c>
      <c r="R299" s="99">
        <f t="shared" si="14"/>
        <v>0.22190000000000001</v>
      </c>
      <c r="S299" s="99">
        <f t="shared" si="15"/>
        <v>0.1515</v>
      </c>
    </row>
    <row r="300" spans="13:19">
      <c r="M300" s="4">
        <v>42185</v>
      </c>
      <c r="N300">
        <v>-5.72</v>
      </c>
      <c r="O300">
        <v>15.23</v>
      </c>
      <c r="P300">
        <v>15.15</v>
      </c>
      <c r="Q300" s="99">
        <f t="shared" si="13"/>
        <v>-5.7200000000000001E-2</v>
      </c>
      <c r="R300" s="99">
        <f t="shared" si="14"/>
        <v>0.15229999999999999</v>
      </c>
      <c r="S300" s="99">
        <f t="shared" si="15"/>
        <v>0.1515</v>
      </c>
    </row>
    <row r="301" spans="13:19">
      <c r="M301" s="4">
        <v>42216</v>
      </c>
      <c r="N301">
        <v>-5.72</v>
      </c>
      <c r="O301">
        <v>15.23</v>
      </c>
      <c r="P301">
        <v>15.040000000000001</v>
      </c>
      <c r="Q301" s="99">
        <f t="shared" si="13"/>
        <v>-5.7200000000000001E-2</v>
      </c>
      <c r="R301" s="99">
        <f t="shared" si="14"/>
        <v>0.15229999999999999</v>
      </c>
      <c r="S301" s="99">
        <f t="shared" si="15"/>
        <v>0.15040000000000001</v>
      </c>
    </row>
    <row r="302" spans="13:19">
      <c r="M302" s="4">
        <v>42247</v>
      </c>
      <c r="N302">
        <v>-5.72</v>
      </c>
      <c r="O302">
        <v>15.23</v>
      </c>
      <c r="P302">
        <v>15.040000000000001</v>
      </c>
      <c r="Q302" s="99">
        <f t="shared" si="13"/>
        <v>-5.7200000000000001E-2</v>
      </c>
      <c r="R302" s="99">
        <f t="shared" si="14"/>
        <v>0.15229999999999999</v>
      </c>
      <c r="S302" s="99">
        <f t="shared" si="15"/>
        <v>0.15040000000000001</v>
      </c>
    </row>
    <row r="303" spans="13:19">
      <c r="M303" s="4">
        <v>42277</v>
      </c>
      <c r="N303">
        <v>-6.55</v>
      </c>
      <c r="O303">
        <v>15.85</v>
      </c>
      <c r="P303">
        <v>15.040000000000001</v>
      </c>
      <c r="Q303" s="99">
        <f t="shared" si="13"/>
        <v>-6.5500000000000003E-2</v>
      </c>
      <c r="R303" s="99">
        <f t="shared" si="14"/>
        <v>0.1585</v>
      </c>
      <c r="S303" s="99">
        <f t="shared" si="15"/>
        <v>0.15040000000000001</v>
      </c>
    </row>
    <row r="304" spans="13:19">
      <c r="M304" s="4">
        <v>42307</v>
      </c>
      <c r="N304">
        <v>-6.55</v>
      </c>
      <c r="O304">
        <v>15.85</v>
      </c>
      <c r="P304">
        <v>15.98</v>
      </c>
      <c r="Q304" s="99">
        <f t="shared" si="13"/>
        <v>-6.5500000000000003E-2</v>
      </c>
      <c r="R304" s="99">
        <f t="shared" si="14"/>
        <v>0.1585</v>
      </c>
      <c r="S304" s="99">
        <f t="shared" si="15"/>
        <v>0.1598</v>
      </c>
    </row>
    <row r="305" spans="13:19">
      <c r="M305" s="4">
        <v>42338</v>
      </c>
      <c r="N305">
        <v>-6.55</v>
      </c>
      <c r="O305">
        <v>15.85</v>
      </c>
      <c r="P305">
        <v>15.98</v>
      </c>
      <c r="Q305" s="99">
        <f t="shared" si="13"/>
        <v>-6.5500000000000003E-2</v>
      </c>
      <c r="R305" s="99">
        <f t="shared" si="14"/>
        <v>0.1585</v>
      </c>
      <c r="S305" s="99">
        <f t="shared" si="15"/>
        <v>0.1598</v>
      </c>
    </row>
    <row r="306" spans="13:19">
      <c r="M306" s="4">
        <v>42369</v>
      </c>
      <c r="N306">
        <v>-6.22</v>
      </c>
      <c r="O306">
        <v>14.86</v>
      </c>
      <c r="P306">
        <v>15.98</v>
      </c>
      <c r="Q306" s="99">
        <f t="shared" si="13"/>
        <v>-6.2199999999999998E-2</v>
      </c>
      <c r="R306" s="99">
        <f t="shared" si="14"/>
        <v>0.14859999999999998</v>
      </c>
      <c r="S306" s="99">
        <f t="shared" si="15"/>
        <v>0.1598</v>
      </c>
    </row>
    <row r="307" spans="13:19">
      <c r="M307" s="4">
        <v>42398</v>
      </c>
      <c r="N307">
        <v>-6.22</v>
      </c>
      <c r="O307">
        <v>14.86</v>
      </c>
      <c r="P307">
        <v>16.98</v>
      </c>
      <c r="Q307" s="99">
        <f t="shared" si="13"/>
        <v>-6.2199999999999998E-2</v>
      </c>
      <c r="R307" s="99">
        <f t="shared" si="14"/>
        <v>0.14859999999999998</v>
      </c>
      <c r="S307" s="99">
        <f t="shared" si="15"/>
        <v>0.16980000000000001</v>
      </c>
    </row>
    <row r="308" spans="13:19">
      <c r="M308" s="4">
        <v>42429</v>
      </c>
      <c r="N308">
        <v>-6.22</v>
      </c>
      <c r="O308">
        <v>14.86</v>
      </c>
      <c r="P308">
        <v>16.98</v>
      </c>
      <c r="Q308" s="99">
        <f t="shared" si="13"/>
        <v>-6.2199999999999998E-2</v>
      </c>
      <c r="R308" s="99">
        <f t="shared" si="14"/>
        <v>0.14859999999999998</v>
      </c>
      <c r="S308" s="99">
        <f t="shared" si="15"/>
        <v>0.16980000000000001</v>
      </c>
    </row>
    <row r="309" spans="13:19">
      <c r="M309" s="4">
        <v>42460</v>
      </c>
      <c r="N309">
        <v>8.39</v>
      </c>
      <c r="O309">
        <v>14.01</v>
      </c>
      <c r="P309">
        <v>16.98</v>
      </c>
      <c r="Q309" s="99">
        <f t="shared" si="13"/>
        <v>8.3900000000000002E-2</v>
      </c>
      <c r="R309" s="99">
        <f t="shared" si="14"/>
        <v>0.1401</v>
      </c>
      <c r="S309" s="99">
        <f t="shared" si="15"/>
        <v>0.16980000000000001</v>
      </c>
    </row>
    <row r="310" spans="13:19">
      <c r="M310" s="4">
        <v>42489</v>
      </c>
      <c r="N310">
        <v>8.39</v>
      </c>
      <c r="O310">
        <v>14.01</v>
      </c>
      <c r="P310">
        <v>16.43</v>
      </c>
      <c r="Q310" s="99">
        <f t="shared" si="13"/>
        <v>8.3900000000000002E-2</v>
      </c>
      <c r="R310" s="99">
        <f t="shared" si="14"/>
        <v>0.1401</v>
      </c>
      <c r="S310" s="99">
        <f t="shared" si="15"/>
        <v>0.1643</v>
      </c>
    </row>
    <row r="311" spans="13:19">
      <c r="M311" s="4">
        <v>42521</v>
      </c>
      <c r="N311">
        <v>8.39</v>
      </c>
      <c r="O311">
        <v>14.01</v>
      </c>
      <c r="P311">
        <v>16.43</v>
      </c>
      <c r="Q311" s="99">
        <f t="shared" si="13"/>
        <v>8.3900000000000002E-2</v>
      </c>
      <c r="R311" s="99">
        <f t="shared" si="14"/>
        <v>0.1401</v>
      </c>
      <c r="S311" s="99">
        <f t="shared" si="15"/>
        <v>0.1643</v>
      </c>
    </row>
    <row r="312" spans="13:19">
      <c r="M312" s="4">
        <v>42551</v>
      </c>
      <c r="N312">
        <v>14</v>
      </c>
      <c r="O312">
        <v>23.330000000000002</v>
      </c>
      <c r="P312">
        <v>16.43</v>
      </c>
      <c r="Q312" s="99">
        <f t="shared" si="13"/>
        <v>0.14000000000000001</v>
      </c>
      <c r="R312" s="99">
        <f t="shared" si="14"/>
        <v>0.23330000000000001</v>
      </c>
      <c r="S312" s="99">
        <f t="shared" si="15"/>
        <v>0.1643</v>
      </c>
    </row>
    <row r="313" spans="13:19">
      <c r="M313" s="4">
        <v>42580</v>
      </c>
      <c r="N313">
        <v>14</v>
      </c>
      <c r="O313">
        <v>23.330000000000002</v>
      </c>
      <c r="P313">
        <v>16.89</v>
      </c>
      <c r="Q313" s="99">
        <f t="shared" si="13"/>
        <v>0.14000000000000001</v>
      </c>
      <c r="R313" s="99">
        <f t="shared" si="14"/>
        <v>0.23330000000000001</v>
      </c>
      <c r="S313" s="99">
        <f t="shared" si="15"/>
        <v>0.16889999999999999</v>
      </c>
    </row>
    <row r="314" spans="13:19">
      <c r="M314" s="4">
        <v>42613</v>
      </c>
      <c r="N314">
        <v>14</v>
      </c>
      <c r="O314">
        <v>23.330000000000002</v>
      </c>
      <c r="P314">
        <v>16.89</v>
      </c>
      <c r="Q314" s="99">
        <f t="shared" si="13"/>
        <v>0.14000000000000001</v>
      </c>
      <c r="R314" s="99">
        <f t="shared" si="14"/>
        <v>0.23330000000000001</v>
      </c>
      <c r="S314" s="99">
        <f t="shared" si="15"/>
        <v>0.16889999999999999</v>
      </c>
    </row>
    <row r="315" spans="13:19">
      <c r="M315" s="4">
        <v>42643</v>
      </c>
      <c r="N315">
        <v>14.01</v>
      </c>
      <c r="O315">
        <v>23.97</v>
      </c>
      <c r="P315">
        <v>16.89</v>
      </c>
      <c r="Q315" s="99">
        <f t="shared" si="13"/>
        <v>0.1401</v>
      </c>
      <c r="R315" s="99">
        <f t="shared" si="14"/>
        <v>0.2397</v>
      </c>
      <c r="S315" s="99">
        <f t="shared" si="15"/>
        <v>0.16889999999999999</v>
      </c>
    </row>
    <row r="316" spans="13:19">
      <c r="M316" s="4">
        <v>42674</v>
      </c>
      <c r="N316">
        <v>14.01</v>
      </c>
      <c r="O316">
        <v>23.97</v>
      </c>
      <c r="P316">
        <v>16.77</v>
      </c>
      <c r="Q316" s="99">
        <f t="shared" si="13"/>
        <v>0.1401</v>
      </c>
      <c r="R316" s="99">
        <f t="shared" si="14"/>
        <v>0.2397</v>
      </c>
      <c r="S316" s="99">
        <f t="shared" si="15"/>
        <v>0.16769999999999999</v>
      </c>
    </row>
    <row r="317" spans="13:19">
      <c r="M317" s="4">
        <v>42704</v>
      </c>
      <c r="N317">
        <v>14.01</v>
      </c>
      <c r="O317">
        <v>23.97</v>
      </c>
      <c r="P317">
        <v>16.77</v>
      </c>
      <c r="Q317" s="99">
        <f t="shared" si="13"/>
        <v>0.1401</v>
      </c>
      <c r="R317" s="99">
        <f t="shared" si="14"/>
        <v>0.2397</v>
      </c>
      <c r="S317" s="99">
        <f t="shared" si="15"/>
        <v>0.16769999999999999</v>
      </c>
    </row>
    <row r="318" spans="13:19">
      <c r="M318" s="4">
        <v>42734</v>
      </c>
      <c r="N318">
        <v>11.63</v>
      </c>
      <c r="O318">
        <v>24.810000000000002</v>
      </c>
      <c r="P318">
        <v>16.77</v>
      </c>
      <c r="Q318" s="99">
        <f t="shared" si="13"/>
        <v>0.11630000000000001</v>
      </c>
      <c r="R318" s="99">
        <f t="shared" si="14"/>
        <v>0.24810000000000001</v>
      </c>
      <c r="S318" s="99">
        <f t="shared" si="15"/>
        <v>0.16769999999999999</v>
      </c>
    </row>
    <row r="319" spans="13:19">
      <c r="M319" s="4">
        <v>42766</v>
      </c>
      <c r="N319">
        <v>11.63</v>
      </c>
      <c r="O319">
        <v>24.810000000000002</v>
      </c>
      <c r="P319">
        <v>15.41</v>
      </c>
      <c r="Q319" s="99">
        <f t="shared" si="13"/>
        <v>0.11630000000000001</v>
      </c>
      <c r="R319" s="99">
        <f t="shared" si="14"/>
        <v>0.24810000000000001</v>
      </c>
      <c r="S319" s="99">
        <f t="shared" si="15"/>
        <v>0.15410000000000001</v>
      </c>
    </row>
    <row r="320" spans="13:19">
      <c r="M320" s="4">
        <v>42794</v>
      </c>
      <c r="N320">
        <v>11.63</v>
      </c>
      <c r="O320">
        <v>24.810000000000002</v>
      </c>
      <c r="P320">
        <v>15.41</v>
      </c>
      <c r="Q320" s="99">
        <f t="shared" si="13"/>
        <v>0.11630000000000001</v>
      </c>
      <c r="R320" s="99">
        <f t="shared" si="14"/>
        <v>0.24810000000000001</v>
      </c>
      <c r="S320" s="99">
        <f t="shared" si="15"/>
        <v>0.15410000000000001</v>
      </c>
    </row>
    <row r="321" spans="13:19">
      <c r="M321" s="4">
        <v>42825</v>
      </c>
      <c r="N321">
        <v>12.46</v>
      </c>
      <c r="O321">
        <v>25.55</v>
      </c>
      <c r="P321">
        <v>15.41</v>
      </c>
      <c r="Q321" s="99">
        <f t="shared" si="13"/>
        <v>0.1246</v>
      </c>
      <c r="R321" s="99">
        <f t="shared" si="14"/>
        <v>0.2555</v>
      </c>
      <c r="S321" s="99">
        <f t="shared" si="15"/>
        <v>0.15410000000000001</v>
      </c>
    </row>
    <row r="322" spans="13:19">
      <c r="M322" s="4">
        <v>42853</v>
      </c>
      <c r="N322">
        <v>12.46</v>
      </c>
      <c r="O322">
        <v>25.55</v>
      </c>
      <c r="P322">
        <v>15.290000000000001</v>
      </c>
      <c r="Q322" s="99">
        <f t="shared" si="13"/>
        <v>0.1246</v>
      </c>
      <c r="R322" s="99">
        <f t="shared" si="14"/>
        <v>0.2555</v>
      </c>
      <c r="S322" s="99">
        <f t="shared" si="15"/>
        <v>0.15290000000000001</v>
      </c>
    </row>
    <row r="323" spans="13:19">
      <c r="M323" s="4">
        <v>42886</v>
      </c>
      <c r="N323">
        <v>12.46</v>
      </c>
      <c r="O323">
        <v>25.55</v>
      </c>
      <c r="P323">
        <v>15.290000000000001</v>
      </c>
      <c r="Q323" s="99">
        <f t="shared" si="13"/>
        <v>0.1246</v>
      </c>
      <c r="R323" s="99">
        <f t="shared" si="14"/>
        <v>0.2555</v>
      </c>
      <c r="S323" s="99">
        <f t="shared" si="15"/>
        <v>0.15290000000000001</v>
      </c>
    </row>
    <row r="324" spans="13:19">
      <c r="M324" s="4">
        <v>42916</v>
      </c>
      <c r="N324">
        <v>10.47</v>
      </c>
      <c r="O324">
        <v>29.29</v>
      </c>
      <c r="P324">
        <v>15.290000000000001</v>
      </c>
      <c r="Q324" s="99">
        <f t="shared" si="13"/>
        <v>0.1047</v>
      </c>
      <c r="R324" s="99">
        <f t="shared" si="14"/>
        <v>0.29289999999999999</v>
      </c>
      <c r="S324" s="99">
        <f t="shared" si="15"/>
        <v>0.15290000000000001</v>
      </c>
    </row>
    <row r="325" spans="13:19">
      <c r="M325" s="4">
        <v>42947</v>
      </c>
      <c r="N325">
        <v>10.47</v>
      </c>
      <c r="O325">
        <v>29.29</v>
      </c>
      <c r="P325">
        <v>14.530000000000001</v>
      </c>
      <c r="Q325" s="99">
        <f t="shared" si="13"/>
        <v>0.1047</v>
      </c>
      <c r="R325" s="99">
        <f t="shared" si="14"/>
        <v>0.29289999999999999</v>
      </c>
      <c r="S325" s="99">
        <f t="shared" si="15"/>
        <v>0.14530000000000001</v>
      </c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829442" r:id="rId4" name="XLDataChannel1">
          <controlPr defaultSize="0" print="0" autoLine="0" linkedCell="M1" r:id="rId5">
            <anchor moveWithCells="1">
              <from>
                <xdr:col>12</xdr:col>
                <xdr:colOff>0</xdr:colOff>
                <xdr:row>0</xdr:row>
                <xdr:rowOff>0</xdr:rowOff>
              </from>
              <to>
                <xdr:col>12</xdr:col>
                <xdr:colOff>619125</xdr:colOff>
                <xdr:row>1</xdr:row>
                <xdr:rowOff>0</xdr:rowOff>
              </to>
            </anchor>
          </controlPr>
        </control>
      </mc:Choice>
      <mc:Fallback>
        <control shapeId="829442" r:id="rId4" name="XLDataChannel1"/>
      </mc:Fallback>
    </mc:AlternateContent>
  </control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134"/>
  <sheetViews>
    <sheetView topLeftCell="F1" workbookViewId="0">
      <selection activeCell="O38" sqref="O38"/>
    </sheetView>
  </sheetViews>
  <sheetFormatPr baseColWidth="10" defaultColWidth="9.140625" defaultRowHeight="12.75"/>
  <cols>
    <col min="1" max="2" width="9.28515625" style="7" bestFit="1" customWidth="1"/>
    <col min="3" max="3" width="9.140625" style="7"/>
    <col min="4" max="6" width="9.28515625" style="7" bestFit="1" customWidth="1"/>
    <col min="7" max="8" width="9.42578125" style="7" bestFit="1" customWidth="1"/>
    <col min="9" max="9" width="9.28515625" style="7" bestFit="1" customWidth="1"/>
    <col min="10" max="17" width="9.140625" style="7"/>
  </cols>
  <sheetData>
    <row r="1" spans="1:10">
      <c r="E1" s="31" t="s">
        <v>133</v>
      </c>
      <c r="F1" s="7" t="s">
        <v>132</v>
      </c>
      <c r="G1" s="32">
        <f>A2</f>
        <v>31778</v>
      </c>
      <c r="H1" s="32">
        <f>A38</f>
        <v>32873</v>
      </c>
      <c r="I1" s="33">
        <f>D134</f>
        <v>36870</v>
      </c>
    </row>
    <row r="2" spans="1:10" ht="13.5">
      <c r="A2" s="34">
        <v>31778</v>
      </c>
      <c r="B2" s="7">
        <v>43</v>
      </c>
      <c r="D2" s="35">
        <v>32843</v>
      </c>
      <c r="E2" s="31">
        <f t="shared" ref="E2:E34" si="0">F2</f>
        <v>20.375</v>
      </c>
      <c r="F2" s="7">
        <v>20.375</v>
      </c>
    </row>
    <row r="3" spans="1:10" ht="13.5">
      <c r="A3" s="34">
        <v>31809</v>
      </c>
      <c r="B3" s="7">
        <v>41</v>
      </c>
      <c r="D3" s="35">
        <v>32874</v>
      </c>
      <c r="E3" s="31">
        <f t="shared" si="0"/>
        <v>19.625</v>
      </c>
      <c r="F3" s="7">
        <v>19.625</v>
      </c>
    </row>
    <row r="4" spans="1:10" ht="13.5">
      <c r="A4" s="34">
        <v>31837</v>
      </c>
      <c r="B4" s="7">
        <v>47.5</v>
      </c>
      <c r="D4" s="35">
        <v>32905</v>
      </c>
      <c r="E4" s="31">
        <f t="shared" si="0"/>
        <v>20.125</v>
      </c>
      <c r="F4" s="7">
        <v>20.125</v>
      </c>
    </row>
    <row r="5" spans="1:10" ht="13.5">
      <c r="A5" s="34">
        <v>31868</v>
      </c>
      <c r="B5" s="7">
        <v>51</v>
      </c>
      <c r="D5" s="35">
        <v>32933</v>
      </c>
      <c r="E5" s="31">
        <f t="shared" si="0"/>
        <v>20.5</v>
      </c>
      <c r="F5" s="7">
        <v>20.5</v>
      </c>
    </row>
    <row r="6" spans="1:10" ht="13.5">
      <c r="A6" s="34">
        <v>31898</v>
      </c>
      <c r="B6" s="7">
        <v>45</v>
      </c>
      <c r="D6" s="35">
        <v>32964</v>
      </c>
      <c r="E6" s="31">
        <f t="shared" si="0"/>
        <v>21.5</v>
      </c>
      <c r="F6" s="7">
        <v>21.5</v>
      </c>
    </row>
    <row r="7" spans="1:10" ht="13.5">
      <c r="A7" s="34">
        <v>31929</v>
      </c>
      <c r="B7" s="7">
        <v>44</v>
      </c>
      <c r="D7" s="35">
        <v>32994</v>
      </c>
      <c r="E7" s="31">
        <f t="shared" si="0"/>
        <v>24.375</v>
      </c>
      <c r="F7" s="7">
        <v>24.375</v>
      </c>
    </row>
    <row r="8" spans="1:10" ht="13.5">
      <c r="A8" s="34">
        <v>31959</v>
      </c>
      <c r="B8" s="7">
        <v>49</v>
      </c>
      <c r="D8" s="35">
        <v>33025</v>
      </c>
      <c r="E8" s="31">
        <f t="shared" si="0"/>
        <v>29</v>
      </c>
      <c r="F8" s="7">
        <v>29</v>
      </c>
    </row>
    <row r="9" spans="1:10" ht="13.5">
      <c r="A9" s="34">
        <v>31990</v>
      </c>
      <c r="B9" s="7">
        <v>49.5</v>
      </c>
      <c r="D9" s="35">
        <v>33055</v>
      </c>
      <c r="E9" s="31">
        <f t="shared" si="0"/>
        <v>27</v>
      </c>
      <c r="F9" s="7">
        <v>27</v>
      </c>
    </row>
    <row r="10" spans="1:10" ht="13.5">
      <c r="A10" s="34">
        <v>32021</v>
      </c>
      <c r="B10" s="7">
        <v>46</v>
      </c>
      <c r="D10" s="35">
        <v>33086</v>
      </c>
      <c r="E10" s="31">
        <f t="shared" si="0"/>
        <v>21.75</v>
      </c>
      <c r="F10" s="7">
        <v>21.75</v>
      </c>
    </row>
    <row r="11" spans="1:10" ht="13.5">
      <c r="A11" s="34">
        <v>32051</v>
      </c>
      <c r="B11" s="7">
        <v>30</v>
      </c>
      <c r="D11" s="35">
        <v>33117</v>
      </c>
      <c r="E11" s="31">
        <f t="shared" si="0"/>
        <v>18.875</v>
      </c>
      <c r="F11" s="7">
        <v>18.875</v>
      </c>
    </row>
    <row r="12" spans="1:10" ht="13.5">
      <c r="A12" s="34">
        <v>32082</v>
      </c>
      <c r="B12" s="7">
        <v>35</v>
      </c>
      <c r="D12" s="35">
        <v>33147</v>
      </c>
      <c r="E12" s="31">
        <f t="shared" si="0"/>
        <v>21</v>
      </c>
      <c r="F12" s="7">
        <v>21</v>
      </c>
    </row>
    <row r="13" spans="1:10" ht="13.5">
      <c r="A13" s="34">
        <v>32112</v>
      </c>
      <c r="B13" s="7">
        <v>36</v>
      </c>
      <c r="D13" s="35">
        <v>33178</v>
      </c>
      <c r="E13" s="31">
        <f t="shared" si="0"/>
        <v>22.5</v>
      </c>
      <c r="F13" s="7">
        <v>22.5</v>
      </c>
    </row>
    <row r="14" spans="1:10" ht="13.5">
      <c r="A14" s="34">
        <v>32143</v>
      </c>
      <c r="B14" s="7">
        <v>38</v>
      </c>
      <c r="D14" s="35">
        <v>33208</v>
      </c>
      <c r="E14" s="31">
        <f t="shared" si="0"/>
        <v>25</v>
      </c>
      <c r="F14" s="7">
        <v>25</v>
      </c>
    </row>
    <row r="15" spans="1:10" ht="13.5">
      <c r="A15" s="34">
        <v>32174</v>
      </c>
      <c r="B15" s="7">
        <v>41</v>
      </c>
      <c r="D15" s="35">
        <v>33239</v>
      </c>
      <c r="E15" s="31">
        <f t="shared" si="0"/>
        <v>29.375</v>
      </c>
      <c r="F15" s="7">
        <v>29.375</v>
      </c>
    </row>
    <row r="16" spans="1:10" ht="13.5">
      <c r="A16" s="34">
        <v>32203</v>
      </c>
      <c r="B16" s="7">
        <v>47</v>
      </c>
      <c r="D16" s="35">
        <v>33270</v>
      </c>
      <c r="E16" s="31">
        <f t="shared" si="0"/>
        <v>31.625</v>
      </c>
      <c r="F16" s="7">
        <v>31.625</v>
      </c>
      <c r="J16" s="38"/>
    </row>
    <row r="17" spans="1:6" ht="13.5">
      <c r="A17" s="34">
        <v>32234</v>
      </c>
      <c r="B17" s="7">
        <v>45</v>
      </c>
      <c r="D17" s="35">
        <v>33298</v>
      </c>
      <c r="E17" s="31">
        <f t="shared" si="0"/>
        <v>31.75</v>
      </c>
      <c r="F17" s="7">
        <v>31.75</v>
      </c>
    </row>
    <row r="18" spans="1:6" ht="13.5">
      <c r="A18" s="34">
        <v>32264</v>
      </c>
      <c r="B18" s="7">
        <v>47</v>
      </c>
      <c r="D18" s="35">
        <v>33329</v>
      </c>
      <c r="E18" s="31">
        <f t="shared" si="0"/>
        <v>30.75</v>
      </c>
      <c r="F18" s="7">
        <v>30.75</v>
      </c>
    </row>
    <row r="19" spans="1:6" ht="13.5">
      <c r="A19" s="34">
        <v>32295</v>
      </c>
      <c r="B19" s="7">
        <v>47</v>
      </c>
      <c r="D19" s="35">
        <v>33359</v>
      </c>
      <c r="E19" s="31">
        <f t="shared" si="0"/>
        <v>33.75</v>
      </c>
      <c r="F19" s="7">
        <v>33.75</v>
      </c>
    </row>
    <row r="20" spans="1:6" ht="13.5">
      <c r="A20" s="34">
        <v>32325</v>
      </c>
      <c r="B20" s="7">
        <v>44.5</v>
      </c>
      <c r="D20" s="35">
        <v>33390</v>
      </c>
      <c r="E20" s="31">
        <f t="shared" si="0"/>
        <v>32.25</v>
      </c>
      <c r="F20" s="7">
        <v>32.25</v>
      </c>
    </row>
    <row r="21" spans="1:6" ht="13.5">
      <c r="A21" s="34">
        <v>32356</v>
      </c>
      <c r="B21" s="7">
        <v>42</v>
      </c>
      <c r="D21" s="35">
        <v>33420</v>
      </c>
      <c r="E21" s="31">
        <f t="shared" si="0"/>
        <v>37.125</v>
      </c>
      <c r="F21" s="7">
        <v>37.125</v>
      </c>
    </row>
    <row r="22" spans="1:6" ht="13.5">
      <c r="A22" s="34">
        <v>32387</v>
      </c>
      <c r="B22" s="7">
        <v>44</v>
      </c>
      <c r="D22" s="35">
        <v>33451</v>
      </c>
      <c r="E22" s="31">
        <f t="shared" si="0"/>
        <v>38.25</v>
      </c>
      <c r="F22" s="7">
        <v>38.25</v>
      </c>
    </row>
    <row r="23" spans="1:6" ht="13.5">
      <c r="A23" s="34">
        <v>32417</v>
      </c>
      <c r="B23" s="7">
        <v>45</v>
      </c>
      <c r="D23" s="35">
        <v>33482</v>
      </c>
      <c r="E23" s="31">
        <f t="shared" si="0"/>
        <v>36.875</v>
      </c>
      <c r="F23" s="7">
        <v>36.875</v>
      </c>
    </row>
    <row r="24" spans="1:6" ht="13.5">
      <c r="A24" s="34">
        <v>32448</v>
      </c>
      <c r="B24" s="7">
        <v>46</v>
      </c>
      <c r="D24" s="35">
        <v>33512</v>
      </c>
      <c r="E24" s="31">
        <f t="shared" si="0"/>
        <v>41.125</v>
      </c>
      <c r="F24" s="7">
        <v>41.125</v>
      </c>
    </row>
    <row r="25" spans="1:6" ht="13.5">
      <c r="A25" s="34">
        <v>32478</v>
      </c>
      <c r="B25" s="7">
        <v>45</v>
      </c>
      <c r="D25" s="35">
        <v>33543</v>
      </c>
      <c r="E25" s="31">
        <f t="shared" si="0"/>
        <v>40.5</v>
      </c>
      <c r="F25" s="7">
        <v>40.5</v>
      </c>
    </row>
    <row r="26" spans="1:6" ht="13.5">
      <c r="A26" s="34">
        <v>32509</v>
      </c>
      <c r="B26" s="7">
        <v>48</v>
      </c>
      <c r="D26" s="35">
        <v>33573</v>
      </c>
      <c r="E26" s="31">
        <f t="shared" si="0"/>
        <v>45.25</v>
      </c>
      <c r="F26" s="7">
        <v>45.25</v>
      </c>
    </row>
    <row r="27" spans="1:6" ht="13.5">
      <c r="A27" s="34">
        <v>32540</v>
      </c>
      <c r="B27" s="7">
        <v>46.5</v>
      </c>
      <c r="D27" s="35">
        <v>33604</v>
      </c>
      <c r="E27" s="31">
        <f t="shared" si="0"/>
        <v>48.625</v>
      </c>
      <c r="F27" s="7">
        <v>48.625</v>
      </c>
    </row>
    <row r="28" spans="1:6" ht="13.5">
      <c r="A28" s="34">
        <v>32568</v>
      </c>
      <c r="B28" s="7">
        <v>46</v>
      </c>
      <c r="D28" s="35">
        <v>33635</v>
      </c>
      <c r="E28" s="31">
        <f t="shared" si="0"/>
        <v>53.875</v>
      </c>
      <c r="F28" s="7">
        <v>53.875</v>
      </c>
    </row>
    <row r="29" spans="1:6" ht="13.5">
      <c r="A29" s="34">
        <v>32599</v>
      </c>
      <c r="B29" s="7">
        <v>50.5</v>
      </c>
      <c r="D29" s="35">
        <v>33664</v>
      </c>
      <c r="E29" s="31">
        <f t="shared" si="0"/>
        <v>50.125</v>
      </c>
      <c r="F29" s="7">
        <v>50.125</v>
      </c>
    </row>
    <row r="30" spans="1:6" ht="13.5">
      <c r="A30" s="34">
        <v>32629</v>
      </c>
      <c r="B30" s="7">
        <v>50.75</v>
      </c>
      <c r="D30" s="35">
        <v>33695</v>
      </c>
      <c r="E30" s="31">
        <f t="shared" si="0"/>
        <v>50.5</v>
      </c>
      <c r="F30" s="7">
        <v>50.5</v>
      </c>
    </row>
    <row r="31" spans="1:6" ht="13.5">
      <c r="A31" s="34">
        <v>32630</v>
      </c>
      <c r="B31" s="7">
        <v>12.5</v>
      </c>
      <c r="D31" s="35">
        <v>33725</v>
      </c>
      <c r="E31" s="31">
        <f t="shared" si="0"/>
        <v>52.25</v>
      </c>
      <c r="F31" s="7">
        <v>52.25</v>
      </c>
    </row>
    <row r="32" spans="1:6" ht="13.5">
      <c r="A32" s="34">
        <v>32660</v>
      </c>
      <c r="B32" s="7">
        <v>14.5</v>
      </c>
      <c r="D32" s="35">
        <v>33756</v>
      </c>
      <c r="E32" s="31">
        <f t="shared" si="0"/>
        <v>45</v>
      </c>
      <c r="F32" s="7">
        <v>45</v>
      </c>
    </row>
    <row r="33" spans="1:6" ht="13.5">
      <c r="A33" s="34">
        <v>32690</v>
      </c>
      <c r="B33" s="7">
        <v>19</v>
      </c>
      <c r="D33" s="35">
        <v>33786</v>
      </c>
      <c r="E33" s="31">
        <f t="shared" si="0"/>
        <v>52.125</v>
      </c>
      <c r="F33" s="7">
        <v>52.125</v>
      </c>
    </row>
    <row r="34" spans="1:6" ht="13.5">
      <c r="A34" s="34">
        <v>32721</v>
      </c>
      <c r="B34" s="7">
        <v>17.5</v>
      </c>
      <c r="D34" s="35">
        <v>33817</v>
      </c>
      <c r="E34" s="31">
        <f t="shared" si="0"/>
        <v>45</v>
      </c>
      <c r="F34" s="7">
        <v>45</v>
      </c>
    </row>
    <row r="35" spans="1:6" ht="13.5">
      <c r="A35" s="34">
        <v>32752</v>
      </c>
      <c r="B35" s="7">
        <v>22</v>
      </c>
      <c r="D35" s="35">
        <v>33848</v>
      </c>
      <c r="E35" s="36">
        <f>2*F35</f>
        <v>46.25</v>
      </c>
      <c r="F35" s="7">
        <v>23.125</v>
      </c>
    </row>
    <row r="36" spans="1:6" ht="13.5">
      <c r="A36" s="34">
        <v>32782</v>
      </c>
      <c r="B36" s="7">
        <v>23.5</v>
      </c>
      <c r="D36" s="35">
        <v>33878</v>
      </c>
      <c r="E36" s="37">
        <f t="shared" ref="E36:E71" si="1">F36/F35*E35</f>
        <v>48</v>
      </c>
      <c r="F36" s="7">
        <v>24</v>
      </c>
    </row>
    <row r="37" spans="1:6" ht="13.5">
      <c r="A37" s="34">
        <v>32813</v>
      </c>
      <c r="B37" s="7">
        <v>20</v>
      </c>
      <c r="D37" s="35">
        <v>33909</v>
      </c>
      <c r="E37" s="37">
        <f t="shared" si="1"/>
        <v>47.75</v>
      </c>
      <c r="F37" s="7">
        <v>23.875</v>
      </c>
    </row>
    <row r="38" spans="1:6" ht="13.5">
      <c r="A38" s="34">
        <v>32873</v>
      </c>
      <c r="B38" s="7">
        <v>20</v>
      </c>
      <c r="D38" s="35">
        <v>33939</v>
      </c>
      <c r="E38" s="37">
        <f t="shared" si="1"/>
        <v>50.25</v>
      </c>
      <c r="F38" s="7">
        <v>25.125</v>
      </c>
    </row>
    <row r="39" spans="1:6" ht="13.5">
      <c r="A39" s="34"/>
      <c r="D39" s="35">
        <v>33970</v>
      </c>
      <c r="E39" s="37">
        <f t="shared" si="1"/>
        <v>47.25</v>
      </c>
      <c r="F39" s="7">
        <v>23.625</v>
      </c>
    </row>
    <row r="40" spans="1:6" ht="13.5">
      <c r="A40" s="34"/>
      <c r="D40" s="35">
        <v>34001</v>
      </c>
      <c r="E40" s="37">
        <f t="shared" si="1"/>
        <v>44.5</v>
      </c>
      <c r="F40" s="7">
        <v>22.25</v>
      </c>
    </row>
    <row r="41" spans="1:6" ht="13.5">
      <c r="A41" s="34"/>
      <c r="D41" s="35">
        <v>34029</v>
      </c>
      <c r="E41" s="37">
        <f t="shared" si="1"/>
        <v>49</v>
      </c>
      <c r="F41" s="7">
        <v>24.5</v>
      </c>
    </row>
    <row r="42" spans="1:6" ht="13.5">
      <c r="A42" s="34"/>
      <c r="D42" s="35">
        <v>34060</v>
      </c>
      <c r="E42" s="37">
        <f t="shared" si="1"/>
        <v>47.25</v>
      </c>
      <c r="F42" s="7">
        <v>23.625</v>
      </c>
    </row>
    <row r="43" spans="1:6" ht="13.5">
      <c r="A43" s="34"/>
      <c r="D43" s="35">
        <v>34090</v>
      </c>
      <c r="E43" s="37">
        <f t="shared" si="1"/>
        <v>50.5</v>
      </c>
      <c r="F43" s="7">
        <v>25.25</v>
      </c>
    </row>
    <row r="44" spans="1:6" ht="13.5">
      <c r="A44" s="34"/>
      <c r="D44" s="35">
        <v>34121</v>
      </c>
      <c r="E44" s="37">
        <f t="shared" si="1"/>
        <v>48.5</v>
      </c>
      <c r="F44" s="7">
        <v>24.25</v>
      </c>
    </row>
    <row r="45" spans="1:6" ht="13.5">
      <c r="A45" s="34"/>
      <c r="D45" s="35">
        <v>34151</v>
      </c>
      <c r="E45" s="37">
        <f t="shared" si="1"/>
        <v>50.500000000000007</v>
      </c>
      <c r="F45" s="7">
        <v>25.25</v>
      </c>
    </row>
    <row r="46" spans="1:6" ht="13.5">
      <c r="A46" s="34"/>
      <c r="D46" s="35">
        <v>34182</v>
      </c>
      <c r="E46" s="37">
        <f t="shared" si="1"/>
        <v>56.750000000000014</v>
      </c>
      <c r="F46" s="7">
        <v>28.375</v>
      </c>
    </row>
    <row r="47" spans="1:6" ht="13.5">
      <c r="A47" s="34"/>
      <c r="D47" s="35">
        <v>34213</v>
      </c>
      <c r="E47" s="37">
        <f t="shared" si="1"/>
        <v>58.500000000000014</v>
      </c>
      <c r="F47" s="7">
        <v>29.25</v>
      </c>
    </row>
    <row r="48" spans="1:6" ht="13.5">
      <c r="A48" s="34"/>
      <c r="D48" s="35">
        <v>34243</v>
      </c>
      <c r="E48" s="37">
        <f t="shared" si="1"/>
        <v>59.750000000000007</v>
      </c>
      <c r="F48" s="7">
        <v>29.875</v>
      </c>
    </row>
    <row r="49" spans="1:6" ht="13.5">
      <c r="A49" s="34"/>
      <c r="D49" s="35">
        <v>34274</v>
      </c>
      <c r="E49" s="37">
        <f t="shared" si="1"/>
        <v>55.750000000000007</v>
      </c>
      <c r="F49" s="7">
        <v>27.875</v>
      </c>
    </row>
    <row r="50" spans="1:6" ht="13.5">
      <c r="A50" s="34"/>
      <c r="D50" s="35">
        <v>34304</v>
      </c>
      <c r="E50" s="37">
        <f t="shared" si="1"/>
        <v>63.250000000000007</v>
      </c>
      <c r="F50" s="7">
        <v>31.625</v>
      </c>
    </row>
    <row r="51" spans="1:6" ht="13.5">
      <c r="A51" s="34"/>
      <c r="D51" s="35">
        <v>34335</v>
      </c>
      <c r="E51" s="37">
        <f t="shared" si="1"/>
        <v>61.750000000000007</v>
      </c>
      <c r="F51" s="7">
        <v>30.875</v>
      </c>
    </row>
    <row r="52" spans="1:6" ht="13.5">
      <c r="A52" s="34"/>
      <c r="D52" s="35">
        <v>34366</v>
      </c>
      <c r="E52" s="37">
        <f t="shared" si="1"/>
        <v>58.750000000000007</v>
      </c>
      <c r="F52" s="7">
        <v>29.375</v>
      </c>
    </row>
    <row r="53" spans="1:6" ht="13.5">
      <c r="A53" s="34"/>
      <c r="D53" s="35">
        <v>34394</v>
      </c>
      <c r="E53" s="37">
        <f t="shared" si="1"/>
        <v>56.250000000000007</v>
      </c>
      <c r="F53" s="7">
        <v>28.125</v>
      </c>
    </row>
    <row r="54" spans="1:6" ht="13.5">
      <c r="A54" s="34"/>
      <c r="D54" s="35">
        <v>34425</v>
      </c>
      <c r="E54" s="37">
        <f t="shared" si="1"/>
        <v>58.250000000000007</v>
      </c>
      <c r="F54" s="7">
        <v>29.125</v>
      </c>
    </row>
    <row r="55" spans="1:6" ht="13.5">
      <c r="A55" s="34"/>
      <c r="D55" s="35">
        <v>34455</v>
      </c>
      <c r="E55" s="37">
        <f t="shared" si="1"/>
        <v>55.000000000000007</v>
      </c>
      <c r="F55" s="7">
        <v>27.5</v>
      </c>
    </row>
    <row r="56" spans="1:6" ht="13.5">
      <c r="A56" s="34"/>
      <c r="D56" s="35">
        <v>34486</v>
      </c>
      <c r="E56" s="37">
        <f t="shared" si="1"/>
        <v>55.500000000000007</v>
      </c>
      <c r="F56" s="7">
        <v>27.75</v>
      </c>
    </row>
    <row r="57" spans="1:6" ht="13.5">
      <c r="A57" s="34"/>
      <c r="D57" s="35">
        <v>34516</v>
      </c>
      <c r="E57" s="37">
        <f t="shared" si="1"/>
        <v>63.000000000000007</v>
      </c>
      <c r="F57" s="7">
        <v>31.5</v>
      </c>
    </row>
    <row r="58" spans="1:6" ht="13.5">
      <c r="A58" s="34"/>
      <c r="D58" s="35">
        <v>34547</v>
      </c>
      <c r="E58" s="37">
        <f t="shared" si="1"/>
        <v>70.500000000000014</v>
      </c>
      <c r="F58" s="7">
        <v>35.25</v>
      </c>
    </row>
    <row r="59" spans="1:6" ht="13.5">
      <c r="A59" s="34"/>
      <c r="D59" s="35">
        <v>34578</v>
      </c>
      <c r="E59" s="37">
        <f t="shared" si="1"/>
        <v>64.500000000000014</v>
      </c>
      <c r="F59" s="7">
        <v>32.25</v>
      </c>
    </row>
    <row r="60" spans="1:6" ht="13.5">
      <c r="A60" s="34"/>
      <c r="D60" s="35">
        <v>34608</v>
      </c>
      <c r="E60" s="37">
        <f t="shared" si="1"/>
        <v>68.250000000000028</v>
      </c>
      <c r="F60" s="7">
        <v>34.125</v>
      </c>
    </row>
    <row r="61" spans="1:6" ht="13.5">
      <c r="A61" s="34"/>
      <c r="D61" s="35">
        <v>34639</v>
      </c>
      <c r="E61" s="37">
        <f t="shared" si="1"/>
        <v>69.750000000000028</v>
      </c>
      <c r="F61" s="7">
        <v>34.875</v>
      </c>
    </row>
    <row r="62" spans="1:6" ht="13.5">
      <c r="A62" s="34"/>
      <c r="D62" s="35">
        <v>34669</v>
      </c>
      <c r="E62" s="37">
        <f t="shared" si="1"/>
        <v>72.500000000000028</v>
      </c>
      <c r="F62" s="7">
        <v>36.25</v>
      </c>
    </row>
    <row r="63" spans="1:6" ht="13.5">
      <c r="A63" s="34"/>
      <c r="D63" s="35">
        <v>34700</v>
      </c>
      <c r="E63" s="37">
        <f t="shared" si="1"/>
        <v>80.000000000000028</v>
      </c>
      <c r="F63" s="7">
        <v>40</v>
      </c>
    </row>
    <row r="64" spans="1:6" ht="13.5">
      <c r="A64" s="34"/>
      <c r="D64" s="35">
        <v>34731</v>
      </c>
      <c r="E64" s="37">
        <f t="shared" si="1"/>
        <v>83.750000000000028</v>
      </c>
      <c r="F64" s="7">
        <v>41.875</v>
      </c>
    </row>
    <row r="65" spans="1:6" ht="13.5">
      <c r="A65" s="34"/>
      <c r="D65" s="35">
        <v>34759</v>
      </c>
      <c r="E65" s="37">
        <f t="shared" si="1"/>
        <v>86.250000000000043</v>
      </c>
      <c r="F65" s="7">
        <v>43.125</v>
      </c>
    </row>
    <row r="66" spans="1:6" ht="13.5">
      <c r="A66" s="34"/>
      <c r="D66" s="35">
        <v>34790</v>
      </c>
      <c r="E66" s="37">
        <f t="shared" si="1"/>
        <v>85.750000000000043</v>
      </c>
      <c r="F66" s="7">
        <v>42.875</v>
      </c>
    </row>
    <row r="67" spans="1:6" ht="13.5">
      <c r="A67" s="34"/>
      <c r="D67" s="35">
        <v>34820</v>
      </c>
      <c r="E67" s="37">
        <f t="shared" si="1"/>
        <v>89.250000000000043</v>
      </c>
      <c r="F67" s="7">
        <v>44.625</v>
      </c>
    </row>
    <row r="68" spans="1:6" ht="13.5">
      <c r="D68" s="35">
        <v>34851</v>
      </c>
      <c r="E68" s="37">
        <f t="shared" si="1"/>
        <v>88.000000000000043</v>
      </c>
      <c r="F68" s="7">
        <v>44</v>
      </c>
    </row>
    <row r="69" spans="1:6" ht="13.5">
      <c r="D69" s="35">
        <v>34881</v>
      </c>
      <c r="E69" s="37">
        <f t="shared" si="1"/>
        <v>101.50000000000004</v>
      </c>
      <c r="F69" s="7">
        <v>50.75</v>
      </c>
    </row>
    <row r="70" spans="1:6" ht="13.5">
      <c r="D70" s="35">
        <v>34912</v>
      </c>
      <c r="E70" s="37">
        <f t="shared" si="1"/>
        <v>105.50000000000004</v>
      </c>
      <c r="F70" s="7">
        <v>52.75</v>
      </c>
    </row>
    <row r="71" spans="1:6" ht="13.5">
      <c r="D71" s="35">
        <v>34943</v>
      </c>
      <c r="E71" s="37">
        <f t="shared" si="1"/>
        <v>110.25000000000004</v>
      </c>
      <c r="F71" s="7">
        <v>55.125</v>
      </c>
    </row>
    <row r="72" spans="1:6" ht="13.5">
      <c r="D72" s="35">
        <v>34973</v>
      </c>
      <c r="E72" s="36">
        <f>F72*4</f>
        <v>105.5</v>
      </c>
      <c r="F72" s="7">
        <v>26.375</v>
      </c>
    </row>
    <row r="73" spans="1:6" ht="13.5">
      <c r="D73" s="35">
        <v>35004</v>
      </c>
      <c r="E73" s="37">
        <f t="shared" ref="E73:E104" si="2">F73/F72*E72</f>
        <v>122</v>
      </c>
      <c r="F73" s="7">
        <v>30.5</v>
      </c>
    </row>
    <row r="74" spans="1:6" ht="13.5">
      <c r="D74" s="35">
        <v>35034</v>
      </c>
      <c r="E74" s="37">
        <f t="shared" si="2"/>
        <v>112</v>
      </c>
      <c r="F74" s="7">
        <v>28</v>
      </c>
    </row>
    <row r="75" spans="1:6" ht="13.5">
      <c r="D75" s="35">
        <v>35065</v>
      </c>
      <c r="E75" s="37">
        <f t="shared" si="2"/>
        <v>117.5</v>
      </c>
      <c r="F75" s="7">
        <v>29.375</v>
      </c>
    </row>
    <row r="76" spans="1:6" ht="13.5">
      <c r="D76" s="35">
        <v>35096</v>
      </c>
      <c r="E76" s="37">
        <f t="shared" si="2"/>
        <v>117.99999999999999</v>
      </c>
      <c r="F76" s="7">
        <v>29.5</v>
      </c>
    </row>
    <row r="77" spans="1:6" ht="13.5">
      <c r="D77" s="35">
        <v>35125</v>
      </c>
      <c r="E77" s="37">
        <f t="shared" si="2"/>
        <v>136.5</v>
      </c>
      <c r="F77" s="7">
        <v>34.125</v>
      </c>
    </row>
    <row r="78" spans="1:6" ht="13.5">
      <c r="D78" s="35">
        <v>35156</v>
      </c>
      <c r="E78" s="37">
        <f t="shared" si="2"/>
        <v>141.5</v>
      </c>
      <c r="F78" s="7">
        <v>35.375</v>
      </c>
    </row>
    <row r="79" spans="1:6" ht="13.5">
      <c r="D79" s="35">
        <v>35186</v>
      </c>
      <c r="E79" s="37">
        <f t="shared" si="2"/>
        <v>142</v>
      </c>
      <c r="F79" s="7">
        <v>35.5</v>
      </c>
    </row>
    <row r="80" spans="1:6" ht="13.5">
      <c r="D80" s="35">
        <v>35217</v>
      </c>
      <c r="E80" s="37">
        <f t="shared" si="2"/>
        <v>134.5</v>
      </c>
      <c r="F80" s="7">
        <v>33.625</v>
      </c>
    </row>
    <row r="81" spans="4:6" ht="13.5">
      <c r="D81" s="35">
        <v>35247</v>
      </c>
      <c r="E81" s="37">
        <f t="shared" si="2"/>
        <v>139</v>
      </c>
      <c r="F81" s="7">
        <v>34.75</v>
      </c>
    </row>
    <row r="82" spans="4:6" ht="13.5">
      <c r="D82" s="35">
        <v>35278</v>
      </c>
      <c r="E82" s="37">
        <f t="shared" si="2"/>
        <v>151.50000000000003</v>
      </c>
      <c r="F82" s="7">
        <v>37.875</v>
      </c>
    </row>
    <row r="83" spans="4:6" ht="13.5">
      <c r="D83" s="35">
        <v>35309</v>
      </c>
      <c r="E83" s="37">
        <f t="shared" si="2"/>
        <v>149.00000000000003</v>
      </c>
      <c r="F83" s="7">
        <v>37.25</v>
      </c>
    </row>
    <row r="84" spans="4:6" ht="13.5">
      <c r="D84" s="35">
        <v>35339</v>
      </c>
      <c r="E84" s="37">
        <f t="shared" si="2"/>
        <v>155.50000000000003</v>
      </c>
      <c r="F84" s="7">
        <v>38.875</v>
      </c>
    </row>
    <row r="85" spans="4:6" ht="13.5">
      <c r="D85" s="35">
        <v>35370</v>
      </c>
      <c r="E85" s="37">
        <f t="shared" si="2"/>
        <v>166.00000000000003</v>
      </c>
      <c r="F85" s="7">
        <v>41.5</v>
      </c>
    </row>
    <row r="86" spans="4:6" ht="13.5">
      <c r="D86" s="35">
        <v>35400</v>
      </c>
      <c r="E86" s="37">
        <f t="shared" si="2"/>
        <v>166.50000000000003</v>
      </c>
      <c r="F86" s="7">
        <v>41.625</v>
      </c>
    </row>
    <row r="87" spans="4:6" ht="13.5">
      <c r="D87" s="35">
        <v>35431</v>
      </c>
      <c r="E87" s="37">
        <f t="shared" si="2"/>
        <v>171.00000000000003</v>
      </c>
      <c r="F87" s="7">
        <v>42.75</v>
      </c>
    </row>
    <row r="88" spans="4:6" ht="13.5">
      <c r="D88" s="35">
        <v>35462</v>
      </c>
      <c r="E88" s="37">
        <f t="shared" si="2"/>
        <v>164.50000000000003</v>
      </c>
      <c r="F88" s="7">
        <v>41.125</v>
      </c>
    </row>
    <row r="89" spans="4:6" ht="13.5">
      <c r="D89" s="35">
        <v>35490</v>
      </c>
      <c r="E89" s="37">
        <f t="shared" si="2"/>
        <v>164.50000000000003</v>
      </c>
      <c r="F89" s="7">
        <v>41.125</v>
      </c>
    </row>
    <row r="90" spans="4:6" ht="13.5">
      <c r="D90" s="35">
        <v>35521</v>
      </c>
      <c r="E90" s="37">
        <f t="shared" si="2"/>
        <v>185.00000000000006</v>
      </c>
      <c r="F90" s="7">
        <v>46.25</v>
      </c>
    </row>
    <row r="91" spans="4:6" ht="13.5">
      <c r="D91" s="35">
        <v>35551</v>
      </c>
      <c r="E91" s="37">
        <f t="shared" si="2"/>
        <v>183.50000000000006</v>
      </c>
      <c r="F91" s="7">
        <v>45.875</v>
      </c>
    </row>
    <row r="92" spans="4:6" ht="13.5">
      <c r="D92" s="35">
        <v>35582</v>
      </c>
      <c r="E92" s="37">
        <f t="shared" si="2"/>
        <v>190.00000000000006</v>
      </c>
      <c r="F92" s="7">
        <v>47.5</v>
      </c>
    </row>
    <row r="93" spans="4:6" ht="13.5">
      <c r="D93" s="35">
        <v>35612</v>
      </c>
      <c r="E93" s="37">
        <f t="shared" si="2"/>
        <v>187.50000000000006</v>
      </c>
      <c r="F93" s="7">
        <v>46.875</v>
      </c>
    </row>
    <row r="94" spans="4:6" ht="13.5">
      <c r="D94" s="35">
        <v>35643</v>
      </c>
      <c r="E94" s="37">
        <f t="shared" si="2"/>
        <v>207.50000000000006</v>
      </c>
      <c r="F94" s="7">
        <v>51.875</v>
      </c>
    </row>
    <row r="95" spans="4:6" ht="13.5">
      <c r="D95" s="35">
        <v>35674</v>
      </c>
      <c r="E95" s="37">
        <f t="shared" si="2"/>
        <v>219.75000000000006</v>
      </c>
      <c r="F95" s="7">
        <v>54.9375</v>
      </c>
    </row>
    <row r="96" spans="4:6" ht="13.5">
      <c r="D96" s="35">
        <v>35704</v>
      </c>
      <c r="E96" s="37">
        <f t="shared" si="2"/>
        <v>206.25000000000006</v>
      </c>
      <c r="F96" s="7">
        <v>51.5625</v>
      </c>
    </row>
    <row r="97" spans="4:6" ht="13.5">
      <c r="D97" s="35">
        <v>35735</v>
      </c>
      <c r="E97" s="37">
        <f t="shared" si="2"/>
        <v>227.50000000000006</v>
      </c>
      <c r="F97" s="7">
        <v>56.875</v>
      </c>
    </row>
    <row r="98" spans="4:6" ht="13.5">
      <c r="D98" s="35">
        <v>35765</v>
      </c>
      <c r="E98" s="37">
        <f t="shared" si="2"/>
        <v>247.00000000000006</v>
      </c>
      <c r="F98" s="7">
        <v>61.75</v>
      </c>
    </row>
    <row r="99" spans="4:6" ht="13.5">
      <c r="D99" s="35">
        <v>35796</v>
      </c>
      <c r="E99" s="37">
        <f t="shared" si="2"/>
        <v>251.50000000000006</v>
      </c>
      <c r="F99" s="7">
        <v>62.875</v>
      </c>
    </row>
    <row r="100" spans="4:6" ht="13.5">
      <c r="D100" s="35">
        <v>35827</v>
      </c>
      <c r="E100" s="37">
        <f t="shared" si="2"/>
        <v>269.25000000000006</v>
      </c>
      <c r="F100" s="7">
        <v>67.3125</v>
      </c>
    </row>
    <row r="101" spans="4:6" ht="13.5">
      <c r="D101" s="35">
        <v>35855</v>
      </c>
      <c r="E101" s="37">
        <f t="shared" si="2"/>
        <v>262.00000000000006</v>
      </c>
      <c r="F101" s="7">
        <v>65.5</v>
      </c>
    </row>
    <row r="102" spans="4:6" ht="13.5">
      <c r="D102" s="35">
        <v>35886</v>
      </c>
      <c r="E102" s="37">
        <f t="shared" si="2"/>
        <v>250.75000000000006</v>
      </c>
      <c r="F102" s="7">
        <v>62.6875</v>
      </c>
    </row>
    <row r="103" spans="4:6" ht="13.5">
      <c r="D103" s="35">
        <v>35916</v>
      </c>
      <c r="E103" s="37">
        <f t="shared" si="2"/>
        <v>214.00000000000006</v>
      </c>
      <c r="F103" s="7">
        <v>53.5</v>
      </c>
    </row>
    <row r="104" spans="4:6" ht="13.5">
      <c r="D104" s="35">
        <v>35947</v>
      </c>
      <c r="E104" s="37">
        <f t="shared" si="2"/>
        <v>147.00000000000006</v>
      </c>
      <c r="F104" s="7">
        <v>36.75</v>
      </c>
    </row>
    <row r="105" spans="4:6" ht="13.5">
      <c r="D105" s="35">
        <v>35977</v>
      </c>
      <c r="E105" s="37">
        <f t="shared" ref="E105:E134" si="3">F105/F104*E104</f>
        <v>160.00000000000009</v>
      </c>
      <c r="F105" s="7">
        <v>40</v>
      </c>
    </row>
    <row r="106" spans="4:6" ht="13.5">
      <c r="D106" s="35">
        <v>36008</v>
      </c>
      <c r="E106" s="37">
        <f t="shared" si="3"/>
        <v>144.00000000000009</v>
      </c>
      <c r="F106" s="7">
        <v>36</v>
      </c>
    </row>
    <row r="107" spans="4:6" ht="13.5">
      <c r="D107" s="35">
        <v>36039</v>
      </c>
      <c r="E107" s="37">
        <f t="shared" si="3"/>
        <v>127.50000000000007</v>
      </c>
      <c r="F107" s="7">
        <v>31.875</v>
      </c>
    </row>
    <row r="108" spans="4:6" ht="13.5">
      <c r="D108" s="35">
        <v>36069</v>
      </c>
      <c r="E108" s="37">
        <f t="shared" si="3"/>
        <v>141.75000000000009</v>
      </c>
      <c r="F108" s="7">
        <v>35.4375</v>
      </c>
    </row>
    <row r="109" spans="4:6" ht="13.5">
      <c r="D109" s="35">
        <v>36100</v>
      </c>
      <c r="E109" s="37">
        <f t="shared" si="3"/>
        <v>176.50000000000011</v>
      </c>
      <c r="F109" s="7">
        <v>44.125</v>
      </c>
    </row>
    <row r="110" spans="4:6" ht="13.5">
      <c r="D110" s="35">
        <v>36130</v>
      </c>
      <c r="E110" s="37">
        <f t="shared" si="3"/>
        <v>204.25000000000014</v>
      </c>
      <c r="F110" s="7">
        <v>51.0625</v>
      </c>
    </row>
    <row r="111" spans="4:6" ht="13.5">
      <c r="D111" s="35">
        <v>36161</v>
      </c>
      <c r="E111" s="37">
        <f t="shared" si="3"/>
        <v>212.25000000000014</v>
      </c>
      <c r="F111" s="7">
        <v>53.0625</v>
      </c>
    </row>
    <row r="112" spans="4:6" ht="13.5">
      <c r="D112" s="35">
        <v>36192</v>
      </c>
      <c r="E112" s="37">
        <f t="shared" si="3"/>
        <v>203.00000000000014</v>
      </c>
      <c r="F112" s="7">
        <v>50.75</v>
      </c>
    </row>
    <row r="113" spans="4:6" ht="13.5">
      <c r="D113" s="35">
        <v>36220</v>
      </c>
      <c r="E113" s="37">
        <f t="shared" si="3"/>
        <v>196.75000000000014</v>
      </c>
      <c r="F113" s="7">
        <v>49.1875</v>
      </c>
    </row>
    <row r="114" spans="4:6" ht="13.5">
      <c r="D114" s="35">
        <v>36251</v>
      </c>
      <c r="E114" s="37">
        <f t="shared" si="3"/>
        <v>243.2500000000002</v>
      </c>
      <c r="F114" s="7">
        <v>60.8125</v>
      </c>
    </row>
    <row r="115" spans="4:6" ht="13.5">
      <c r="D115" s="35">
        <v>36281</v>
      </c>
      <c r="E115" s="37">
        <f t="shared" si="3"/>
        <v>248.50000000000023</v>
      </c>
      <c r="F115" s="7">
        <v>62.125</v>
      </c>
    </row>
    <row r="116" spans="4:6" ht="13.5">
      <c r="D116" s="35">
        <v>36312</v>
      </c>
      <c r="E116" s="37">
        <f t="shared" si="3"/>
        <v>259.50000000000023</v>
      </c>
      <c r="F116" s="7">
        <v>64.875</v>
      </c>
    </row>
    <row r="117" spans="4:6" ht="13.5">
      <c r="D117" s="35">
        <v>36342</v>
      </c>
      <c r="E117" s="37">
        <f t="shared" si="3"/>
        <v>257.00000000000023</v>
      </c>
      <c r="F117" s="7">
        <v>64.25</v>
      </c>
    </row>
    <row r="118" spans="4:6" ht="13.5">
      <c r="D118" s="35">
        <v>36373</v>
      </c>
      <c r="E118" s="37">
        <f t="shared" si="3"/>
        <v>235.0000000000002</v>
      </c>
      <c r="F118" s="7">
        <v>58.75</v>
      </c>
    </row>
    <row r="119" spans="4:6" ht="13.5">
      <c r="D119" s="35">
        <v>36404</v>
      </c>
      <c r="E119" s="37">
        <f t="shared" si="3"/>
        <v>205.25000000000017</v>
      </c>
      <c r="F119" s="7">
        <v>51.3125</v>
      </c>
    </row>
    <row r="120" spans="4:6" ht="13.5">
      <c r="D120" s="35">
        <v>36434</v>
      </c>
      <c r="E120" s="37">
        <f t="shared" si="3"/>
        <v>221.50000000000017</v>
      </c>
      <c r="F120" s="7">
        <v>55.375</v>
      </c>
    </row>
    <row r="121" spans="4:6" ht="13.5">
      <c r="D121" s="35">
        <v>36465</v>
      </c>
      <c r="E121" s="37">
        <f t="shared" si="3"/>
        <v>188.00000000000014</v>
      </c>
      <c r="F121" s="7">
        <v>47</v>
      </c>
    </row>
    <row r="122" spans="4:6" ht="13.5">
      <c r="D122" s="35">
        <v>36495</v>
      </c>
      <c r="E122" s="37">
        <f t="shared" si="3"/>
        <v>207.25000000000017</v>
      </c>
      <c r="F122" s="7">
        <v>51.8125</v>
      </c>
    </row>
    <row r="123" spans="4:6" ht="13.5">
      <c r="D123" s="35">
        <v>36526</v>
      </c>
      <c r="E123" s="37">
        <f t="shared" si="3"/>
        <v>224.50000000000017</v>
      </c>
      <c r="F123" s="7">
        <v>56.125</v>
      </c>
    </row>
    <row r="124" spans="4:6" ht="13.5">
      <c r="D124" s="35">
        <v>36557</v>
      </c>
      <c r="E124" s="37">
        <f t="shared" si="3"/>
        <v>198.75000000000017</v>
      </c>
      <c r="F124" s="7">
        <v>49.6875</v>
      </c>
    </row>
    <row r="125" spans="4:6" ht="13.5">
      <c r="D125" s="35">
        <v>36586</v>
      </c>
      <c r="E125" s="37">
        <f t="shared" si="3"/>
        <v>217.25000000000017</v>
      </c>
      <c r="F125" s="7">
        <v>54.3125</v>
      </c>
    </row>
    <row r="126" spans="4:6" ht="13.5">
      <c r="D126" s="35">
        <v>36617</v>
      </c>
      <c r="E126" s="37">
        <f t="shared" si="3"/>
        <v>222.50000000000017</v>
      </c>
      <c r="F126" s="7">
        <v>55.625</v>
      </c>
    </row>
    <row r="127" spans="4:6" ht="13.5">
      <c r="D127" s="35">
        <v>36647</v>
      </c>
      <c r="E127" s="37">
        <f t="shared" si="3"/>
        <v>224.0000000000002</v>
      </c>
      <c r="F127" s="7">
        <v>56</v>
      </c>
    </row>
    <row r="128" spans="4:6" ht="13.5">
      <c r="D128" s="35">
        <v>36678</v>
      </c>
      <c r="E128" s="37">
        <f t="shared" si="3"/>
        <v>209.50000000000017</v>
      </c>
      <c r="F128" s="7">
        <v>52.375</v>
      </c>
    </row>
    <row r="129" spans="4:6" ht="13.5">
      <c r="D129" s="35">
        <v>36708</v>
      </c>
      <c r="E129" s="37">
        <f t="shared" si="3"/>
        <v>201.50000000000017</v>
      </c>
      <c r="F129" s="7">
        <v>50.375</v>
      </c>
    </row>
    <row r="130" spans="4:6" ht="13.5">
      <c r="D130" s="35">
        <v>36739</v>
      </c>
      <c r="E130" s="37">
        <f t="shared" si="3"/>
        <v>205.31240000000017</v>
      </c>
      <c r="F130" s="7">
        <v>51.328099999999999</v>
      </c>
    </row>
    <row r="131" spans="4:6" ht="13.5">
      <c r="D131" s="35">
        <v>36770</v>
      </c>
      <c r="E131" s="37">
        <f t="shared" si="3"/>
        <v>181.00000000000014</v>
      </c>
      <c r="F131" s="7">
        <v>45.25</v>
      </c>
    </row>
    <row r="132" spans="4:6" ht="13.5">
      <c r="D132" s="35">
        <v>36800</v>
      </c>
      <c r="E132" s="37">
        <f t="shared" si="3"/>
        <v>192.50000000000014</v>
      </c>
      <c r="F132" s="7">
        <v>48.125</v>
      </c>
    </row>
    <row r="133" spans="4:6" ht="13.5">
      <c r="D133" s="35">
        <v>36831</v>
      </c>
      <c r="E133" s="37">
        <f t="shared" si="3"/>
        <v>127.2500000000001</v>
      </c>
      <c r="F133" s="7">
        <v>31.8125</v>
      </c>
    </row>
    <row r="134" spans="4:6" ht="13.5">
      <c r="D134" s="35">
        <v>36870</v>
      </c>
      <c r="E134" s="37">
        <f t="shared" si="3"/>
        <v>122.00000000000009</v>
      </c>
      <c r="F134" s="7">
        <v>30.5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C3:V14"/>
  <sheetViews>
    <sheetView topLeftCell="F1" workbookViewId="0">
      <selection activeCell="O36" sqref="O36"/>
    </sheetView>
  </sheetViews>
  <sheetFormatPr baseColWidth="10" defaultColWidth="9.140625" defaultRowHeight="12.75"/>
  <cols>
    <col min="2" max="2" width="1.85546875" customWidth="1"/>
    <col min="3" max="3" width="16.5703125" style="39" customWidth="1"/>
    <col min="4" max="5" width="3.7109375" customWidth="1"/>
    <col min="6" max="6" width="19" style="39" customWidth="1"/>
    <col min="7" max="8" width="3.7109375" customWidth="1"/>
    <col min="9" max="9" width="14.28515625" customWidth="1"/>
    <col min="10" max="11" width="3.7109375" customWidth="1"/>
    <col min="12" max="12" width="12.7109375" customWidth="1"/>
    <col min="13" max="13" width="1.42578125" customWidth="1"/>
    <col min="14" max="14" width="5.85546875" customWidth="1"/>
    <col min="15" max="15" width="1.7109375" customWidth="1"/>
    <col min="16" max="16" width="19" style="39" customWidth="1"/>
    <col min="17" max="18" width="3.7109375" customWidth="1"/>
    <col min="19" max="19" width="19.5703125" customWidth="1"/>
    <col min="20" max="21" width="3.7109375" customWidth="1"/>
    <col min="22" max="22" width="25.5703125" customWidth="1"/>
    <col min="23" max="23" width="1.5703125" customWidth="1"/>
  </cols>
  <sheetData>
    <row r="3" spans="3:22" ht="13.5" thickBot="1"/>
    <row r="4" spans="3:22" ht="13.5" thickBot="1">
      <c r="U4" s="52"/>
      <c r="V4" s="46" t="s">
        <v>154</v>
      </c>
    </row>
    <row r="5" spans="3:22">
      <c r="C5" s="46" t="s">
        <v>137</v>
      </c>
      <c r="D5" s="50"/>
      <c r="F5" s="40" t="s">
        <v>134</v>
      </c>
      <c r="H5" s="52"/>
      <c r="I5" s="46" t="s">
        <v>137</v>
      </c>
      <c r="P5" s="46" t="s">
        <v>138</v>
      </c>
      <c r="R5" s="52"/>
      <c r="S5" s="44" t="s">
        <v>147</v>
      </c>
      <c r="T5" s="51"/>
      <c r="V5" s="57" t="s">
        <v>153</v>
      </c>
    </row>
    <row r="6" spans="3:22" ht="13.5" thickBot="1">
      <c r="C6" s="45" t="s">
        <v>46</v>
      </c>
      <c r="D6" s="47"/>
      <c r="F6" s="41"/>
      <c r="G6" s="48"/>
      <c r="I6" s="45" t="s">
        <v>46</v>
      </c>
      <c r="P6" s="41"/>
      <c r="Q6" s="48"/>
      <c r="S6" s="45" t="s">
        <v>148</v>
      </c>
      <c r="T6" s="48"/>
      <c r="U6" s="52"/>
      <c r="V6" s="56" t="s">
        <v>155</v>
      </c>
    </row>
    <row r="7" spans="3:22" ht="13.5" thickBot="1">
      <c r="D7" s="47"/>
      <c r="E7" s="49"/>
      <c r="F7" s="41" t="s">
        <v>135</v>
      </c>
      <c r="G7" s="51"/>
      <c r="H7" s="52"/>
      <c r="I7" s="44" t="s">
        <v>141</v>
      </c>
      <c r="P7" s="101" t="s">
        <v>27</v>
      </c>
      <c r="Q7" s="51"/>
      <c r="R7" s="55"/>
      <c r="V7" s="45" t="s">
        <v>158</v>
      </c>
    </row>
    <row r="8" spans="3:22" ht="13.5" thickBot="1">
      <c r="D8" s="47"/>
      <c r="F8" s="41"/>
      <c r="G8" s="48"/>
      <c r="I8" s="45" t="s">
        <v>36</v>
      </c>
      <c r="K8" s="52"/>
      <c r="L8" s="46" t="s">
        <v>144</v>
      </c>
      <c r="P8" s="101"/>
      <c r="Q8" s="48"/>
      <c r="U8" s="52"/>
      <c r="V8" s="46" t="s">
        <v>151</v>
      </c>
    </row>
    <row r="9" spans="3:22" ht="15.75" thickBot="1">
      <c r="C9" s="46" t="s">
        <v>138</v>
      </c>
      <c r="D9" s="51"/>
      <c r="F9" s="42"/>
      <c r="G9" s="48"/>
      <c r="H9" s="52"/>
      <c r="I9" s="46" t="s">
        <v>139</v>
      </c>
      <c r="J9" s="51"/>
      <c r="L9" s="54" t="s">
        <v>145</v>
      </c>
      <c r="P9" s="42"/>
      <c r="Q9" s="48"/>
      <c r="R9" s="52"/>
      <c r="S9" s="44" t="s">
        <v>149</v>
      </c>
      <c r="T9" s="51"/>
      <c r="V9" s="58" t="s">
        <v>157</v>
      </c>
    </row>
    <row r="10" spans="3:22" ht="13.5" thickBot="1">
      <c r="C10" s="45" t="s">
        <v>27</v>
      </c>
      <c r="F10" s="43" t="s">
        <v>136</v>
      </c>
      <c r="I10" s="45" t="s">
        <v>140</v>
      </c>
      <c r="J10" s="48"/>
      <c r="K10" s="52"/>
      <c r="L10" s="44" t="s">
        <v>142</v>
      </c>
      <c r="P10" s="53" t="s">
        <v>146</v>
      </c>
      <c r="S10" s="45" t="s">
        <v>150</v>
      </c>
      <c r="T10" s="48"/>
      <c r="U10" s="52"/>
      <c r="V10" s="56" t="s">
        <v>152</v>
      </c>
    </row>
    <row r="11" spans="3:22" ht="15.75" thickBot="1">
      <c r="L11" s="53" t="s">
        <v>143</v>
      </c>
      <c r="V11" s="54" t="s">
        <v>156</v>
      </c>
    </row>
    <row r="14" spans="3:22">
      <c r="I14" s="39"/>
      <c r="S14" s="39"/>
    </row>
  </sheetData>
  <mergeCells count="1">
    <mergeCell ref="P7:P8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103"/>
  <sheetViews>
    <sheetView workbookViewId="0">
      <selection activeCell="R20" sqref="R20"/>
    </sheetView>
  </sheetViews>
  <sheetFormatPr baseColWidth="10" defaultColWidth="9.140625" defaultRowHeight="12.75"/>
  <sheetData>
    <row r="1" spans="2:17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>
      <c r="B2" s="2" t="s">
        <v>37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>
      <c r="B3" s="2" t="s">
        <v>36</v>
      </c>
      <c r="C3" s="12">
        <v>0.09</v>
      </c>
      <c r="D3" s="12">
        <f>C3+0.01</f>
        <v>9.9999999999999992E-2</v>
      </c>
      <c r="E3" s="12">
        <f>D3+0.01</f>
        <v>0.10999999999999999</v>
      </c>
      <c r="F3" s="12">
        <f>E3+0.01</f>
        <v>0.11999999999999998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>
      <c r="B4" s="2"/>
      <c r="C4" s="2" t="s">
        <v>35</v>
      </c>
      <c r="D4" s="2" t="s">
        <v>34</v>
      </c>
      <c r="E4" s="2" t="s">
        <v>33</v>
      </c>
      <c r="F4" s="2" t="s">
        <v>32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>
      <c r="B5" s="12">
        <v>0</v>
      </c>
      <c r="C5" s="10">
        <f t="shared" ref="C5:F15" si="0">(C$3-$B5)/C$3/(0.1-$B5)</f>
        <v>10</v>
      </c>
      <c r="D5" s="10">
        <f t="shared" si="0"/>
        <v>10</v>
      </c>
      <c r="E5" s="10">
        <f t="shared" si="0"/>
        <v>10</v>
      </c>
      <c r="F5" s="10">
        <f t="shared" si="0"/>
        <v>10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7">
      <c r="B6" s="12">
        <f t="shared" ref="B6:B14" si="1">B5+0.01</f>
        <v>0.01</v>
      </c>
      <c r="C6" s="10">
        <f t="shared" si="0"/>
        <v>9.8765432098765427</v>
      </c>
      <c r="D6" s="10">
        <f t="shared" si="0"/>
        <v>9.9999999999999982</v>
      </c>
      <c r="E6" s="10">
        <f t="shared" si="0"/>
        <v>10.1010101010101</v>
      </c>
      <c r="F6" s="10">
        <f t="shared" si="0"/>
        <v>10.185185185185185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>
      <c r="B7" s="12">
        <f t="shared" si="1"/>
        <v>0.02</v>
      </c>
      <c r="C7" s="10">
        <f t="shared" si="0"/>
        <v>9.7222222222222214</v>
      </c>
      <c r="D7" s="10">
        <f t="shared" si="0"/>
        <v>9.9999999999999982</v>
      </c>
      <c r="E7" s="10">
        <f t="shared" si="0"/>
        <v>10.227272727272727</v>
      </c>
      <c r="F7" s="10">
        <f t="shared" si="0"/>
        <v>10.416666666666666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>
      <c r="B8" s="12">
        <f t="shared" si="1"/>
        <v>0.03</v>
      </c>
      <c r="C8" s="10">
        <f t="shared" si="0"/>
        <v>9.5238095238095219</v>
      </c>
      <c r="D8" s="10">
        <f t="shared" si="0"/>
        <v>9.9999999999999982</v>
      </c>
      <c r="E8" s="10">
        <f t="shared" si="0"/>
        <v>10.38961038961039</v>
      </c>
      <c r="F8" s="10">
        <f t="shared" si="0"/>
        <v>10.714285714285714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>
      <c r="B9" s="12">
        <f t="shared" si="1"/>
        <v>0.04</v>
      </c>
      <c r="C9" s="10">
        <f t="shared" si="0"/>
        <v>9.2592592592592595</v>
      </c>
      <c r="D9" s="10">
        <f t="shared" si="0"/>
        <v>9.9999999999999982</v>
      </c>
      <c r="E9" s="10">
        <f t="shared" si="0"/>
        <v>10.606060606060604</v>
      </c>
      <c r="F9" s="10">
        <f t="shared" si="0"/>
        <v>11.111111111111109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>
      <c r="B10" s="12">
        <f t="shared" si="1"/>
        <v>0.05</v>
      </c>
      <c r="C10" s="10">
        <f t="shared" si="0"/>
        <v>8.8888888888888875</v>
      </c>
      <c r="D10" s="10">
        <f t="shared" si="0"/>
        <v>9.9999999999999982</v>
      </c>
      <c r="E10" s="10">
        <f t="shared" si="0"/>
        <v>10.909090909090908</v>
      </c>
      <c r="F10" s="10">
        <f t="shared" si="0"/>
        <v>11.666666666666664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>
      <c r="B11" s="12">
        <f t="shared" si="1"/>
        <v>6.0000000000000005E-2</v>
      </c>
      <c r="C11" s="10">
        <f t="shared" si="0"/>
        <v>8.3333333333333321</v>
      </c>
      <c r="D11" s="10">
        <f t="shared" si="0"/>
        <v>9.9999999999999982</v>
      </c>
      <c r="E11" s="10">
        <f t="shared" si="0"/>
        <v>11.36363636363636</v>
      </c>
      <c r="F11" s="10">
        <f t="shared" si="0"/>
        <v>12.499999999999996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>
      <c r="B12" s="12">
        <f t="shared" si="1"/>
        <v>7.0000000000000007E-2</v>
      </c>
      <c r="C12" s="10">
        <f t="shared" si="0"/>
        <v>7.4074074074074048</v>
      </c>
      <c r="D12" s="10">
        <f t="shared" si="0"/>
        <v>9.9999999999999964</v>
      </c>
      <c r="E12" s="10">
        <f t="shared" si="0"/>
        <v>12.121212121212116</v>
      </c>
      <c r="F12" s="10">
        <f t="shared" si="0"/>
        <v>13.888888888888884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>
      <c r="B13" s="12">
        <f t="shared" si="1"/>
        <v>0.08</v>
      </c>
      <c r="C13" s="10">
        <f t="shared" si="0"/>
        <v>5.5555555555555518</v>
      </c>
      <c r="D13" s="10">
        <f t="shared" si="0"/>
        <v>9.9999999999999947</v>
      </c>
      <c r="E13" s="10">
        <f t="shared" si="0"/>
        <v>13.63636363636363</v>
      </c>
      <c r="F13" s="10">
        <f t="shared" si="0"/>
        <v>16.666666666666657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>
      <c r="B14" s="12">
        <f t="shared" si="1"/>
        <v>0.09</v>
      </c>
      <c r="C14" s="10">
        <f t="shared" si="0"/>
        <v>0</v>
      </c>
      <c r="D14" s="10">
        <f t="shared" si="0"/>
        <v>9.9999999999999876</v>
      </c>
      <c r="E14" s="10">
        <f t="shared" si="0"/>
        <v>18.181818181818159</v>
      </c>
      <c r="F14" s="10">
        <f t="shared" si="0"/>
        <v>24.999999999999968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>
      <c r="B15" s="11">
        <v>9.5000000000000001E-2</v>
      </c>
      <c r="C15" s="10">
        <f t="shared" si="0"/>
        <v>-11.111111111111112</v>
      </c>
      <c r="D15" s="10">
        <f t="shared" si="0"/>
        <v>9.9999999999999734</v>
      </c>
      <c r="E15" s="10">
        <f t="shared" si="0"/>
        <v>27.272727272727224</v>
      </c>
      <c r="F15" s="10">
        <f t="shared" si="0"/>
        <v>41.6666666666666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8" spans="1:6">
      <c r="A18" s="5"/>
      <c r="B18" s="5" t="s">
        <v>51</v>
      </c>
      <c r="C18" s="5"/>
      <c r="D18" s="5"/>
    </row>
    <row r="19" spans="1:6">
      <c r="A19" s="5"/>
      <c r="B19" s="5"/>
      <c r="C19" s="5"/>
      <c r="D19" s="5"/>
    </row>
    <row r="20" spans="1:6" ht="13.5">
      <c r="A20" s="5"/>
      <c r="B20" s="21">
        <v>0.06</v>
      </c>
      <c r="C20" s="21">
        <v>0.1</v>
      </c>
      <c r="D20" s="21">
        <v>0.14000000000000001</v>
      </c>
    </row>
    <row r="21" spans="1:6" ht="13.5">
      <c r="A21" s="5"/>
      <c r="B21" s="20" t="s">
        <v>50</v>
      </c>
      <c r="C21" s="20" t="s">
        <v>49</v>
      </c>
      <c r="D21" s="20" t="s">
        <v>48</v>
      </c>
      <c r="F21" s="19" t="s">
        <v>47</v>
      </c>
    </row>
    <row r="22" spans="1:6">
      <c r="A22" s="18">
        <v>0</v>
      </c>
      <c r="B22" s="18">
        <f t="shared" ref="B22:D42" si="2">B$20*(1-$A22)</f>
        <v>0.06</v>
      </c>
      <c r="C22" s="18">
        <f t="shared" si="2"/>
        <v>0.1</v>
      </c>
      <c r="D22" s="18">
        <f t="shared" si="2"/>
        <v>0.14000000000000001</v>
      </c>
    </row>
    <row r="23" spans="1:6">
      <c r="A23" s="18">
        <f t="shared" ref="A23:A42" si="3">A22+0.05</f>
        <v>0.05</v>
      </c>
      <c r="B23" s="18">
        <f t="shared" si="2"/>
        <v>5.6999999999999995E-2</v>
      </c>
      <c r="C23" s="18">
        <f t="shared" si="2"/>
        <v>9.5000000000000001E-2</v>
      </c>
      <c r="D23" s="18">
        <f t="shared" si="2"/>
        <v>0.13300000000000001</v>
      </c>
    </row>
    <row r="24" spans="1:6">
      <c r="A24" s="18">
        <f t="shared" si="3"/>
        <v>0.1</v>
      </c>
      <c r="B24" s="18">
        <f t="shared" si="2"/>
        <v>5.3999999999999999E-2</v>
      </c>
      <c r="C24" s="18">
        <f t="shared" si="2"/>
        <v>9.0000000000000011E-2</v>
      </c>
      <c r="D24" s="18">
        <f t="shared" si="2"/>
        <v>0.12600000000000003</v>
      </c>
    </row>
    <row r="25" spans="1:6">
      <c r="A25" s="18">
        <f t="shared" si="3"/>
        <v>0.15000000000000002</v>
      </c>
      <c r="B25" s="18">
        <f t="shared" si="2"/>
        <v>5.0999999999999997E-2</v>
      </c>
      <c r="C25" s="18">
        <f t="shared" si="2"/>
        <v>8.5000000000000006E-2</v>
      </c>
      <c r="D25" s="18">
        <f t="shared" si="2"/>
        <v>0.11900000000000001</v>
      </c>
    </row>
    <row r="26" spans="1:6">
      <c r="A26" s="18">
        <f t="shared" si="3"/>
        <v>0.2</v>
      </c>
      <c r="B26" s="18">
        <f t="shared" si="2"/>
        <v>4.8000000000000001E-2</v>
      </c>
      <c r="C26" s="18">
        <f t="shared" si="2"/>
        <v>8.0000000000000016E-2</v>
      </c>
      <c r="D26" s="18">
        <f t="shared" si="2"/>
        <v>0.11200000000000002</v>
      </c>
    </row>
    <row r="27" spans="1:6">
      <c r="A27" s="18">
        <f t="shared" si="3"/>
        <v>0.25</v>
      </c>
      <c r="B27" s="18">
        <f t="shared" si="2"/>
        <v>4.4999999999999998E-2</v>
      </c>
      <c r="C27" s="18">
        <f t="shared" si="2"/>
        <v>7.5000000000000011E-2</v>
      </c>
      <c r="D27" s="18">
        <f t="shared" si="2"/>
        <v>0.10500000000000001</v>
      </c>
    </row>
    <row r="28" spans="1:6">
      <c r="A28" s="18">
        <f t="shared" si="3"/>
        <v>0.3</v>
      </c>
      <c r="B28" s="18">
        <f t="shared" si="2"/>
        <v>4.1999999999999996E-2</v>
      </c>
      <c r="C28" s="18">
        <f t="shared" si="2"/>
        <v>6.9999999999999993E-2</v>
      </c>
      <c r="D28" s="18">
        <f t="shared" si="2"/>
        <v>9.8000000000000004E-2</v>
      </c>
    </row>
    <row r="29" spans="1:6">
      <c r="A29" s="18">
        <f t="shared" si="3"/>
        <v>0.35</v>
      </c>
      <c r="B29" s="18">
        <f t="shared" si="2"/>
        <v>3.9E-2</v>
      </c>
      <c r="C29" s="18">
        <f t="shared" si="2"/>
        <v>6.5000000000000002E-2</v>
      </c>
      <c r="D29" s="18">
        <f t="shared" si="2"/>
        <v>9.1000000000000011E-2</v>
      </c>
    </row>
    <row r="30" spans="1:6">
      <c r="A30" s="18">
        <f t="shared" si="3"/>
        <v>0.39999999999999997</v>
      </c>
      <c r="B30" s="18">
        <f t="shared" si="2"/>
        <v>3.6000000000000004E-2</v>
      </c>
      <c r="C30" s="18">
        <f t="shared" si="2"/>
        <v>6.0000000000000012E-2</v>
      </c>
      <c r="D30" s="18">
        <f t="shared" si="2"/>
        <v>8.4000000000000019E-2</v>
      </c>
    </row>
    <row r="31" spans="1:6">
      <c r="A31" s="18">
        <f t="shared" si="3"/>
        <v>0.44999999999999996</v>
      </c>
      <c r="B31" s="18">
        <f t="shared" si="2"/>
        <v>3.3000000000000002E-2</v>
      </c>
      <c r="C31" s="18">
        <f t="shared" si="2"/>
        <v>5.5000000000000007E-2</v>
      </c>
      <c r="D31" s="18">
        <f t="shared" si="2"/>
        <v>7.7000000000000013E-2</v>
      </c>
    </row>
    <row r="32" spans="1:6">
      <c r="A32" s="18">
        <f t="shared" si="3"/>
        <v>0.49999999999999994</v>
      </c>
      <c r="B32" s="18">
        <f t="shared" si="2"/>
        <v>0.03</v>
      </c>
      <c r="C32" s="18">
        <f t="shared" si="2"/>
        <v>0.05</v>
      </c>
      <c r="D32" s="18">
        <f t="shared" si="2"/>
        <v>7.0000000000000007E-2</v>
      </c>
    </row>
    <row r="33" spans="1:16">
      <c r="A33" s="18">
        <f t="shared" si="3"/>
        <v>0.54999999999999993</v>
      </c>
      <c r="B33" s="18">
        <f t="shared" si="2"/>
        <v>2.7000000000000003E-2</v>
      </c>
      <c r="C33" s="18">
        <f t="shared" si="2"/>
        <v>4.5000000000000012E-2</v>
      </c>
      <c r="D33" s="18">
        <f t="shared" si="2"/>
        <v>6.3000000000000014E-2</v>
      </c>
    </row>
    <row r="34" spans="1:16">
      <c r="A34" s="18">
        <f t="shared" si="3"/>
        <v>0.6</v>
      </c>
      <c r="B34" s="18">
        <f t="shared" si="2"/>
        <v>2.4E-2</v>
      </c>
      <c r="C34" s="18">
        <f t="shared" si="2"/>
        <v>4.0000000000000008E-2</v>
      </c>
      <c r="D34" s="18">
        <f t="shared" si="2"/>
        <v>5.6000000000000008E-2</v>
      </c>
    </row>
    <row r="35" spans="1:16">
      <c r="A35" s="18">
        <f t="shared" si="3"/>
        <v>0.65</v>
      </c>
      <c r="B35" s="18">
        <f t="shared" si="2"/>
        <v>2.0999999999999998E-2</v>
      </c>
      <c r="C35" s="18">
        <f t="shared" si="2"/>
        <v>3.4999999999999996E-2</v>
      </c>
      <c r="D35" s="18">
        <f t="shared" si="2"/>
        <v>4.9000000000000002E-2</v>
      </c>
    </row>
    <row r="36" spans="1:16">
      <c r="A36" s="18">
        <f t="shared" si="3"/>
        <v>0.70000000000000007</v>
      </c>
      <c r="B36" s="18">
        <f t="shared" si="2"/>
        <v>1.7999999999999995E-2</v>
      </c>
      <c r="C36" s="18">
        <f t="shared" si="2"/>
        <v>2.9999999999999995E-2</v>
      </c>
      <c r="D36" s="18">
        <f t="shared" si="2"/>
        <v>4.1999999999999996E-2</v>
      </c>
    </row>
    <row r="37" spans="1:16">
      <c r="A37" s="18">
        <f t="shared" si="3"/>
        <v>0.75000000000000011</v>
      </c>
      <c r="B37" s="18">
        <f t="shared" si="2"/>
        <v>1.4999999999999993E-2</v>
      </c>
      <c r="C37" s="18">
        <f t="shared" si="2"/>
        <v>2.4999999999999991E-2</v>
      </c>
      <c r="D37" s="18">
        <f t="shared" si="2"/>
        <v>3.4999999999999989E-2</v>
      </c>
    </row>
    <row r="38" spans="1:16">
      <c r="A38" s="18">
        <f t="shared" si="3"/>
        <v>0.80000000000000016</v>
      </c>
      <c r="B38" s="18">
        <f t="shared" si="2"/>
        <v>1.199999999999999E-2</v>
      </c>
      <c r="C38" s="18">
        <f t="shared" si="2"/>
        <v>1.9999999999999987E-2</v>
      </c>
      <c r="D38" s="18">
        <f t="shared" si="2"/>
        <v>2.799999999999998E-2</v>
      </c>
    </row>
    <row r="39" spans="1:16">
      <c r="A39" s="18">
        <f t="shared" si="3"/>
        <v>0.8500000000000002</v>
      </c>
      <c r="B39" s="18">
        <f t="shared" si="2"/>
        <v>8.9999999999999872E-3</v>
      </c>
      <c r="C39" s="18">
        <f t="shared" si="2"/>
        <v>1.499999999999998E-2</v>
      </c>
      <c r="D39" s="18">
        <f t="shared" si="2"/>
        <v>2.0999999999999974E-2</v>
      </c>
    </row>
    <row r="40" spans="1:16">
      <c r="A40" s="18">
        <f t="shared" si="3"/>
        <v>0.90000000000000024</v>
      </c>
      <c r="B40" s="18">
        <f t="shared" si="2"/>
        <v>5.9999999999999854E-3</v>
      </c>
      <c r="C40" s="18">
        <f t="shared" si="2"/>
        <v>9.9999999999999759E-3</v>
      </c>
      <c r="D40" s="18">
        <f t="shared" si="2"/>
        <v>1.3999999999999967E-2</v>
      </c>
    </row>
    <row r="41" spans="1:16">
      <c r="A41" s="18">
        <f t="shared" si="3"/>
        <v>0.95000000000000029</v>
      </c>
      <c r="B41" s="18">
        <f t="shared" si="2"/>
        <v>2.9999999999999827E-3</v>
      </c>
      <c r="C41" s="18">
        <f t="shared" si="2"/>
        <v>4.9999999999999715E-3</v>
      </c>
      <c r="D41" s="18">
        <f t="shared" si="2"/>
        <v>6.9999999999999602E-3</v>
      </c>
    </row>
    <row r="42" spans="1:16">
      <c r="A42" s="18">
        <f t="shared" si="3"/>
        <v>1.0000000000000002</v>
      </c>
      <c r="B42" s="18">
        <f t="shared" si="2"/>
        <v>-1.3322676295501878E-17</v>
      </c>
      <c r="C42" s="18">
        <f t="shared" si="2"/>
        <v>-2.2204460492503132E-17</v>
      </c>
      <c r="D42" s="18">
        <f t="shared" si="2"/>
        <v>-3.1086244689504386E-17</v>
      </c>
    </row>
    <row r="43" spans="1:16">
      <c r="A43" s="18"/>
      <c r="B43" s="5"/>
      <c r="C43" s="5"/>
      <c r="D43" s="5"/>
    </row>
    <row r="44" spans="1:16">
      <c r="A44" s="18"/>
      <c r="B44" s="5"/>
      <c r="C44" s="5"/>
      <c r="D44" s="5"/>
    </row>
    <row r="45" spans="1:16">
      <c r="A45" s="18"/>
      <c r="B45" s="5"/>
      <c r="C45" s="5"/>
      <c r="D45" s="5"/>
    </row>
    <row r="46" spans="1:16">
      <c r="A46" s="18"/>
      <c r="B46" s="5"/>
      <c r="C46" s="5"/>
      <c r="D46" s="5"/>
    </row>
    <row r="47" spans="1:16">
      <c r="A47" s="18"/>
      <c r="B47" s="2" t="s">
        <v>37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>
      <c r="A48" s="5"/>
      <c r="B48" s="2" t="s">
        <v>46</v>
      </c>
      <c r="C48" s="12">
        <v>0</v>
      </c>
      <c r="D48" s="12">
        <v>0.02</v>
      </c>
      <c r="E48" s="12">
        <v>0.05</v>
      </c>
      <c r="F48" s="12">
        <v>0.08</v>
      </c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>
      <c r="A49" s="5"/>
      <c r="B49" s="2"/>
      <c r="C49" s="16" t="s">
        <v>45</v>
      </c>
      <c r="D49" s="16" t="s">
        <v>44</v>
      </c>
      <c r="E49" s="16" t="s">
        <v>43</v>
      </c>
      <c r="F49" s="16" t="s">
        <v>42</v>
      </c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>
      <c r="A50" s="5"/>
      <c r="B50" s="12">
        <v>0.03</v>
      </c>
      <c r="C50" s="14">
        <f t="shared" ref="C50:F62" si="4">($B50-C$48)/$B50/(0.1-C$48)</f>
        <v>10</v>
      </c>
      <c r="D50" s="14">
        <f t="shared" si="4"/>
        <v>4.1666666666666661</v>
      </c>
      <c r="E50" s="14">
        <f t="shared" si="4"/>
        <v>-13.333333333333336</v>
      </c>
      <c r="F50" s="14">
        <f t="shared" si="4"/>
        <v>-83.333333333333314</v>
      </c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>
      <c r="A51" s="5"/>
      <c r="B51" s="12">
        <f t="shared" ref="B51:B62" si="5">B50+0.01</f>
        <v>0.04</v>
      </c>
      <c r="C51" s="14">
        <f t="shared" si="4"/>
        <v>10</v>
      </c>
      <c r="D51" s="14">
        <f t="shared" si="4"/>
        <v>6.25</v>
      </c>
      <c r="E51" s="14">
        <f t="shared" si="4"/>
        <v>-5.0000000000000009</v>
      </c>
      <c r="F51" s="14">
        <f t="shared" si="4"/>
        <v>-49.999999999999993</v>
      </c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>
      <c r="A52" s="5"/>
      <c r="B52" s="12">
        <f t="shared" si="5"/>
        <v>0.05</v>
      </c>
      <c r="C52" s="14">
        <f t="shared" si="4"/>
        <v>10</v>
      </c>
      <c r="D52" s="14">
        <f t="shared" si="4"/>
        <v>7.5</v>
      </c>
      <c r="E52" s="14">
        <f t="shared" si="4"/>
        <v>0</v>
      </c>
      <c r="F52" s="14">
        <f t="shared" si="4"/>
        <v>-29.999999999999993</v>
      </c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>
      <c r="A53" s="5"/>
      <c r="B53" s="12">
        <f t="shared" si="5"/>
        <v>6.0000000000000005E-2</v>
      </c>
      <c r="C53" s="14">
        <f t="shared" si="4"/>
        <v>10</v>
      </c>
      <c r="D53" s="14">
        <f t="shared" si="4"/>
        <v>8.3333333333333339</v>
      </c>
      <c r="E53" s="14">
        <f t="shared" si="4"/>
        <v>3.3333333333333335</v>
      </c>
      <c r="F53" s="14">
        <f t="shared" si="4"/>
        <v>-16.666666666666661</v>
      </c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>
      <c r="A54" s="5"/>
      <c r="B54" s="12">
        <f t="shared" si="5"/>
        <v>7.0000000000000007E-2</v>
      </c>
      <c r="C54" s="14">
        <f t="shared" si="4"/>
        <v>10</v>
      </c>
      <c r="D54" s="14">
        <f t="shared" si="4"/>
        <v>8.9285714285714288</v>
      </c>
      <c r="E54" s="14">
        <f t="shared" si="4"/>
        <v>5.7142857142857144</v>
      </c>
      <c r="F54" s="14">
        <f t="shared" si="4"/>
        <v>-7.142857142857137</v>
      </c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>
      <c r="A55" s="5"/>
      <c r="B55" s="12">
        <f t="shared" si="5"/>
        <v>0.08</v>
      </c>
      <c r="C55" s="14">
        <f t="shared" si="4"/>
        <v>10</v>
      </c>
      <c r="D55" s="14">
        <f t="shared" si="4"/>
        <v>9.375</v>
      </c>
      <c r="E55" s="14">
        <f t="shared" si="4"/>
        <v>7.5</v>
      </c>
      <c r="F55" s="14">
        <f t="shared" si="4"/>
        <v>0</v>
      </c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>
      <c r="A56" s="5"/>
      <c r="B56" s="12">
        <f t="shared" si="5"/>
        <v>0.09</v>
      </c>
      <c r="C56" s="14">
        <f t="shared" si="4"/>
        <v>10</v>
      </c>
      <c r="D56" s="14">
        <f t="shared" si="4"/>
        <v>9.7222222222222214</v>
      </c>
      <c r="E56" s="14">
        <f t="shared" si="4"/>
        <v>8.8888888888888875</v>
      </c>
      <c r="F56" s="14">
        <f t="shared" si="4"/>
        <v>5.5555555555555518</v>
      </c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>
      <c r="A57" s="5"/>
      <c r="B57" s="12">
        <f t="shared" si="5"/>
        <v>9.9999999999999992E-2</v>
      </c>
      <c r="C57" s="14">
        <f t="shared" si="4"/>
        <v>10</v>
      </c>
      <c r="D57" s="14">
        <f t="shared" si="4"/>
        <v>9.9999999999999982</v>
      </c>
      <c r="E57" s="14">
        <f t="shared" si="4"/>
        <v>9.9999999999999982</v>
      </c>
      <c r="F57" s="14">
        <f t="shared" si="4"/>
        <v>9.9999999999999947</v>
      </c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>
      <c r="A58" s="5"/>
      <c r="B58" s="12">
        <f t="shared" si="5"/>
        <v>0.10999999999999999</v>
      </c>
      <c r="C58" s="14">
        <f t="shared" si="4"/>
        <v>10</v>
      </c>
      <c r="D58" s="14">
        <f t="shared" si="4"/>
        <v>10.227272727272727</v>
      </c>
      <c r="E58" s="14">
        <f t="shared" si="4"/>
        <v>10.909090909090908</v>
      </c>
      <c r="F58" s="14">
        <f t="shared" si="4"/>
        <v>13.63636363636363</v>
      </c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>
      <c r="A59" s="5"/>
      <c r="B59" s="12">
        <f t="shared" si="5"/>
        <v>0.11999999999999998</v>
      </c>
      <c r="C59" s="14">
        <f t="shared" si="4"/>
        <v>10</v>
      </c>
      <c r="D59" s="14">
        <f t="shared" si="4"/>
        <v>10.416666666666666</v>
      </c>
      <c r="E59" s="14">
        <f t="shared" si="4"/>
        <v>11.666666666666664</v>
      </c>
      <c r="F59" s="14">
        <f t="shared" si="4"/>
        <v>16.666666666666657</v>
      </c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>
      <c r="A60" s="5"/>
      <c r="B60" s="12">
        <f t="shared" si="5"/>
        <v>0.12999999999999998</v>
      </c>
      <c r="C60" s="14">
        <f t="shared" si="4"/>
        <v>10</v>
      </c>
      <c r="D60" s="14">
        <f t="shared" si="4"/>
        <v>10.576923076923077</v>
      </c>
      <c r="E60" s="14">
        <f t="shared" si="4"/>
        <v>12.307692307692305</v>
      </c>
      <c r="F60" s="14">
        <f t="shared" si="4"/>
        <v>19.230769230769219</v>
      </c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>
      <c r="A61" s="5"/>
      <c r="B61" s="12">
        <f t="shared" si="5"/>
        <v>0.13999999999999999</v>
      </c>
      <c r="C61" s="14">
        <f t="shared" si="4"/>
        <v>10</v>
      </c>
      <c r="D61" s="14">
        <f t="shared" si="4"/>
        <v>10.714285714285714</v>
      </c>
      <c r="E61" s="14">
        <f t="shared" si="4"/>
        <v>12.857142857142856</v>
      </c>
      <c r="F61" s="14">
        <f t="shared" si="4"/>
        <v>21.42857142857142</v>
      </c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>
      <c r="A62" s="5"/>
      <c r="B62" s="12">
        <f t="shared" si="5"/>
        <v>0.15</v>
      </c>
      <c r="C62" s="14">
        <f t="shared" si="4"/>
        <v>10</v>
      </c>
      <c r="D62" s="14">
        <f t="shared" si="4"/>
        <v>10.833333333333334</v>
      </c>
      <c r="E62" s="14">
        <f t="shared" si="4"/>
        <v>13.333333333333332</v>
      </c>
      <c r="F62" s="14">
        <f t="shared" si="4"/>
        <v>23.333333333333325</v>
      </c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>
      <c r="A64" s="5"/>
      <c r="B64" s="5"/>
      <c r="C64" s="5"/>
      <c r="D64" s="5"/>
    </row>
    <row r="65" spans="1:14">
      <c r="A65" s="5"/>
      <c r="B65" s="5"/>
      <c r="C65" s="5"/>
      <c r="D65" s="5"/>
    </row>
    <row r="66" spans="1:14">
      <c r="A66" s="5"/>
      <c r="B66" s="2" t="s">
        <v>34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>
      <c r="A67" s="5"/>
      <c r="B67" s="2" t="s">
        <v>40</v>
      </c>
      <c r="C67" s="17">
        <v>0</v>
      </c>
      <c r="D67" s="17">
        <v>0.02</v>
      </c>
      <c r="E67" s="17">
        <v>0.05</v>
      </c>
      <c r="F67" s="17">
        <v>0.08</v>
      </c>
      <c r="G67" s="2"/>
      <c r="H67" s="2"/>
      <c r="I67" s="2"/>
      <c r="J67" s="2"/>
      <c r="K67" s="2"/>
      <c r="L67" s="2"/>
      <c r="M67" s="2"/>
      <c r="N67" s="2"/>
    </row>
    <row r="68" spans="1:14">
      <c r="A68" s="5"/>
      <c r="B68" s="2"/>
      <c r="C68" s="16" t="s">
        <v>45</v>
      </c>
      <c r="D68" s="16" t="s">
        <v>44</v>
      </c>
      <c r="E68" s="16" t="s">
        <v>43</v>
      </c>
      <c r="F68" s="16" t="s">
        <v>42</v>
      </c>
      <c r="G68" s="2"/>
      <c r="H68" s="2"/>
      <c r="I68" s="2"/>
      <c r="J68" s="2"/>
      <c r="K68" s="2"/>
      <c r="L68" s="2"/>
      <c r="M68" s="2"/>
      <c r="N68" s="2"/>
    </row>
    <row r="69" spans="1:14">
      <c r="A69" s="5"/>
      <c r="B69" s="12">
        <v>0.03</v>
      </c>
      <c r="C69" s="14">
        <f t="shared" ref="C69:D82" si="6">(0.1-C$67)/0.1/($B69-C$67)</f>
        <v>33.333333333333336</v>
      </c>
      <c r="D69" s="14">
        <f t="shared" si="6"/>
        <v>80</v>
      </c>
      <c r="E69" s="14"/>
      <c r="F69" s="14"/>
      <c r="G69" s="2"/>
      <c r="H69" s="2"/>
      <c r="I69" s="2"/>
      <c r="J69" s="2"/>
      <c r="K69" s="2"/>
      <c r="L69" s="2"/>
      <c r="M69" s="2"/>
      <c r="N69" s="2"/>
    </row>
    <row r="70" spans="1:14">
      <c r="A70" s="5"/>
      <c r="B70" s="12">
        <f>B69+0.01</f>
        <v>0.04</v>
      </c>
      <c r="C70" s="14">
        <f t="shared" si="6"/>
        <v>25</v>
      </c>
      <c r="D70" s="14">
        <f t="shared" si="6"/>
        <v>39.999999999999993</v>
      </c>
      <c r="E70" s="14"/>
      <c r="F70" s="14"/>
      <c r="G70" s="2"/>
      <c r="H70" s="2"/>
      <c r="I70" s="2"/>
      <c r="J70" s="2"/>
      <c r="K70" s="2"/>
      <c r="L70" s="2"/>
      <c r="M70" s="2"/>
      <c r="N70" s="2"/>
    </row>
    <row r="71" spans="1:14">
      <c r="A71" s="5"/>
      <c r="B71" s="12">
        <f>B70+0.01</f>
        <v>0.05</v>
      </c>
      <c r="C71" s="14">
        <f t="shared" si="6"/>
        <v>20</v>
      </c>
      <c r="D71" s="14">
        <f t="shared" si="6"/>
        <v>26.666666666666661</v>
      </c>
      <c r="E71" s="14"/>
      <c r="F71" s="14"/>
      <c r="G71" s="2"/>
      <c r="H71" s="2"/>
      <c r="I71" s="2"/>
      <c r="J71" s="2"/>
      <c r="K71" s="2"/>
      <c r="L71" s="2"/>
      <c r="M71" s="2"/>
      <c r="N71" s="2"/>
    </row>
    <row r="72" spans="1:14">
      <c r="A72" s="5"/>
      <c r="B72" s="12">
        <f>B71+0.01</f>
        <v>6.0000000000000005E-2</v>
      </c>
      <c r="C72" s="14">
        <f t="shared" si="6"/>
        <v>16.666666666666664</v>
      </c>
      <c r="D72" s="14">
        <f t="shared" si="6"/>
        <v>19.999999999999993</v>
      </c>
      <c r="E72" s="14">
        <f t="shared" ref="E72:E82" si="7">(0.1-E$67)/0.1/($B72-E$67)</f>
        <v>49.999999999999993</v>
      </c>
      <c r="F72" s="14"/>
      <c r="G72" s="2"/>
      <c r="H72" s="2"/>
      <c r="I72" s="2"/>
      <c r="J72" s="2"/>
      <c r="K72" s="2"/>
      <c r="L72" s="2"/>
      <c r="M72" s="2"/>
      <c r="N72" s="2"/>
    </row>
    <row r="73" spans="1:14">
      <c r="A73" s="5"/>
      <c r="B73" s="12">
        <f>B72+0.01</f>
        <v>7.0000000000000007E-2</v>
      </c>
      <c r="C73" s="14">
        <f t="shared" si="6"/>
        <v>14.285714285714285</v>
      </c>
      <c r="D73" s="14">
        <f t="shared" si="6"/>
        <v>15.999999999999998</v>
      </c>
      <c r="E73" s="14">
        <f t="shared" si="7"/>
        <v>24.999999999999996</v>
      </c>
      <c r="F73" s="14"/>
      <c r="G73" s="2"/>
      <c r="H73" s="2"/>
      <c r="I73" s="2"/>
      <c r="J73" s="2"/>
      <c r="K73" s="2"/>
      <c r="L73" s="2"/>
      <c r="M73" s="2"/>
      <c r="N73" s="2"/>
    </row>
    <row r="74" spans="1:14">
      <c r="A74" s="5"/>
      <c r="B74" s="12">
        <f>B73+0.01</f>
        <v>0.08</v>
      </c>
      <c r="C74" s="14">
        <f t="shared" si="6"/>
        <v>12.5</v>
      </c>
      <c r="D74" s="14">
        <f t="shared" si="6"/>
        <v>13.333333333333332</v>
      </c>
      <c r="E74" s="14">
        <f t="shared" si="7"/>
        <v>16.666666666666668</v>
      </c>
      <c r="F74" s="14"/>
      <c r="G74" s="2"/>
      <c r="H74" s="2"/>
      <c r="I74" s="2"/>
      <c r="J74" s="2"/>
      <c r="K74" s="2"/>
      <c r="L74" s="2"/>
      <c r="M74" s="2"/>
      <c r="N74" s="2"/>
    </row>
    <row r="75" spans="1:14">
      <c r="A75" s="5"/>
      <c r="B75" s="15">
        <v>8.5000000000000006E-2</v>
      </c>
      <c r="C75" s="14">
        <f t="shared" si="6"/>
        <v>11.76470588235294</v>
      </c>
      <c r="D75" s="14">
        <f t="shared" si="6"/>
        <v>12.307692307692307</v>
      </c>
      <c r="E75" s="14">
        <f t="shared" si="7"/>
        <v>14.285714285714285</v>
      </c>
      <c r="F75" s="14">
        <f t="shared" ref="F75:F82" si="8">(0.1-F$67)/0.1/($B75-F$67)</f>
        <v>39.999999999999972</v>
      </c>
      <c r="G75" s="2"/>
      <c r="H75" s="2"/>
      <c r="I75" s="2"/>
      <c r="J75" s="2"/>
      <c r="K75" s="2"/>
      <c r="L75" s="2"/>
      <c r="M75" s="2"/>
      <c r="N75" s="2"/>
    </row>
    <row r="76" spans="1:14">
      <c r="A76" s="5"/>
      <c r="B76" s="12">
        <f>B74+0.01</f>
        <v>0.09</v>
      </c>
      <c r="C76" s="14">
        <f t="shared" si="6"/>
        <v>11.111111111111111</v>
      </c>
      <c r="D76" s="14">
        <f t="shared" si="6"/>
        <v>11.428571428571429</v>
      </c>
      <c r="E76" s="14">
        <f t="shared" si="7"/>
        <v>12.500000000000002</v>
      </c>
      <c r="F76" s="14">
        <f t="shared" si="8"/>
        <v>20.000000000000014</v>
      </c>
      <c r="G76" s="2"/>
      <c r="H76" s="2"/>
      <c r="I76" s="2"/>
      <c r="J76" s="2"/>
      <c r="K76" s="2"/>
      <c r="L76" s="2"/>
      <c r="M76" s="2"/>
      <c r="N76" s="2"/>
    </row>
    <row r="77" spans="1:14">
      <c r="A77" s="5"/>
      <c r="B77" s="12">
        <f t="shared" ref="B77:B82" si="9">B76+0.01</f>
        <v>9.9999999999999992E-2</v>
      </c>
      <c r="C77" s="14">
        <f t="shared" si="6"/>
        <v>10</v>
      </c>
      <c r="D77" s="14">
        <f t="shared" si="6"/>
        <v>10</v>
      </c>
      <c r="E77" s="14">
        <f t="shared" si="7"/>
        <v>10.000000000000002</v>
      </c>
      <c r="F77" s="14">
        <f t="shared" si="8"/>
        <v>10.000000000000007</v>
      </c>
      <c r="G77" s="2"/>
      <c r="H77" s="2"/>
      <c r="I77" s="2"/>
      <c r="J77" s="2"/>
      <c r="K77" s="2"/>
      <c r="L77" s="2"/>
      <c r="M77" s="2"/>
      <c r="N77" s="2"/>
    </row>
    <row r="78" spans="1:14">
      <c r="A78" s="5"/>
      <c r="B78" s="12">
        <f t="shared" si="9"/>
        <v>0.10999999999999999</v>
      </c>
      <c r="C78" s="14">
        <f t="shared" si="6"/>
        <v>9.0909090909090917</v>
      </c>
      <c r="D78" s="14">
        <f t="shared" si="6"/>
        <v>8.8888888888888893</v>
      </c>
      <c r="E78" s="14">
        <f t="shared" si="7"/>
        <v>8.3333333333333357</v>
      </c>
      <c r="F78" s="14">
        <f t="shared" si="8"/>
        <v>6.6666666666666714</v>
      </c>
      <c r="G78" s="2"/>
      <c r="H78" s="2"/>
      <c r="I78" s="2"/>
      <c r="J78" s="2"/>
      <c r="K78" s="2"/>
      <c r="L78" s="2"/>
      <c r="M78" s="2"/>
      <c r="N78" s="2"/>
    </row>
    <row r="79" spans="1:14">
      <c r="A79" s="5"/>
      <c r="B79" s="12">
        <f t="shared" si="9"/>
        <v>0.11999999999999998</v>
      </c>
      <c r="C79" s="14">
        <f t="shared" si="6"/>
        <v>8.3333333333333339</v>
      </c>
      <c r="D79" s="14">
        <f t="shared" si="6"/>
        <v>8.0000000000000018</v>
      </c>
      <c r="E79" s="14">
        <f t="shared" si="7"/>
        <v>7.142857142857145</v>
      </c>
      <c r="F79" s="14">
        <f t="shared" si="8"/>
        <v>5.0000000000000036</v>
      </c>
      <c r="G79" s="2"/>
      <c r="H79" s="2"/>
      <c r="I79" s="2"/>
      <c r="J79" s="2"/>
      <c r="K79" s="2"/>
      <c r="L79" s="2"/>
      <c r="M79" s="2"/>
      <c r="N79" s="2"/>
    </row>
    <row r="80" spans="1:14">
      <c r="A80" s="5"/>
      <c r="B80" s="12">
        <f t="shared" si="9"/>
        <v>0.12999999999999998</v>
      </c>
      <c r="C80" s="14">
        <f t="shared" si="6"/>
        <v>7.6923076923076934</v>
      </c>
      <c r="D80" s="14">
        <f t="shared" si="6"/>
        <v>7.2727272727272743</v>
      </c>
      <c r="E80" s="14">
        <f t="shared" si="7"/>
        <v>6.2500000000000018</v>
      </c>
      <c r="F80" s="14">
        <f t="shared" si="8"/>
        <v>4.0000000000000027</v>
      </c>
      <c r="G80" s="2"/>
      <c r="H80" s="2"/>
      <c r="I80" s="2"/>
      <c r="J80" s="2"/>
      <c r="K80" s="2"/>
      <c r="L80" s="2"/>
      <c r="M80" s="2"/>
      <c r="N80" s="2"/>
    </row>
    <row r="81" spans="1:15">
      <c r="A81" s="5"/>
      <c r="B81" s="12">
        <f t="shared" si="9"/>
        <v>0.13999999999999999</v>
      </c>
      <c r="C81" s="14">
        <f t="shared" si="6"/>
        <v>7.1428571428571432</v>
      </c>
      <c r="D81" s="14">
        <f t="shared" si="6"/>
        <v>6.666666666666667</v>
      </c>
      <c r="E81" s="14">
        <f t="shared" si="7"/>
        <v>5.5555555555555562</v>
      </c>
      <c r="F81" s="14">
        <f t="shared" si="8"/>
        <v>3.3333333333333348</v>
      </c>
      <c r="G81" s="2"/>
      <c r="H81" s="2"/>
      <c r="I81" s="2"/>
      <c r="J81" s="2"/>
      <c r="K81" s="2"/>
      <c r="L81" s="2"/>
      <c r="M81" s="2"/>
      <c r="N81" s="2"/>
    </row>
    <row r="82" spans="1:15">
      <c r="A82" s="5"/>
      <c r="B82" s="12">
        <f t="shared" si="9"/>
        <v>0.15</v>
      </c>
      <c r="C82" s="14">
        <f t="shared" si="6"/>
        <v>6.666666666666667</v>
      </c>
      <c r="D82" s="14">
        <f t="shared" si="6"/>
        <v>6.1538461538461533</v>
      </c>
      <c r="E82" s="14">
        <f t="shared" si="7"/>
        <v>5</v>
      </c>
      <c r="F82" s="14">
        <f t="shared" si="8"/>
        <v>2.8571428571428581</v>
      </c>
      <c r="G82" s="2"/>
      <c r="H82" s="2"/>
      <c r="I82" s="2"/>
      <c r="J82" s="2"/>
      <c r="K82" s="2"/>
      <c r="L82" s="2"/>
      <c r="M82" s="2"/>
      <c r="N82" s="2"/>
    </row>
    <row r="83" spans="1:15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5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5">
      <c r="A85" s="5"/>
      <c r="B85" s="5"/>
      <c r="C85" s="5"/>
      <c r="D85" s="5"/>
    </row>
    <row r="86" spans="1:15">
      <c r="A86" s="5"/>
      <c r="B86" s="5"/>
      <c r="C86" s="5"/>
      <c r="D86" s="5"/>
    </row>
    <row r="87" spans="1:15">
      <c r="A87" s="5"/>
      <c r="B87" s="2" t="s">
        <v>41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>
      <c r="A88" s="5"/>
      <c r="B88" s="2" t="s">
        <v>40</v>
      </c>
      <c r="C88" s="12">
        <v>0.09</v>
      </c>
      <c r="D88" s="12">
        <f>C88+0.01</f>
        <v>9.9999999999999992E-2</v>
      </c>
      <c r="E88" s="12">
        <f>D88+0.01</f>
        <v>0.10999999999999999</v>
      </c>
      <c r="F88" s="12">
        <f>E88+0.01</f>
        <v>0.11999999999999998</v>
      </c>
      <c r="G88" s="2"/>
      <c r="H88" s="2"/>
      <c r="I88" s="2"/>
      <c r="J88" s="2"/>
      <c r="K88" s="2"/>
      <c r="L88" s="2"/>
      <c r="M88" s="2"/>
      <c r="N88" s="2"/>
      <c r="O88" s="2"/>
    </row>
    <row r="89" spans="1:15">
      <c r="A89" s="5"/>
      <c r="B89" s="2"/>
      <c r="C89" s="2" t="s">
        <v>35</v>
      </c>
      <c r="D89" s="2" t="s">
        <v>34</v>
      </c>
      <c r="E89" s="2" t="s">
        <v>33</v>
      </c>
      <c r="F89" s="2" t="s">
        <v>32</v>
      </c>
      <c r="G89" s="2"/>
      <c r="H89" s="2"/>
      <c r="I89" s="2"/>
      <c r="J89" s="2"/>
      <c r="K89" s="2"/>
      <c r="L89" s="2"/>
      <c r="M89" s="2"/>
      <c r="N89" s="2"/>
      <c r="O89" s="2"/>
    </row>
    <row r="90" spans="1:15">
      <c r="A90" s="5"/>
      <c r="B90" s="12">
        <v>0.05</v>
      </c>
      <c r="C90" s="14">
        <f t="shared" ref="C90:F101" si="10">(C$88-0.04)/C$88/($B90-0.04)</f>
        <v>55.55555555555555</v>
      </c>
      <c r="D90" s="14">
        <f t="shared" si="10"/>
        <v>59.999999999999986</v>
      </c>
      <c r="E90" s="14">
        <f t="shared" si="10"/>
        <v>63.636363636363612</v>
      </c>
      <c r="F90" s="14">
        <f t="shared" si="10"/>
        <v>66.666666666666643</v>
      </c>
      <c r="G90" s="2"/>
      <c r="H90" s="2"/>
      <c r="I90" s="2"/>
      <c r="J90" s="2"/>
      <c r="K90" s="2"/>
      <c r="L90" s="2"/>
      <c r="M90" s="2"/>
      <c r="N90" s="2"/>
      <c r="O90" s="2"/>
    </row>
    <row r="91" spans="1:15">
      <c r="A91" s="5"/>
      <c r="B91" s="12">
        <f>B90+0.01</f>
        <v>6.0000000000000005E-2</v>
      </c>
      <c r="C91" s="14">
        <f t="shared" si="10"/>
        <v>27.777777777777775</v>
      </c>
      <c r="D91" s="14">
        <f t="shared" si="10"/>
        <v>29.999999999999993</v>
      </c>
      <c r="E91" s="14">
        <f t="shared" si="10"/>
        <v>31.818181818181806</v>
      </c>
      <c r="F91" s="14">
        <f t="shared" si="10"/>
        <v>33.333333333333321</v>
      </c>
      <c r="G91" s="2"/>
      <c r="H91" s="2"/>
      <c r="I91" s="2"/>
      <c r="J91" s="2"/>
      <c r="K91" s="2"/>
      <c r="L91" s="2"/>
      <c r="M91" s="2"/>
      <c r="N91" s="2"/>
      <c r="O91" s="2"/>
    </row>
    <row r="92" spans="1:15">
      <c r="A92" s="5"/>
      <c r="B92" s="12">
        <f>B91+0.01</f>
        <v>7.0000000000000007E-2</v>
      </c>
      <c r="C92" s="14">
        <f t="shared" si="10"/>
        <v>18.518518518518515</v>
      </c>
      <c r="D92" s="14">
        <f t="shared" si="10"/>
        <v>19.999999999999996</v>
      </c>
      <c r="E92" s="14">
        <f t="shared" si="10"/>
        <v>21.212121212121204</v>
      </c>
      <c r="F92" s="14">
        <f t="shared" si="10"/>
        <v>22.222222222222218</v>
      </c>
      <c r="G92" s="2"/>
      <c r="H92" s="2"/>
      <c r="I92" s="2"/>
      <c r="J92" s="2"/>
      <c r="K92" s="2"/>
      <c r="L92" s="2"/>
      <c r="M92" s="2"/>
      <c r="N92" s="2"/>
      <c r="O92" s="2"/>
    </row>
    <row r="93" spans="1:15">
      <c r="A93" s="5"/>
      <c r="B93" s="12">
        <f>B92+0.01</f>
        <v>0.08</v>
      </c>
      <c r="C93" s="14">
        <f t="shared" si="10"/>
        <v>13.888888888888889</v>
      </c>
      <c r="D93" s="14">
        <f t="shared" si="10"/>
        <v>15</v>
      </c>
      <c r="E93" s="14">
        <f t="shared" si="10"/>
        <v>15.909090909090907</v>
      </c>
      <c r="F93" s="14">
        <f t="shared" si="10"/>
        <v>16.666666666666664</v>
      </c>
      <c r="G93" s="2"/>
      <c r="H93" s="2"/>
      <c r="I93" s="2"/>
      <c r="J93" s="2"/>
      <c r="K93" s="2"/>
      <c r="L93" s="2"/>
      <c r="M93" s="2"/>
      <c r="N93" s="2"/>
      <c r="O93" s="2"/>
    </row>
    <row r="94" spans="1:15">
      <c r="A94" s="5"/>
      <c r="B94" s="15">
        <v>8.5000000000000006E-2</v>
      </c>
      <c r="C94" s="14">
        <f t="shared" si="10"/>
        <v>12.345679012345679</v>
      </c>
      <c r="D94" s="14">
        <f t="shared" si="10"/>
        <v>13.333333333333332</v>
      </c>
      <c r="E94" s="14">
        <f t="shared" si="10"/>
        <v>14.141414141414137</v>
      </c>
      <c r="F94" s="14">
        <f t="shared" si="10"/>
        <v>14.814814814814813</v>
      </c>
      <c r="G94" s="2"/>
      <c r="H94" s="2"/>
      <c r="I94" s="2"/>
      <c r="J94" s="2"/>
      <c r="K94" s="2"/>
      <c r="L94" s="2"/>
      <c r="M94" s="2"/>
      <c r="N94" s="2"/>
      <c r="O94" s="2"/>
    </row>
    <row r="95" spans="1:15">
      <c r="A95" s="5"/>
      <c r="B95" s="12">
        <f>B93+0.01</f>
        <v>0.09</v>
      </c>
      <c r="C95" s="14">
        <f t="shared" si="10"/>
        <v>11.111111111111112</v>
      </c>
      <c r="D95" s="14">
        <f t="shared" si="10"/>
        <v>12</v>
      </c>
      <c r="E95" s="14">
        <f t="shared" si="10"/>
        <v>12.727272727272727</v>
      </c>
      <c r="F95" s="14">
        <f t="shared" si="10"/>
        <v>13.333333333333334</v>
      </c>
      <c r="G95" s="2"/>
      <c r="H95" s="2"/>
      <c r="I95" s="2"/>
      <c r="J95" s="2"/>
      <c r="K95" s="2"/>
      <c r="L95" s="2"/>
      <c r="M95" s="2"/>
      <c r="N95" s="2"/>
      <c r="O95" s="2"/>
    </row>
    <row r="96" spans="1:15">
      <c r="A96" s="5"/>
      <c r="B96" s="12">
        <f t="shared" ref="B96:B101" si="11">B95+0.01</f>
        <v>9.9999999999999992E-2</v>
      </c>
      <c r="C96" s="14">
        <f t="shared" si="10"/>
        <v>9.2592592592592613</v>
      </c>
      <c r="D96" s="14">
        <f t="shared" si="10"/>
        <v>10.000000000000002</v>
      </c>
      <c r="E96" s="14">
        <f t="shared" si="10"/>
        <v>10.606060606060606</v>
      </c>
      <c r="F96" s="14">
        <f t="shared" si="10"/>
        <v>11.111111111111112</v>
      </c>
      <c r="G96" s="2"/>
      <c r="H96" s="2"/>
      <c r="I96" s="2"/>
      <c r="J96" s="2"/>
      <c r="K96" s="2"/>
      <c r="L96" s="2"/>
      <c r="M96" s="2"/>
      <c r="N96" s="2"/>
      <c r="O96" s="2"/>
    </row>
    <row r="97" spans="1:15">
      <c r="A97" s="5"/>
      <c r="B97" s="12">
        <f t="shared" si="11"/>
        <v>0.10999999999999999</v>
      </c>
      <c r="C97" s="14">
        <f t="shared" si="10"/>
        <v>7.9365079365079394</v>
      </c>
      <c r="D97" s="14">
        <f t="shared" si="10"/>
        <v>8.571428571428573</v>
      </c>
      <c r="E97" s="14">
        <f t="shared" si="10"/>
        <v>9.0909090909090917</v>
      </c>
      <c r="F97" s="14">
        <f t="shared" si="10"/>
        <v>9.5238095238095255</v>
      </c>
      <c r="G97" s="2"/>
      <c r="H97" s="2"/>
      <c r="I97" s="2"/>
      <c r="J97" s="2"/>
      <c r="K97" s="2"/>
      <c r="L97" s="2"/>
      <c r="M97" s="2"/>
      <c r="N97" s="2"/>
      <c r="O97" s="2"/>
    </row>
    <row r="98" spans="1:15">
      <c r="A98" s="5"/>
      <c r="B98" s="12">
        <f t="shared" si="11"/>
        <v>0.11999999999999998</v>
      </c>
      <c r="C98" s="14">
        <f t="shared" si="10"/>
        <v>6.9444444444444455</v>
      </c>
      <c r="D98" s="14">
        <f t="shared" si="10"/>
        <v>7.5000000000000009</v>
      </c>
      <c r="E98" s="14">
        <f t="shared" si="10"/>
        <v>7.9545454545454541</v>
      </c>
      <c r="F98" s="14">
        <f t="shared" si="10"/>
        <v>8.3333333333333339</v>
      </c>
      <c r="G98" s="2"/>
      <c r="H98" s="2"/>
      <c r="I98" s="2"/>
      <c r="J98" s="2"/>
      <c r="K98" s="2"/>
      <c r="L98" s="2"/>
      <c r="M98" s="2"/>
      <c r="N98" s="2"/>
      <c r="O98" s="2"/>
    </row>
    <row r="99" spans="1:15">
      <c r="A99" s="5"/>
      <c r="B99" s="12">
        <f t="shared" si="11"/>
        <v>0.12999999999999998</v>
      </c>
      <c r="C99" s="14">
        <f t="shared" si="10"/>
        <v>6.1728395061728421</v>
      </c>
      <c r="D99" s="14">
        <f t="shared" si="10"/>
        <v>6.6666666666666687</v>
      </c>
      <c r="E99" s="14">
        <f t="shared" si="10"/>
        <v>7.0707070707070718</v>
      </c>
      <c r="F99" s="14">
        <f t="shared" si="10"/>
        <v>7.4074074074074092</v>
      </c>
      <c r="G99" s="2"/>
      <c r="H99" s="2"/>
      <c r="I99" s="2"/>
      <c r="J99" s="2"/>
      <c r="K99" s="2"/>
      <c r="L99" s="2"/>
      <c r="M99" s="2"/>
      <c r="N99" s="2"/>
      <c r="O99" s="2"/>
    </row>
    <row r="100" spans="1:15">
      <c r="A100" s="5"/>
      <c r="B100" s="12">
        <f t="shared" si="11"/>
        <v>0.13999999999999999</v>
      </c>
      <c r="C100" s="14">
        <f t="shared" si="10"/>
        <v>5.5555555555555571</v>
      </c>
      <c r="D100" s="14">
        <f t="shared" si="10"/>
        <v>6.0000000000000009</v>
      </c>
      <c r="E100" s="14">
        <f t="shared" si="10"/>
        <v>6.3636363636363642</v>
      </c>
      <c r="F100" s="14">
        <f t="shared" si="10"/>
        <v>6.6666666666666679</v>
      </c>
      <c r="G100" s="2"/>
      <c r="H100" s="2"/>
      <c r="I100" s="2"/>
      <c r="J100" s="2"/>
      <c r="K100" s="2"/>
      <c r="L100" s="2"/>
      <c r="M100" s="2"/>
      <c r="N100" s="2"/>
      <c r="O100" s="2"/>
    </row>
    <row r="101" spans="1:15">
      <c r="A101" s="5"/>
      <c r="B101" s="12">
        <f t="shared" si="11"/>
        <v>0.15</v>
      </c>
      <c r="C101" s="14">
        <f t="shared" si="10"/>
        <v>5.0505050505050511</v>
      </c>
      <c r="D101" s="14">
        <f t="shared" si="10"/>
        <v>5.454545454545455</v>
      </c>
      <c r="E101" s="14">
        <f t="shared" si="10"/>
        <v>5.7851239669421481</v>
      </c>
      <c r="F101" s="14">
        <f t="shared" si="10"/>
        <v>6.0606060606060614</v>
      </c>
      <c r="G101" s="2"/>
      <c r="H101" s="2"/>
      <c r="I101" s="2"/>
      <c r="J101" s="2"/>
      <c r="K101" s="2"/>
      <c r="L101" s="2"/>
      <c r="M101" s="2"/>
      <c r="N101" s="2"/>
      <c r="O101" s="2"/>
    </row>
    <row r="102" spans="1:15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AG33"/>
  <sheetViews>
    <sheetView workbookViewId="0">
      <selection activeCell="D43" sqref="D43"/>
    </sheetView>
  </sheetViews>
  <sheetFormatPr baseColWidth="10" defaultColWidth="9.140625" defaultRowHeight="12.75"/>
  <sheetData>
    <row r="1" spans="2:33">
      <c r="B1" s="2" t="s">
        <v>37</v>
      </c>
      <c r="C1" s="2"/>
      <c r="D1" s="2"/>
      <c r="E1" s="2"/>
      <c r="F1" s="2"/>
      <c r="G1" s="2"/>
      <c r="H1" s="2"/>
      <c r="I1" s="2" t="s">
        <v>37</v>
      </c>
      <c r="J1" s="2"/>
      <c r="K1" s="2"/>
      <c r="L1" s="2"/>
      <c r="M1" s="2"/>
      <c r="N1" s="2"/>
      <c r="O1" s="2"/>
      <c r="P1" s="2"/>
      <c r="Q1" s="2" t="s">
        <v>34</v>
      </c>
      <c r="R1" s="2"/>
      <c r="S1" s="2"/>
      <c r="T1" s="2"/>
      <c r="U1" s="2"/>
      <c r="V1" s="2"/>
      <c r="W1" s="2"/>
      <c r="X1" s="2"/>
      <c r="Y1" s="2" t="s">
        <v>41</v>
      </c>
      <c r="Z1" s="2"/>
      <c r="AA1" s="2"/>
      <c r="AB1" s="2"/>
      <c r="AC1" s="2"/>
      <c r="AD1" s="2"/>
      <c r="AE1" s="2"/>
      <c r="AF1" s="2"/>
      <c r="AG1" s="2"/>
    </row>
    <row r="2" spans="2:33">
      <c r="B2" s="2" t="s">
        <v>36</v>
      </c>
      <c r="C2" s="2">
        <v>0.09</v>
      </c>
      <c r="D2" s="2">
        <f>C2+0.01</f>
        <v>9.9999999999999992E-2</v>
      </c>
      <c r="E2" s="2">
        <f>D2+0.01</f>
        <v>0.10999999999999999</v>
      </c>
      <c r="F2" s="2">
        <f>E2+0.01</f>
        <v>0.11999999999999998</v>
      </c>
      <c r="G2" s="2"/>
      <c r="H2" s="2"/>
      <c r="I2" s="2" t="s">
        <v>46</v>
      </c>
      <c r="J2" s="2">
        <v>0</v>
      </c>
      <c r="K2" s="2">
        <v>0.02</v>
      </c>
      <c r="L2" s="2">
        <v>0.05</v>
      </c>
      <c r="M2" s="2">
        <v>0.08</v>
      </c>
      <c r="N2" s="2"/>
      <c r="O2" s="2"/>
      <c r="P2" s="2"/>
      <c r="Q2" s="2" t="s">
        <v>40</v>
      </c>
      <c r="R2" s="2">
        <v>0</v>
      </c>
      <c r="S2" s="2">
        <v>0.02</v>
      </c>
      <c r="T2" s="2">
        <v>0.05</v>
      </c>
      <c r="U2" s="2">
        <v>0.08</v>
      </c>
      <c r="V2" s="2"/>
      <c r="W2" s="2"/>
      <c r="X2" s="2"/>
      <c r="Y2" s="2" t="s">
        <v>40</v>
      </c>
      <c r="Z2" s="2">
        <v>0.09</v>
      </c>
      <c r="AA2" s="2">
        <f>Z2+0.01</f>
        <v>9.9999999999999992E-2</v>
      </c>
      <c r="AB2" s="2">
        <f>AA2+0.01</f>
        <v>0.10999999999999999</v>
      </c>
      <c r="AC2" s="2">
        <f>AB2+0.01</f>
        <v>0.11999999999999998</v>
      </c>
      <c r="AD2" s="2"/>
      <c r="AE2" s="2"/>
      <c r="AF2" s="2"/>
      <c r="AG2" s="2"/>
    </row>
    <row r="3" spans="2:33">
      <c r="B3" s="2"/>
      <c r="C3" s="2" t="s">
        <v>35</v>
      </c>
      <c r="D3" s="2" t="s">
        <v>34</v>
      </c>
      <c r="E3" s="2" t="s">
        <v>33</v>
      </c>
      <c r="F3" s="2" t="s">
        <v>32</v>
      </c>
      <c r="G3" s="2"/>
      <c r="H3" s="2"/>
      <c r="I3" s="2"/>
      <c r="J3" s="2" t="s">
        <v>45</v>
      </c>
      <c r="K3" s="2" t="s">
        <v>44</v>
      </c>
      <c r="L3" s="2" t="s">
        <v>43</v>
      </c>
      <c r="M3" s="2" t="s">
        <v>42</v>
      </c>
      <c r="N3" s="2"/>
      <c r="O3" s="2"/>
      <c r="P3" s="2"/>
      <c r="Q3" s="2"/>
      <c r="R3" s="2" t="s">
        <v>45</v>
      </c>
      <c r="S3" s="2" t="s">
        <v>44</v>
      </c>
      <c r="T3" s="2" t="s">
        <v>43</v>
      </c>
      <c r="U3" s="2" t="s">
        <v>42</v>
      </c>
      <c r="V3" s="2"/>
      <c r="W3" s="2"/>
      <c r="X3" s="2"/>
      <c r="Y3" s="2"/>
      <c r="Z3" s="2" t="s">
        <v>35</v>
      </c>
      <c r="AA3" s="2" t="s">
        <v>34</v>
      </c>
      <c r="AB3" s="2" t="s">
        <v>33</v>
      </c>
      <c r="AC3" s="2" t="s">
        <v>32</v>
      </c>
      <c r="AD3" s="2"/>
      <c r="AE3" s="2"/>
      <c r="AF3" s="2"/>
      <c r="AG3" s="2"/>
    </row>
    <row r="4" spans="2:33">
      <c r="B4" s="12">
        <v>0</v>
      </c>
      <c r="C4" s="10">
        <f t="shared" ref="C4:F14" si="0">(C$2-$B4)/C$2/(0.1-$B4)</f>
        <v>10</v>
      </c>
      <c r="D4" s="10">
        <f t="shared" si="0"/>
        <v>10</v>
      </c>
      <c r="E4" s="10">
        <f t="shared" si="0"/>
        <v>10</v>
      </c>
      <c r="F4" s="10">
        <f t="shared" si="0"/>
        <v>10</v>
      </c>
      <c r="G4" s="2"/>
      <c r="H4" s="2"/>
      <c r="I4" s="12">
        <v>0.03</v>
      </c>
      <c r="J4" s="14">
        <f t="shared" ref="J4:M16" si="1">($I4-J$2)/$I4/(0.1-J$2)</f>
        <v>10</v>
      </c>
      <c r="K4" s="14">
        <f t="shared" si="1"/>
        <v>4.1666666666666661</v>
      </c>
      <c r="L4" s="14">
        <f t="shared" si="1"/>
        <v>-13.333333333333336</v>
      </c>
      <c r="M4" s="14">
        <f t="shared" si="1"/>
        <v>-83.333333333333314</v>
      </c>
      <c r="N4" s="2"/>
      <c r="O4" s="2"/>
      <c r="P4" s="2"/>
      <c r="Q4" s="12">
        <v>0.03</v>
      </c>
      <c r="R4" s="14">
        <f t="shared" ref="R4:S17" si="2">(0.1-R$2)/0.1/($Q4-R$2)</f>
        <v>33.333333333333336</v>
      </c>
      <c r="S4" s="14">
        <f t="shared" si="2"/>
        <v>80</v>
      </c>
      <c r="T4" s="14"/>
      <c r="U4" s="14"/>
      <c r="V4" s="2"/>
      <c r="W4" s="2"/>
      <c r="X4" s="2"/>
      <c r="Y4" s="12">
        <v>0.03</v>
      </c>
      <c r="Z4" s="14"/>
      <c r="AA4" s="14"/>
      <c r="AB4" s="14"/>
      <c r="AC4" s="14"/>
      <c r="AD4" s="2"/>
      <c r="AE4" s="2"/>
      <c r="AF4" s="2"/>
      <c r="AG4" s="2"/>
    </row>
    <row r="5" spans="2:33">
      <c r="B5" s="12">
        <f t="shared" ref="B5:B16" si="3">B4+0.01</f>
        <v>0.01</v>
      </c>
      <c r="C5" s="10">
        <f t="shared" si="0"/>
        <v>9.8765432098765427</v>
      </c>
      <c r="D5" s="10">
        <f t="shared" si="0"/>
        <v>9.9999999999999982</v>
      </c>
      <c r="E5" s="10">
        <f t="shared" si="0"/>
        <v>10.1010101010101</v>
      </c>
      <c r="F5" s="10">
        <f t="shared" si="0"/>
        <v>10.185185185185185</v>
      </c>
      <c r="G5" s="2"/>
      <c r="H5" s="2"/>
      <c r="I5" s="12">
        <f t="shared" ref="I5:I16" si="4">I4+0.01</f>
        <v>0.04</v>
      </c>
      <c r="J5" s="14">
        <f t="shared" si="1"/>
        <v>10</v>
      </c>
      <c r="K5" s="14">
        <f t="shared" si="1"/>
        <v>6.25</v>
      </c>
      <c r="L5" s="14">
        <f t="shared" si="1"/>
        <v>-5.0000000000000009</v>
      </c>
      <c r="M5" s="14">
        <f t="shared" si="1"/>
        <v>-49.999999999999993</v>
      </c>
      <c r="N5" s="2"/>
      <c r="O5" s="2"/>
      <c r="P5" s="2"/>
      <c r="Q5" s="12">
        <f>Q4+0.01</f>
        <v>0.04</v>
      </c>
      <c r="R5" s="14">
        <f t="shared" si="2"/>
        <v>25</v>
      </c>
      <c r="S5" s="14">
        <f t="shared" si="2"/>
        <v>39.999999999999993</v>
      </c>
      <c r="T5" s="14"/>
      <c r="U5" s="14"/>
      <c r="V5" s="2"/>
      <c r="W5" s="2"/>
      <c r="X5" s="2"/>
      <c r="Y5" s="12">
        <f>Y4+0.01</f>
        <v>0.04</v>
      </c>
      <c r="Z5" s="14"/>
      <c r="AA5" s="14"/>
      <c r="AB5" s="14"/>
      <c r="AC5" s="14"/>
      <c r="AD5" s="2"/>
      <c r="AE5" s="2"/>
      <c r="AF5" s="2"/>
      <c r="AG5" s="2"/>
    </row>
    <row r="6" spans="2:33">
      <c r="B6" s="12">
        <f t="shared" si="3"/>
        <v>0.02</v>
      </c>
      <c r="C6" s="10">
        <f t="shared" si="0"/>
        <v>9.7222222222222214</v>
      </c>
      <c r="D6" s="10">
        <f t="shared" si="0"/>
        <v>9.9999999999999982</v>
      </c>
      <c r="E6" s="10">
        <f t="shared" si="0"/>
        <v>10.227272727272727</v>
      </c>
      <c r="F6" s="10">
        <f t="shared" si="0"/>
        <v>10.416666666666666</v>
      </c>
      <c r="G6" s="2"/>
      <c r="H6" s="2"/>
      <c r="I6" s="12">
        <f t="shared" si="4"/>
        <v>0.05</v>
      </c>
      <c r="J6" s="14">
        <f t="shared" si="1"/>
        <v>10</v>
      </c>
      <c r="K6" s="14">
        <f t="shared" si="1"/>
        <v>7.5</v>
      </c>
      <c r="L6" s="14">
        <f t="shared" si="1"/>
        <v>0</v>
      </c>
      <c r="M6" s="14">
        <f t="shared" si="1"/>
        <v>-29.999999999999993</v>
      </c>
      <c r="N6" s="2"/>
      <c r="O6" s="2"/>
      <c r="P6" s="2"/>
      <c r="Q6" s="12">
        <f>Q5+0.01</f>
        <v>0.05</v>
      </c>
      <c r="R6" s="14">
        <f t="shared" si="2"/>
        <v>20</v>
      </c>
      <c r="S6" s="14">
        <f t="shared" si="2"/>
        <v>26.666666666666661</v>
      </c>
      <c r="T6" s="14"/>
      <c r="U6" s="14"/>
      <c r="V6" s="2"/>
      <c r="W6" s="2"/>
      <c r="X6" s="2"/>
      <c r="Y6" s="12">
        <f>Y5+0.01</f>
        <v>0.05</v>
      </c>
      <c r="Z6" s="14">
        <f t="shared" ref="Z6:AC17" si="5">(Z$2-0.04)/Z$2/($Y6-0.04)</f>
        <v>55.55555555555555</v>
      </c>
      <c r="AA6" s="14">
        <f t="shared" si="5"/>
        <v>59.999999999999986</v>
      </c>
      <c r="AB6" s="14">
        <f t="shared" si="5"/>
        <v>63.636363636363612</v>
      </c>
      <c r="AC6" s="14">
        <f t="shared" si="5"/>
        <v>66.666666666666643</v>
      </c>
      <c r="AD6" s="2"/>
      <c r="AE6" s="2"/>
      <c r="AF6" s="2"/>
      <c r="AG6" s="2"/>
    </row>
    <row r="7" spans="2:33">
      <c r="B7" s="12">
        <f t="shared" si="3"/>
        <v>0.03</v>
      </c>
      <c r="C7" s="10">
        <f t="shared" si="0"/>
        <v>9.5238095238095219</v>
      </c>
      <c r="D7" s="10">
        <f t="shared" si="0"/>
        <v>9.9999999999999982</v>
      </c>
      <c r="E7" s="10">
        <f t="shared" si="0"/>
        <v>10.38961038961039</v>
      </c>
      <c r="F7" s="10">
        <f t="shared" si="0"/>
        <v>10.714285714285714</v>
      </c>
      <c r="G7" s="2"/>
      <c r="H7" s="2"/>
      <c r="I7" s="12">
        <f t="shared" si="4"/>
        <v>6.0000000000000005E-2</v>
      </c>
      <c r="J7" s="14">
        <f t="shared" si="1"/>
        <v>10</v>
      </c>
      <c r="K7" s="14">
        <f t="shared" si="1"/>
        <v>8.3333333333333339</v>
      </c>
      <c r="L7" s="14">
        <f t="shared" si="1"/>
        <v>3.3333333333333335</v>
      </c>
      <c r="M7" s="14">
        <f t="shared" si="1"/>
        <v>-16.666666666666661</v>
      </c>
      <c r="N7" s="2"/>
      <c r="O7" s="2"/>
      <c r="P7" s="2"/>
      <c r="Q7" s="12">
        <f>Q6+0.01</f>
        <v>6.0000000000000005E-2</v>
      </c>
      <c r="R7" s="14">
        <f t="shared" si="2"/>
        <v>16.666666666666664</v>
      </c>
      <c r="S7" s="14">
        <f t="shared" si="2"/>
        <v>19.999999999999993</v>
      </c>
      <c r="T7" s="14">
        <f t="shared" ref="T7:T17" si="6">(0.1-T$2)/0.1/($Q7-T$2)</f>
        <v>49.999999999999993</v>
      </c>
      <c r="U7" s="14"/>
      <c r="V7" s="2"/>
      <c r="W7" s="2"/>
      <c r="X7" s="2"/>
      <c r="Y7" s="12">
        <f>Y6+0.01</f>
        <v>6.0000000000000005E-2</v>
      </c>
      <c r="Z7" s="14">
        <f t="shared" si="5"/>
        <v>27.777777777777775</v>
      </c>
      <c r="AA7" s="14">
        <f t="shared" si="5"/>
        <v>29.999999999999993</v>
      </c>
      <c r="AB7" s="14">
        <f t="shared" si="5"/>
        <v>31.818181818181806</v>
      </c>
      <c r="AC7" s="14">
        <f t="shared" si="5"/>
        <v>33.333333333333321</v>
      </c>
      <c r="AD7" s="2"/>
      <c r="AE7" s="2"/>
      <c r="AF7" s="2"/>
      <c r="AG7" s="2"/>
    </row>
    <row r="8" spans="2:33">
      <c r="B8" s="12">
        <f t="shared" si="3"/>
        <v>0.04</v>
      </c>
      <c r="C8" s="10">
        <f t="shared" si="0"/>
        <v>9.2592592592592595</v>
      </c>
      <c r="D8" s="10">
        <f t="shared" si="0"/>
        <v>9.9999999999999982</v>
      </c>
      <c r="E8" s="10">
        <f t="shared" si="0"/>
        <v>10.606060606060604</v>
      </c>
      <c r="F8" s="10">
        <f t="shared" si="0"/>
        <v>11.111111111111109</v>
      </c>
      <c r="G8" s="2"/>
      <c r="H8" s="2"/>
      <c r="I8" s="12">
        <f t="shared" si="4"/>
        <v>7.0000000000000007E-2</v>
      </c>
      <c r="J8" s="14">
        <f t="shared" si="1"/>
        <v>10</v>
      </c>
      <c r="K8" s="14">
        <f t="shared" si="1"/>
        <v>8.9285714285714288</v>
      </c>
      <c r="L8" s="14">
        <f t="shared" si="1"/>
        <v>5.7142857142857144</v>
      </c>
      <c r="M8" s="14">
        <f t="shared" si="1"/>
        <v>-7.142857142857137</v>
      </c>
      <c r="N8" s="2"/>
      <c r="O8" s="2"/>
      <c r="P8" s="2"/>
      <c r="Q8" s="12">
        <f>Q7+0.01</f>
        <v>7.0000000000000007E-2</v>
      </c>
      <c r="R8" s="14">
        <f t="shared" si="2"/>
        <v>14.285714285714285</v>
      </c>
      <c r="S8" s="14">
        <f t="shared" si="2"/>
        <v>15.999999999999998</v>
      </c>
      <c r="T8" s="14">
        <f t="shared" si="6"/>
        <v>24.999999999999996</v>
      </c>
      <c r="U8" s="14"/>
      <c r="V8" s="2"/>
      <c r="W8" s="2"/>
      <c r="X8" s="2"/>
      <c r="Y8" s="12">
        <f>Y7+0.01</f>
        <v>7.0000000000000007E-2</v>
      </c>
      <c r="Z8" s="14">
        <f t="shared" si="5"/>
        <v>18.518518518518515</v>
      </c>
      <c r="AA8" s="14">
        <f t="shared" si="5"/>
        <v>19.999999999999996</v>
      </c>
      <c r="AB8" s="14">
        <f t="shared" si="5"/>
        <v>21.212121212121204</v>
      </c>
      <c r="AC8" s="14">
        <f t="shared" si="5"/>
        <v>22.222222222222218</v>
      </c>
      <c r="AD8" s="2"/>
      <c r="AE8" s="2"/>
      <c r="AF8" s="2"/>
      <c r="AG8" s="2"/>
    </row>
    <row r="9" spans="2:33">
      <c r="B9" s="12">
        <f t="shared" si="3"/>
        <v>0.05</v>
      </c>
      <c r="C9" s="10">
        <f t="shared" si="0"/>
        <v>8.8888888888888875</v>
      </c>
      <c r="D9" s="10">
        <f t="shared" si="0"/>
        <v>9.9999999999999982</v>
      </c>
      <c r="E9" s="10">
        <f t="shared" si="0"/>
        <v>10.909090909090908</v>
      </c>
      <c r="F9" s="10">
        <f t="shared" si="0"/>
        <v>11.666666666666664</v>
      </c>
      <c r="G9" s="2"/>
      <c r="H9" s="2"/>
      <c r="I9" s="12">
        <f t="shared" si="4"/>
        <v>0.08</v>
      </c>
      <c r="J9" s="14">
        <f t="shared" si="1"/>
        <v>10</v>
      </c>
      <c r="K9" s="14">
        <f t="shared" si="1"/>
        <v>9.375</v>
      </c>
      <c r="L9" s="14">
        <f t="shared" si="1"/>
        <v>7.5</v>
      </c>
      <c r="M9" s="14">
        <f t="shared" si="1"/>
        <v>0</v>
      </c>
      <c r="N9" s="2"/>
      <c r="O9" s="2"/>
      <c r="P9" s="2"/>
      <c r="Q9" s="12">
        <f>Q8+0.01</f>
        <v>0.08</v>
      </c>
      <c r="R9" s="14">
        <f t="shared" si="2"/>
        <v>12.5</v>
      </c>
      <c r="S9" s="14">
        <f t="shared" si="2"/>
        <v>13.333333333333332</v>
      </c>
      <c r="T9" s="14">
        <f t="shared" si="6"/>
        <v>16.666666666666668</v>
      </c>
      <c r="U9" s="14"/>
      <c r="V9" s="2"/>
      <c r="W9" s="2"/>
      <c r="X9" s="2"/>
      <c r="Y9" s="12">
        <f>Y8+0.01</f>
        <v>0.08</v>
      </c>
      <c r="Z9" s="14">
        <f t="shared" si="5"/>
        <v>13.888888888888889</v>
      </c>
      <c r="AA9" s="14">
        <f t="shared" si="5"/>
        <v>15</v>
      </c>
      <c r="AB9" s="14">
        <f t="shared" si="5"/>
        <v>15.909090909090907</v>
      </c>
      <c r="AC9" s="14">
        <f t="shared" si="5"/>
        <v>16.666666666666664</v>
      </c>
      <c r="AD9" s="2"/>
      <c r="AE9" s="2"/>
      <c r="AF9" s="2"/>
      <c r="AG9" s="2"/>
    </row>
    <row r="10" spans="2:33">
      <c r="B10" s="12">
        <f t="shared" si="3"/>
        <v>6.0000000000000005E-2</v>
      </c>
      <c r="C10" s="10">
        <f t="shared" si="0"/>
        <v>8.3333333333333321</v>
      </c>
      <c r="D10" s="10">
        <f t="shared" si="0"/>
        <v>9.9999999999999982</v>
      </c>
      <c r="E10" s="10">
        <f t="shared" si="0"/>
        <v>11.36363636363636</v>
      </c>
      <c r="F10" s="10">
        <f t="shared" si="0"/>
        <v>12.499999999999996</v>
      </c>
      <c r="G10" s="2"/>
      <c r="H10" s="2"/>
      <c r="I10" s="12">
        <f t="shared" si="4"/>
        <v>0.09</v>
      </c>
      <c r="J10" s="14">
        <f t="shared" si="1"/>
        <v>10</v>
      </c>
      <c r="K10" s="14">
        <f t="shared" si="1"/>
        <v>9.7222222222222214</v>
      </c>
      <c r="L10" s="14">
        <f t="shared" si="1"/>
        <v>8.8888888888888875</v>
      </c>
      <c r="M10" s="14">
        <f t="shared" si="1"/>
        <v>5.5555555555555518</v>
      </c>
      <c r="N10" s="2"/>
      <c r="O10" s="2"/>
      <c r="P10" s="2"/>
      <c r="Q10" s="15">
        <v>8.5000000000000006E-2</v>
      </c>
      <c r="R10" s="14">
        <f t="shared" si="2"/>
        <v>11.76470588235294</v>
      </c>
      <c r="S10" s="14">
        <f t="shared" si="2"/>
        <v>12.307692307692307</v>
      </c>
      <c r="T10" s="14">
        <f t="shared" si="6"/>
        <v>14.285714285714285</v>
      </c>
      <c r="U10" s="14">
        <f t="shared" ref="U10:U17" si="7">(0.1-U$2)/0.1/($Q10-U$2)</f>
        <v>39.999999999999972</v>
      </c>
      <c r="V10" s="2"/>
      <c r="W10" s="2"/>
      <c r="X10" s="2"/>
      <c r="Y10" s="15">
        <v>8.5000000000000006E-2</v>
      </c>
      <c r="Z10" s="14">
        <f t="shared" si="5"/>
        <v>12.345679012345679</v>
      </c>
      <c r="AA10" s="14">
        <f t="shared" si="5"/>
        <v>13.333333333333332</v>
      </c>
      <c r="AB10" s="14">
        <f t="shared" si="5"/>
        <v>14.141414141414137</v>
      </c>
      <c r="AC10" s="14">
        <f t="shared" si="5"/>
        <v>14.814814814814813</v>
      </c>
      <c r="AD10" s="2"/>
      <c r="AE10" s="2"/>
      <c r="AF10" s="2"/>
      <c r="AG10" s="2"/>
    </row>
    <row r="11" spans="2:33">
      <c r="B11" s="12">
        <f t="shared" si="3"/>
        <v>7.0000000000000007E-2</v>
      </c>
      <c r="C11" s="10">
        <f t="shared" si="0"/>
        <v>7.4074074074074048</v>
      </c>
      <c r="D11" s="10">
        <f t="shared" si="0"/>
        <v>9.9999999999999964</v>
      </c>
      <c r="E11" s="10">
        <f t="shared" si="0"/>
        <v>12.121212121212116</v>
      </c>
      <c r="F11" s="10">
        <f t="shared" si="0"/>
        <v>13.888888888888884</v>
      </c>
      <c r="G11" s="2"/>
      <c r="H11" s="2"/>
      <c r="I11" s="12">
        <f t="shared" si="4"/>
        <v>9.9999999999999992E-2</v>
      </c>
      <c r="J11" s="14">
        <f t="shared" si="1"/>
        <v>10</v>
      </c>
      <c r="K11" s="14">
        <f t="shared" si="1"/>
        <v>9.9999999999999982</v>
      </c>
      <c r="L11" s="14">
        <f t="shared" si="1"/>
        <v>9.9999999999999982</v>
      </c>
      <c r="M11" s="14">
        <f t="shared" si="1"/>
        <v>9.9999999999999947</v>
      </c>
      <c r="N11" s="2"/>
      <c r="O11" s="2"/>
      <c r="P11" s="2"/>
      <c r="Q11" s="12">
        <f>Q9+0.01</f>
        <v>0.09</v>
      </c>
      <c r="R11" s="14">
        <f t="shared" si="2"/>
        <v>11.111111111111111</v>
      </c>
      <c r="S11" s="14">
        <f t="shared" si="2"/>
        <v>11.428571428571429</v>
      </c>
      <c r="T11" s="14">
        <f t="shared" si="6"/>
        <v>12.500000000000002</v>
      </c>
      <c r="U11" s="14">
        <f t="shared" si="7"/>
        <v>20.000000000000014</v>
      </c>
      <c r="V11" s="2"/>
      <c r="W11" s="2"/>
      <c r="X11" s="2"/>
      <c r="Y11" s="12">
        <f>Y9+0.01</f>
        <v>0.09</v>
      </c>
      <c r="Z11" s="14">
        <f t="shared" si="5"/>
        <v>11.111111111111112</v>
      </c>
      <c r="AA11" s="14">
        <f t="shared" si="5"/>
        <v>12</v>
      </c>
      <c r="AB11" s="14">
        <f t="shared" si="5"/>
        <v>12.727272727272727</v>
      </c>
      <c r="AC11" s="14">
        <f t="shared" si="5"/>
        <v>13.333333333333334</v>
      </c>
      <c r="AD11" s="2"/>
      <c r="AE11" s="2"/>
      <c r="AF11" s="2"/>
      <c r="AG11" s="2"/>
    </row>
    <row r="12" spans="2:33">
      <c r="B12" s="12">
        <f t="shared" si="3"/>
        <v>0.08</v>
      </c>
      <c r="C12" s="10">
        <f t="shared" si="0"/>
        <v>5.5555555555555518</v>
      </c>
      <c r="D12" s="10">
        <f t="shared" si="0"/>
        <v>9.9999999999999947</v>
      </c>
      <c r="E12" s="10">
        <f t="shared" si="0"/>
        <v>13.63636363636363</v>
      </c>
      <c r="F12" s="10">
        <f t="shared" si="0"/>
        <v>16.666666666666657</v>
      </c>
      <c r="G12" s="2"/>
      <c r="H12" s="2"/>
      <c r="I12" s="12">
        <f t="shared" si="4"/>
        <v>0.10999999999999999</v>
      </c>
      <c r="J12" s="14">
        <f t="shared" si="1"/>
        <v>10</v>
      </c>
      <c r="K12" s="14">
        <f t="shared" si="1"/>
        <v>10.227272727272727</v>
      </c>
      <c r="L12" s="14">
        <f t="shared" si="1"/>
        <v>10.909090909090908</v>
      </c>
      <c r="M12" s="14">
        <f t="shared" si="1"/>
        <v>13.63636363636363</v>
      </c>
      <c r="N12" s="2"/>
      <c r="O12" s="2"/>
      <c r="P12" s="2"/>
      <c r="Q12" s="12">
        <f t="shared" ref="Q12:Q17" si="8">Q11+0.01</f>
        <v>9.9999999999999992E-2</v>
      </c>
      <c r="R12" s="14">
        <f t="shared" si="2"/>
        <v>10</v>
      </c>
      <c r="S12" s="14">
        <f t="shared" si="2"/>
        <v>10</v>
      </c>
      <c r="T12" s="14">
        <f t="shared" si="6"/>
        <v>10.000000000000002</v>
      </c>
      <c r="U12" s="14">
        <f t="shared" si="7"/>
        <v>10.000000000000007</v>
      </c>
      <c r="V12" s="2"/>
      <c r="W12" s="2"/>
      <c r="X12" s="2"/>
      <c r="Y12" s="12">
        <f t="shared" ref="Y12:Y17" si="9">Y11+0.01</f>
        <v>9.9999999999999992E-2</v>
      </c>
      <c r="Z12" s="14">
        <f t="shared" si="5"/>
        <v>9.2592592592592613</v>
      </c>
      <c r="AA12" s="14">
        <f t="shared" si="5"/>
        <v>10.000000000000002</v>
      </c>
      <c r="AB12" s="14">
        <f t="shared" si="5"/>
        <v>10.606060606060606</v>
      </c>
      <c r="AC12" s="14">
        <f t="shared" si="5"/>
        <v>11.111111111111112</v>
      </c>
      <c r="AD12" s="2"/>
      <c r="AE12" s="2"/>
      <c r="AF12" s="2"/>
      <c r="AG12" s="2"/>
    </row>
    <row r="13" spans="2:33">
      <c r="B13" s="12">
        <f t="shared" si="3"/>
        <v>0.09</v>
      </c>
      <c r="C13" s="10">
        <f t="shared" si="0"/>
        <v>0</v>
      </c>
      <c r="D13" s="10">
        <f t="shared" si="0"/>
        <v>9.9999999999999876</v>
      </c>
      <c r="E13" s="10">
        <f t="shared" si="0"/>
        <v>18.181818181818159</v>
      </c>
      <c r="F13" s="10">
        <f t="shared" si="0"/>
        <v>24.999999999999968</v>
      </c>
      <c r="G13" s="2"/>
      <c r="H13" s="2"/>
      <c r="I13" s="12">
        <f t="shared" si="4"/>
        <v>0.11999999999999998</v>
      </c>
      <c r="J13" s="14">
        <f t="shared" si="1"/>
        <v>10</v>
      </c>
      <c r="K13" s="14">
        <f t="shared" si="1"/>
        <v>10.416666666666666</v>
      </c>
      <c r="L13" s="14">
        <f t="shared" si="1"/>
        <v>11.666666666666664</v>
      </c>
      <c r="M13" s="14">
        <f t="shared" si="1"/>
        <v>16.666666666666657</v>
      </c>
      <c r="N13" s="2"/>
      <c r="O13" s="2"/>
      <c r="P13" s="2"/>
      <c r="Q13" s="12">
        <f t="shared" si="8"/>
        <v>0.10999999999999999</v>
      </c>
      <c r="R13" s="14">
        <f t="shared" si="2"/>
        <v>9.0909090909090917</v>
      </c>
      <c r="S13" s="14">
        <f t="shared" si="2"/>
        <v>8.8888888888888893</v>
      </c>
      <c r="T13" s="14">
        <f t="shared" si="6"/>
        <v>8.3333333333333357</v>
      </c>
      <c r="U13" s="14">
        <f t="shared" si="7"/>
        <v>6.6666666666666714</v>
      </c>
      <c r="V13" s="2"/>
      <c r="W13" s="2"/>
      <c r="X13" s="2"/>
      <c r="Y13" s="12">
        <f t="shared" si="9"/>
        <v>0.10999999999999999</v>
      </c>
      <c r="Z13" s="14">
        <f t="shared" si="5"/>
        <v>7.9365079365079394</v>
      </c>
      <c r="AA13" s="14">
        <f t="shared" si="5"/>
        <v>8.571428571428573</v>
      </c>
      <c r="AB13" s="14">
        <f t="shared" si="5"/>
        <v>9.0909090909090917</v>
      </c>
      <c r="AC13" s="14">
        <f t="shared" si="5"/>
        <v>9.5238095238095255</v>
      </c>
      <c r="AD13" s="2"/>
      <c r="AE13" s="2"/>
      <c r="AF13" s="2"/>
      <c r="AG13" s="2"/>
    </row>
    <row r="14" spans="2:33">
      <c r="B14" s="12">
        <f t="shared" si="3"/>
        <v>9.9999999999999992E-2</v>
      </c>
      <c r="C14" s="10">
        <f t="shared" si="0"/>
        <v>-8006399337547545</v>
      </c>
      <c r="D14" s="10">
        <f t="shared" si="0"/>
        <v>0</v>
      </c>
      <c r="E14" s="10">
        <f t="shared" si="0"/>
        <v>6550690367084355</v>
      </c>
      <c r="F14" s="10">
        <f t="shared" si="0"/>
        <v>1.2009599006321318E+16</v>
      </c>
      <c r="G14" s="2"/>
      <c r="H14" s="2"/>
      <c r="I14" s="12">
        <f t="shared" si="4"/>
        <v>0.12999999999999998</v>
      </c>
      <c r="J14" s="14">
        <f t="shared" si="1"/>
        <v>10</v>
      </c>
      <c r="K14" s="14">
        <f t="shared" si="1"/>
        <v>10.576923076923077</v>
      </c>
      <c r="L14" s="14">
        <f t="shared" si="1"/>
        <v>12.307692307692305</v>
      </c>
      <c r="M14" s="14">
        <f t="shared" si="1"/>
        <v>19.230769230769219</v>
      </c>
      <c r="N14" s="2"/>
      <c r="O14" s="2"/>
      <c r="P14" s="2"/>
      <c r="Q14" s="12">
        <f t="shared" si="8"/>
        <v>0.11999999999999998</v>
      </c>
      <c r="R14" s="14">
        <f t="shared" si="2"/>
        <v>8.3333333333333339</v>
      </c>
      <c r="S14" s="14">
        <f t="shared" si="2"/>
        <v>8.0000000000000018</v>
      </c>
      <c r="T14" s="14">
        <f t="shared" si="6"/>
        <v>7.142857142857145</v>
      </c>
      <c r="U14" s="14">
        <f t="shared" si="7"/>
        <v>5.0000000000000036</v>
      </c>
      <c r="V14" s="2"/>
      <c r="W14" s="2"/>
      <c r="X14" s="2"/>
      <c r="Y14" s="12">
        <f t="shared" si="9"/>
        <v>0.11999999999999998</v>
      </c>
      <c r="Z14" s="14">
        <f t="shared" si="5"/>
        <v>6.9444444444444455</v>
      </c>
      <c r="AA14" s="14">
        <f t="shared" si="5"/>
        <v>7.5000000000000009</v>
      </c>
      <c r="AB14" s="14">
        <f t="shared" si="5"/>
        <v>7.9545454545454541</v>
      </c>
      <c r="AC14" s="14">
        <f t="shared" si="5"/>
        <v>8.3333333333333339</v>
      </c>
      <c r="AD14" s="2"/>
      <c r="AE14" s="2"/>
      <c r="AF14" s="2"/>
      <c r="AG14" s="2"/>
    </row>
    <row r="15" spans="2:33">
      <c r="B15" s="12">
        <f t="shared" si="3"/>
        <v>0.10999999999999999</v>
      </c>
      <c r="C15" s="2"/>
      <c r="D15" s="2"/>
      <c r="E15" s="2"/>
      <c r="F15" s="2"/>
      <c r="G15" s="2"/>
      <c r="H15" s="2"/>
      <c r="I15" s="12">
        <f t="shared" si="4"/>
        <v>0.13999999999999999</v>
      </c>
      <c r="J15" s="14">
        <f t="shared" si="1"/>
        <v>10</v>
      </c>
      <c r="K15" s="14">
        <f t="shared" si="1"/>
        <v>10.714285714285714</v>
      </c>
      <c r="L15" s="14">
        <f t="shared" si="1"/>
        <v>12.857142857142856</v>
      </c>
      <c r="M15" s="14">
        <f t="shared" si="1"/>
        <v>21.42857142857142</v>
      </c>
      <c r="N15" s="2"/>
      <c r="O15" s="2"/>
      <c r="P15" s="2"/>
      <c r="Q15" s="12">
        <f t="shared" si="8"/>
        <v>0.12999999999999998</v>
      </c>
      <c r="R15" s="14">
        <f t="shared" si="2"/>
        <v>7.6923076923076934</v>
      </c>
      <c r="S15" s="14">
        <f t="shared" si="2"/>
        <v>7.2727272727272743</v>
      </c>
      <c r="T15" s="14">
        <f t="shared" si="6"/>
        <v>6.2500000000000018</v>
      </c>
      <c r="U15" s="14">
        <f t="shared" si="7"/>
        <v>4.0000000000000027</v>
      </c>
      <c r="V15" s="2"/>
      <c r="W15" s="2"/>
      <c r="X15" s="2"/>
      <c r="Y15" s="12">
        <f t="shared" si="9"/>
        <v>0.12999999999999998</v>
      </c>
      <c r="Z15" s="14">
        <f t="shared" si="5"/>
        <v>6.1728395061728421</v>
      </c>
      <c r="AA15" s="14">
        <f t="shared" si="5"/>
        <v>6.6666666666666687</v>
      </c>
      <c r="AB15" s="14">
        <f t="shared" si="5"/>
        <v>7.0707070707070718</v>
      </c>
      <c r="AC15" s="14">
        <f t="shared" si="5"/>
        <v>7.4074074074074092</v>
      </c>
      <c r="AD15" s="2"/>
      <c r="AE15" s="2"/>
      <c r="AF15" s="2"/>
      <c r="AG15" s="2"/>
    </row>
    <row r="16" spans="2:33">
      <c r="B16" s="12">
        <f t="shared" si="3"/>
        <v>0.11999999999999998</v>
      </c>
      <c r="C16" s="2"/>
      <c r="D16" s="2"/>
      <c r="E16" s="2"/>
      <c r="F16" s="2"/>
      <c r="G16" s="2"/>
      <c r="H16" s="2"/>
      <c r="I16" s="12">
        <f t="shared" si="4"/>
        <v>0.15</v>
      </c>
      <c r="J16" s="14">
        <f t="shared" si="1"/>
        <v>10</v>
      </c>
      <c r="K16" s="14">
        <f t="shared" si="1"/>
        <v>10.833333333333334</v>
      </c>
      <c r="L16" s="14">
        <f t="shared" si="1"/>
        <v>13.333333333333332</v>
      </c>
      <c r="M16" s="14">
        <f t="shared" si="1"/>
        <v>23.333333333333325</v>
      </c>
      <c r="N16" s="2"/>
      <c r="O16" s="2"/>
      <c r="P16" s="2"/>
      <c r="Q16" s="12">
        <f t="shared" si="8"/>
        <v>0.13999999999999999</v>
      </c>
      <c r="R16" s="14">
        <f t="shared" si="2"/>
        <v>7.1428571428571432</v>
      </c>
      <c r="S16" s="14">
        <f t="shared" si="2"/>
        <v>6.666666666666667</v>
      </c>
      <c r="T16" s="14">
        <f t="shared" si="6"/>
        <v>5.5555555555555562</v>
      </c>
      <c r="U16" s="14">
        <f t="shared" si="7"/>
        <v>3.3333333333333348</v>
      </c>
      <c r="V16" s="2"/>
      <c r="W16" s="2"/>
      <c r="X16" s="2"/>
      <c r="Y16" s="12">
        <f t="shared" si="9"/>
        <v>0.13999999999999999</v>
      </c>
      <c r="Z16" s="14">
        <f t="shared" si="5"/>
        <v>5.5555555555555571</v>
      </c>
      <c r="AA16" s="14">
        <f t="shared" si="5"/>
        <v>6.0000000000000009</v>
      </c>
      <c r="AB16" s="14">
        <f t="shared" si="5"/>
        <v>6.3636363636363642</v>
      </c>
      <c r="AC16" s="14">
        <f t="shared" si="5"/>
        <v>6.6666666666666679</v>
      </c>
      <c r="AD16" s="2"/>
      <c r="AE16" s="2"/>
      <c r="AF16" s="2"/>
      <c r="AG16" s="2"/>
    </row>
    <row r="17" spans="2:33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2">
        <f t="shared" si="8"/>
        <v>0.15</v>
      </c>
      <c r="R17" s="14">
        <f t="shared" si="2"/>
        <v>6.666666666666667</v>
      </c>
      <c r="S17" s="14">
        <f t="shared" si="2"/>
        <v>6.1538461538461533</v>
      </c>
      <c r="T17" s="14">
        <f t="shared" si="6"/>
        <v>5</v>
      </c>
      <c r="U17" s="14">
        <f t="shared" si="7"/>
        <v>2.8571428571428581</v>
      </c>
      <c r="V17" s="2"/>
      <c r="W17" s="2"/>
      <c r="X17" s="2"/>
      <c r="Y17" s="12">
        <f t="shared" si="9"/>
        <v>0.15</v>
      </c>
      <c r="Z17" s="14">
        <f t="shared" si="5"/>
        <v>5.0505050505050511</v>
      </c>
      <c r="AA17" s="14">
        <f t="shared" si="5"/>
        <v>5.454545454545455</v>
      </c>
      <c r="AB17" s="14">
        <f t="shared" si="5"/>
        <v>5.7851239669421481</v>
      </c>
      <c r="AC17" s="14">
        <f t="shared" si="5"/>
        <v>6.0606060606060614</v>
      </c>
      <c r="AD17" s="2"/>
      <c r="AE17" s="2"/>
      <c r="AF17" s="2"/>
      <c r="AG17" s="2"/>
    </row>
    <row r="18" spans="2:33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2:33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2:33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2:33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2:33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2:33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2:33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2:33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2:33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2:33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2:33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2:33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2:33">
      <c r="B31" s="2"/>
      <c r="C31" s="2"/>
      <c r="D31" s="2"/>
      <c r="E31" s="22" t="s">
        <v>55</v>
      </c>
      <c r="F31" s="2"/>
      <c r="G31" s="2"/>
      <c r="H31" s="2"/>
      <c r="I31" s="2"/>
      <c r="J31" s="2"/>
      <c r="K31" s="22" t="s">
        <v>54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2:3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2" t="s">
        <v>53</v>
      </c>
      <c r="T32" s="2"/>
      <c r="U32" s="2"/>
      <c r="V32" s="2"/>
      <c r="W32" s="2"/>
      <c r="X32" s="2"/>
      <c r="Y32" s="2"/>
      <c r="Z32" s="2"/>
      <c r="AA32" s="22" t="s">
        <v>52</v>
      </c>
      <c r="AB32" s="2"/>
      <c r="AC32" s="2"/>
      <c r="AD32" s="2"/>
      <c r="AE32" s="2"/>
      <c r="AF32" s="2"/>
      <c r="AG32" s="2"/>
    </row>
    <row r="33" spans="2:33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 tint="0.59999389629810485"/>
  </sheetPr>
  <dimension ref="A1:F345"/>
  <sheetViews>
    <sheetView workbookViewId="0">
      <pane xSplit="15915" ySplit="9945" topLeftCell="Q302"/>
      <selection activeCell="G32" sqref="G32"/>
      <selection pane="topRight" activeCell="Q1" sqref="Q1"/>
      <selection pane="bottomLeft" activeCell="A302" sqref="A302"/>
      <selection pane="bottomRight" activeCell="Q20" sqref="Q20"/>
    </sheetView>
  </sheetViews>
  <sheetFormatPr baseColWidth="10" defaultColWidth="9.140625" defaultRowHeight="12.75"/>
  <cols>
    <col min="1" max="1" width="9.85546875" style="7" customWidth="1"/>
    <col min="2" max="2" width="8.85546875" style="7" customWidth="1"/>
    <col min="3" max="3" width="10.7109375" style="7" customWidth="1"/>
    <col min="4" max="4" width="6.7109375" style="7" customWidth="1"/>
    <col min="6" max="6" width="10.140625" bestFit="1" customWidth="1"/>
    <col min="8" max="9" width="10.140625" bestFit="1" customWidth="1"/>
  </cols>
  <sheetData>
    <row r="1" spans="1:4">
      <c r="A1" s="7" t="s">
        <v>1</v>
      </c>
      <c r="B1" s="7" t="s">
        <v>24</v>
      </c>
      <c r="C1" s="7" t="s">
        <v>23</v>
      </c>
      <c r="D1" s="7" t="s">
        <v>22</v>
      </c>
    </row>
    <row r="2" spans="1:4">
      <c r="A2" s="7" t="s">
        <v>2</v>
      </c>
      <c r="B2" s="7" t="s">
        <v>21</v>
      </c>
      <c r="C2" s="7" t="s">
        <v>20</v>
      </c>
      <c r="D2" s="7" t="s">
        <v>19</v>
      </c>
    </row>
    <row r="4" spans="1:4">
      <c r="B4" s="9" t="s">
        <v>18</v>
      </c>
      <c r="C4" s="9" t="s">
        <v>17</v>
      </c>
      <c r="D4" s="9" t="s">
        <v>16</v>
      </c>
    </row>
    <row r="5" spans="1:4">
      <c r="A5" s="8">
        <v>33238</v>
      </c>
      <c r="B5" s="7">
        <v>12.100000000000001</v>
      </c>
      <c r="C5" s="7">
        <v>28.700000000000003</v>
      </c>
      <c r="D5" s="7">
        <v>37.5</v>
      </c>
    </row>
    <row r="6" spans="1:4">
      <c r="A6" s="8">
        <v>33269</v>
      </c>
      <c r="B6" s="7">
        <v>13.5</v>
      </c>
      <c r="C6" s="7">
        <v>34</v>
      </c>
      <c r="D6" s="7">
        <v>47.6</v>
      </c>
    </row>
    <row r="7" spans="1:4">
      <c r="A7" s="8">
        <v>33297</v>
      </c>
      <c r="B7" s="7">
        <v>14</v>
      </c>
      <c r="C7" s="7">
        <v>35.9</v>
      </c>
      <c r="D7" s="7">
        <v>32</v>
      </c>
    </row>
    <row r="8" spans="1:4">
      <c r="A8" s="8">
        <v>33326</v>
      </c>
      <c r="B8" s="7">
        <v>14.3</v>
      </c>
      <c r="C8" s="7">
        <v>36.700000000000003</v>
      </c>
      <c r="D8" s="7">
        <v>27.900000000000002</v>
      </c>
    </row>
    <row r="9" spans="1:4">
      <c r="A9" s="8">
        <v>33358</v>
      </c>
      <c r="B9" s="7">
        <v>14.600000000000001</v>
      </c>
      <c r="C9" s="7">
        <v>30.400000000000002</v>
      </c>
      <c r="D9" s="7">
        <v>34</v>
      </c>
    </row>
    <row r="10" spans="1:4">
      <c r="A10" s="8">
        <v>33389</v>
      </c>
      <c r="B10" s="7">
        <v>15.600000000000001</v>
      </c>
      <c r="C10" s="7">
        <v>33.700000000000003</v>
      </c>
      <c r="D10" s="7">
        <v>29.1</v>
      </c>
    </row>
    <row r="11" spans="1:4">
      <c r="A11" s="8">
        <v>33417</v>
      </c>
      <c r="B11" s="7">
        <v>14.9</v>
      </c>
      <c r="C11" s="7">
        <v>31.400000000000002</v>
      </c>
      <c r="D11" s="7">
        <v>27.5</v>
      </c>
    </row>
    <row r="12" spans="1:4">
      <c r="A12" s="8">
        <v>33450</v>
      </c>
      <c r="B12" s="7">
        <v>14.8</v>
      </c>
      <c r="C12" s="7">
        <v>29.8</v>
      </c>
      <c r="D12" s="7">
        <v>35.4</v>
      </c>
    </row>
    <row r="13" spans="1:4">
      <c r="A13" s="8">
        <v>33480</v>
      </c>
      <c r="B13" s="7">
        <v>14.9</v>
      </c>
      <c r="C13" s="7">
        <v>34.5</v>
      </c>
      <c r="D13" s="7">
        <v>32.9</v>
      </c>
    </row>
    <row r="14" spans="1:4">
      <c r="A14" s="8">
        <v>33511</v>
      </c>
      <c r="B14" s="7">
        <v>13.8</v>
      </c>
      <c r="C14" s="7">
        <v>36</v>
      </c>
      <c r="D14" s="7">
        <v>29.700000000000003</v>
      </c>
    </row>
    <row r="15" spans="1:4">
      <c r="A15" s="8">
        <v>33542</v>
      </c>
      <c r="B15" s="7">
        <v>13.700000000000001</v>
      </c>
      <c r="C15" s="7">
        <v>34.1</v>
      </c>
      <c r="D15" s="7">
        <v>35.300000000000004</v>
      </c>
    </row>
    <row r="16" spans="1:4">
      <c r="A16" s="8">
        <v>33571</v>
      </c>
      <c r="B16" s="7">
        <v>12.8</v>
      </c>
      <c r="C16" s="7">
        <v>35.4</v>
      </c>
      <c r="D16" s="7">
        <v>30.700000000000003</v>
      </c>
    </row>
    <row r="17" spans="1:4">
      <c r="A17" s="8">
        <v>33603</v>
      </c>
      <c r="B17" s="7">
        <v>15.100000000000001</v>
      </c>
      <c r="C17" s="7">
        <v>40.5</v>
      </c>
      <c r="D17" s="7">
        <v>41.1</v>
      </c>
    </row>
    <row r="18" spans="1:4">
      <c r="A18" s="8">
        <v>33634</v>
      </c>
      <c r="B18" s="7">
        <v>14.8</v>
      </c>
      <c r="C18" s="7">
        <v>39.6</v>
      </c>
      <c r="D18" s="7">
        <v>46.7</v>
      </c>
    </row>
    <row r="19" spans="1:4">
      <c r="A19" s="8">
        <v>33662</v>
      </c>
      <c r="B19" s="7">
        <v>15.4</v>
      </c>
      <c r="C19" s="7">
        <v>40.6</v>
      </c>
      <c r="D19" s="7">
        <v>43.800000000000004</v>
      </c>
    </row>
    <row r="20" spans="1:4">
      <c r="A20" s="8">
        <v>33694</v>
      </c>
      <c r="B20" s="7">
        <v>14.8</v>
      </c>
      <c r="C20" s="7">
        <v>39</v>
      </c>
      <c r="D20" s="7">
        <v>42.5</v>
      </c>
    </row>
    <row r="21" spans="1:4">
      <c r="A21" s="8">
        <v>33724</v>
      </c>
      <c r="B21" s="7">
        <v>15</v>
      </c>
      <c r="C21" s="7">
        <v>33.6</v>
      </c>
      <c r="D21" s="7">
        <v>39.200000000000003</v>
      </c>
    </row>
    <row r="22" spans="1:4">
      <c r="A22" s="8">
        <v>33753</v>
      </c>
      <c r="B22" s="7">
        <v>14.700000000000001</v>
      </c>
      <c r="C22" s="7">
        <v>36.9</v>
      </c>
      <c r="D22" s="7">
        <v>41.2</v>
      </c>
    </row>
    <row r="23" spans="1:4">
      <c r="A23" s="8">
        <v>33785</v>
      </c>
      <c r="B23" s="7">
        <v>15</v>
      </c>
      <c r="C23" s="7">
        <v>32</v>
      </c>
      <c r="D23" s="7">
        <v>42.300000000000004</v>
      </c>
    </row>
    <row r="24" spans="1:4">
      <c r="A24" s="8">
        <v>33816</v>
      </c>
      <c r="B24" s="7">
        <v>14.700000000000001</v>
      </c>
      <c r="C24" s="7">
        <v>30.200000000000003</v>
      </c>
      <c r="D24" s="7">
        <v>48.1</v>
      </c>
    </row>
    <row r="25" spans="1:4">
      <c r="A25" s="8">
        <v>33847</v>
      </c>
      <c r="B25" s="7">
        <v>13.9</v>
      </c>
      <c r="C25" s="7">
        <v>30.900000000000002</v>
      </c>
      <c r="D25" s="7">
        <v>35.200000000000003</v>
      </c>
    </row>
    <row r="26" spans="1:4">
      <c r="A26" s="8">
        <v>33877</v>
      </c>
      <c r="B26" s="7">
        <v>14.700000000000001</v>
      </c>
      <c r="C26" s="7">
        <v>33.4</v>
      </c>
      <c r="D26" s="7">
        <v>39.800000000000004</v>
      </c>
    </row>
    <row r="27" spans="1:4">
      <c r="A27" s="8">
        <v>33907</v>
      </c>
      <c r="B27" s="7">
        <v>14.5</v>
      </c>
      <c r="C27" s="7">
        <v>34</v>
      </c>
      <c r="D27" s="7">
        <v>45.1</v>
      </c>
    </row>
    <row r="28" spans="1:4">
      <c r="A28" s="8">
        <v>33938</v>
      </c>
      <c r="B28" s="7">
        <v>15.4</v>
      </c>
      <c r="C28" s="7">
        <v>35.700000000000003</v>
      </c>
      <c r="D28" s="7">
        <v>46.7</v>
      </c>
    </row>
    <row r="29" spans="1:4">
      <c r="A29" s="8">
        <v>33969</v>
      </c>
      <c r="B29" s="7">
        <v>15.8</v>
      </c>
      <c r="C29" s="7">
        <v>32.700000000000003</v>
      </c>
      <c r="D29" s="7">
        <v>49.1</v>
      </c>
    </row>
    <row r="30" spans="1:4">
      <c r="A30" s="8">
        <v>33998</v>
      </c>
      <c r="B30" s="7">
        <v>15.9</v>
      </c>
      <c r="C30" s="7">
        <v>31</v>
      </c>
      <c r="D30" s="7">
        <v>55.300000000000004</v>
      </c>
    </row>
    <row r="31" spans="1:4">
      <c r="A31" s="8">
        <v>34026</v>
      </c>
      <c r="B31" s="7">
        <v>15.700000000000001</v>
      </c>
      <c r="C31" s="7">
        <v>29.900000000000002</v>
      </c>
      <c r="D31" s="7">
        <v>45.900000000000006</v>
      </c>
    </row>
    <row r="32" spans="1:4">
      <c r="A32" s="8">
        <v>34059</v>
      </c>
      <c r="B32" s="7">
        <v>16.600000000000001</v>
      </c>
      <c r="C32" s="7">
        <v>33.200000000000003</v>
      </c>
      <c r="D32" s="7">
        <v>46.900000000000006</v>
      </c>
    </row>
    <row r="33" spans="1:4">
      <c r="A33" s="8">
        <v>34089</v>
      </c>
      <c r="B33" s="7">
        <v>16.900000000000002</v>
      </c>
      <c r="C33" s="7">
        <v>28.6</v>
      </c>
      <c r="D33" s="7">
        <v>43.2</v>
      </c>
    </row>
    <row r="34" spans="1:4">
      <c r="A34" s="8">
        <v>34120</v>
      </c>
      <c r="B34" s="7">
        <v>16.900000000000002</v>
      </c>
      <c r="C34" s="7">
        <v>31</v>
      </c>
      <c r="D34" s="7">
        <v>47.400000000000006</v>
      </c>
    </row>
    <row r="35" spans="1:4">
      <c r="A35" s="8">
        <v>34150</v>
      </c>
      <c r="B35" s="7">
        <v>17.400000000000002</v>
      </c>
      <c r="C35" s="7">
        <v>29.400000000000002</v>
      </c>
      <c r="D35" s="7">
        <v>48</v>
      </c>
    </row>
    <row r="36" spans="1:4">
      <c r="A36" s="8">
        <v>34180</v>
      </c>
      <c r="B36" s="7">
        <v>17.900000000000002</v>
      </c>
      <c r="C36" s="7">
        <v>23.5</v>
      </c>
      <c r="D36" s="7">
        <v>45.5</v>
      </c>
    </row>
    <row r="37" spans="1:4">
      <c r="A37" s="8">
        <v>34212</v>
      </c>
      <c r="B37" s="7">
        <v>17.400000000000002</v>
      </c>
      <c r="C37" s="7">
        <v>23.8</v>
      </c>
      <c r="D37" s="7">
        <v>35.9</v>
      </c>
    </row>
    <row r="38" spans="1:4">
      <c r="A38" s="8">
        <v>34242</v>
      </c>
      <c r="B38" s="7">
        <v>17</v>
      </c>
      <c r="C38" s="7">
        <v>26.200000000000003</v>
      </c>
      <c r="D38" s="7">
        <v>37.6</v>
      </c>
    </row>
    <row r="39" spans="1:4">
      <c r="A39" s="8">
        <v>34271</v>
      </c>
      <c r="B39" s="7">
        <v>17.2</v>
      </c>
      <c r="C39" s="7">
        <v>24.700000000000003</v>
      </c>
      <c r="D39" s="7">
        <v>38.5</v>
      </c>
    </row>
    <row r="40" spans="1:4">
      <c r="A40" s="8">
        <v>34303</v>
      </c>
      <c r="B40" s="7">
        <v>17.100000000000001</v>
      </c>
      <c r="C40" s="7">
        <v>24.700000000000003</v>
      </c>
      <c r="D40" s="7">
        <v>36.300000000000004</v>
      </c>
    </row>
    <row r="41" spans="1:4">
      <c r="A41" s="8">
        <v>34334</v>
      </c>
      <c r="B41" s="7">
        <v>18.2</v>
      </c>
      <c r="C41" s="7">
        <v>24.900000000000002</v>
      </c>
      <c r="D41" s="7">
        <v>41.7</v>
      </c>
    </row>
    <row r="42" spans="1:4">
      <c r="A42" s="8">
        <v>34365</v>
      </c>
      <c r="B42" s="7">
        <v>18.7</v>
      </c>
      <c r="C42" s="7">
        <v>25</v>
      </c>
      <c r="D42" s="7">
        <v>46.800000000000004</v>
      </c>
    </row>
    <row r="43" spans="1:4">
      <c r="A43" s="8">
        <v>34393</v>
      </c>
      <c r="B43" s="7">
        <v>17.400000000000002</v>
      </c>
      <c r="C43" s="7">
        <v>24.200000000000003</v>
      </c>
      <c r="D43" s="7">
        <v>46.7</v>
      </c>
    </row>
    <row r="44" spans="1:4">
      <c r="A44" s="8">
        <v>34424</v>
      </c>
      <c r="B44" s="7">
        <v>16.5</v>
      </c>
      <c r="C44" s="7">
        <v>24.900000000000002</v>
      </c>
      <c r="D44" s="7">
        <v>43.400000000000006</v>
      </c>
    </row>
    <row r="45" spans="1:4">
      <c r="A45" s="8">
        <v>34453</v>
      </c>
      <c r="B45" s="7">
        <v>15.700000000000001</v>
      </c>
      <c r="C45" s="7">
        <v>24.900000000000002</v>
      </c>
      <c r="D45" s="7">
        <v>38.400000000000006</v>
      </c>
    </row>
    <row r="46" spans="1:4">
      <c r="A46" s="8">
        <v>34485</v>
      </c>
      <c r="B46" s="7">
        <v>16.7</v>
      </c>
      <c r="C46" s="7">
        <v>29</v>
      </c>
      <c r="D46" s="7">
        <v>23.3</v>
      </c>
    </row>
    <row r="47" spans="1:4">
      <c r="A47" s="8">
        <v>34515</v>
      </c>
      <c r="B47" s="7">
        <v>15.700000000000001</v>
      </c>
      <c r="C47" s="7">
        <v>27.8</v>
      </c>
      <c r="D47" s="7">
        <v>22.1</v>
      </c>
    </row>
    <row r="48" spans="1:4">
      <c r="A48" s="8">
        <v>34544</v>
      </c>
      <c r="B48" s="7">
        <v>16.900000000000002</v>
      </c>
      <c r="C48" s="7">
        <v>26</v>
      </c>
      <c r="D48" s="7">
        <v>19.8</v>
      </c>
    </row>
    <row r="49" spans="1:4">
      <c r="A49" s="8">
        <v>34577</v>
      </c>
      <c r="B49" s="7">
        <v>16.100000000000001</v>
      </c>
      <c r="C49" s="7">
        <v>29.400000000000002</v>
      </c>
      <c r="D49" s="7">
        <v>20.900000000000002</v>
      </c>
    </row>
    <row r="50" spans="1:4">
      <c r="A50" s="8">
        <v>34607</v>
      </c>
      <c r="B50" s="7">
        <v>15.600000000000001</v>
      </c>
      <c r="C50" s="7">
        <v>28.3</v>
      </c>
      <c r="D50" s="7">
        <v>23</v>
      </c>
    </row>
    <row r="51" spans="1:4">
      <c r="A51" s="8">
        <v>34638</v>
      </c>
      <c r="B51" s="7">
        <v>15.8</v>
      </c>
      <c r="C51" s="7">
        <v>31.5</v>
      </c>
      <c r="D51" s="7">
        <v>25.3</v>
      </c>
    </row>
    <row r="52" spans="1:4">
      <c r="A52" s="8">
        <v>34668</v>
      </c>
      <c r="B52" s="7">
        <v>14.5</v>
      </c>
      <c r="C52" s="7">
        <v>31.400000000000002</v>
      </c>
      <c r="D52" s="7">
        <v>24.400000000000002</v>
      </c>
    </row>
    <row r="53" spans="1:4">
      <c r="A53" s="8">
        <v>34698</v>
      </c>
      <c r="B53" s="7">
        <v>16</v>
      </c>
      <c r="C53" s="7">
        <v>30.6</v>
      </c>
      <c r="D53" s="7">
        <v>26.6</v>
      </c>
    </row>
    <row r="54" spans="1:4">
      <c r="A54" s="8">
        <v>34730</v>
      </c>
      <c r="B54" s="7">
        <v>16.2</v>
      </c>
      <c r="C54" s="7">
        <v>28.1</v>
      </c>
      <c r="D54" s="7">
        <v>25.3</v>
      </c>
    </row>
    <row r="55" spans="1:4">
      <c r="A55" s="8">
        <v>34758</v>
      </c>
      <c r="B55" s="7">
        <v>19.8</v>
      </c>
      <c r="C55" s="7">
        <v>29.900000000000002</v>
      </c>
      <c r="D55" s="7">
        <v>27.700000000000003</v>
      </c>
    </row>
    <row r="56" spans="1:4">
      <c r="A56" s="8">
        <v>34789</v>
      </c>
      <c r="B56" s="7">
        <v>19.600000000000001</v>
      </c>
      <c r="C56" s="7">
        <v>33.700000000000003</v>
      </c>
      <c r="D56" s="7">
        <v>31.3</v>
      </c>
    </row>
    <row r="57" spans="1:4">
      <c r="A57" s="8">
        <v>34817</v>
      </c>
      <c r="B57" s="7">
        <v>20.3</v>
      </c>
      <c r="C57" s="7">
        <v>35.1</v>
      </c>
      <c r="D57" s="7">
        <v>32.700000000000003</v>
      </c>
    </row>
    <row r="58" spans="1:4">
      <c r="A58" s="8">
        <v>34850</v>
      </c>
      <c r="B58" s="7">
        <v>19.700000000000003</v>
      </c>
      <c r="C58" s="7">
        <v>36.300000000000004</v>
      </c>
      <c r="D58" s="7">
        <v>32.4</v>
      </c>
    </row>
    <row r="59" spans="1:4">
      <c r="A59" s="8">
        <v>34880</v>
      </c>
      <c r="B59" s="7">
        <v>19.100000000000001</v>
      </c>
      <c r="C59" s="7">
        <v>38.800000000000004</v>
      </c>
      <c r="D59" s="7">
        <v>37.5</v>
      </c>
    </row>
    <row r="60" spans="1:4">
      <c r="A60" s="8">
        <v>34911</v>
      </c>
      <c r="B60" s="7">
        <v>20</v>
      </c>
      <c r="C60" s="7">
        <v>38.200000000000003</v>
      </c>
      <c r="D60" s="7">
        <v>41.300000000000004</v>
      </c>
    </row>
    <row r="61" spans="1:4">
      <c r="A61" s="8">
        <v>34942</v>
      </c>
      <c r="B61" s="7">
        <v>19.100000000000001</v>
      </c>
      <c r="C61" s="7">
        <v>39</v>
      </c>
      <c r="D61" s="7">
        <v>43.2</v>
      </c>
    </row>
    <row r="62" spans="1:4">
      <c r="A62" s="8">
        <v>34971</v>
      </c>
      <c r="B62" s="7">
        <v>20.700000000000003</v>
      </c>
      <c r="C62" s="7">
        <v>38.200000000000003</v>
      </c>
      <c r="D62" s="7">
        <v>45.400000000000006</v>
      </c>
    </row>
    <row r="63" spans="1:4">
      <c r="A63" s="8">
        <v>35003</v>
      </c>
      <c r="B63" s="7">
        <v>20.5</v>
      </c>
      <c r="C63" s="7">
        <v>37.9</v>
      </c>
      <c r="D63" s="7">
        <v>51</v>
      </c>
    </row>
    <row r="64" spans="1:4">
      <c r="A64" s="8">
        <v>35033</v>
      </c>
      <c r="B64" s="7">
        <v>20.700000000000003</v>
      </c>
      <c r="C64" s="7">
        <v>33</v>
      </c>
      <c r="D64" s="7">
        <v>48.300000000000004</v>
      </c>
    </row>
    <row r="65" spans="1:4">
      <c r="A65" s="8">
        <v>35062</v>
      </c>
      <c r="B65" s="7">
        <v>22.200000000000003</v>
      </c>
      <c r="C65" s="7">
        <v>33.200000000000003</v>
      </c>
      <c r="D65" s="7">
        <v>42.900000000000006</v>
      </c>
    </row>
    <row r="66" spans="1:4">
      <c r="A66" s="8">
        <v>35095</v>
      </c>
      <c r="B66" s="7">
        <v>23.700000000000003</v>
      </c>
      <c r="C66" s="7">
        <v>31.900000000000002</v>
      </c>
      <c r="D66" s="7">
        <v>47.800000000000004</v>
      </c>
    </row>
    <row r="67" spans="1:4">
      <c r="A67" s="8">
        <v>35124</v>
      </c>
      <c r="B67" s="7">
        <v>19.3</v>
      </c>
      <c r="C67" s="7">
        <v>34</v>
      </c>
      <c r="D67" s="7">
        <v>42.800000000000004</v>
      </c>
    </row>
    <row r="68" spans="1:4">
      <c r="A68" s="8">
        <v>35153</v>
      </c>
      <c r="B68" s="7">
        <v>19.900000000000002</v>
      </c>
      <c r="C68" s="7">
        <v>35.6</v>
      </c>
      <c r="D68" s="7">
        <v>41.800000000000004</v>
      </c>
    </row>
    <row r="69" spans="1:4">
      <c r="A69" s="8">
        <v>35185</v>
      </c>
      <c r="B69" s="7">
        <v>19.8</v>
      </c>
      <c r="C69" s="7">
        <v>36.1</v>
      </c>
      <c r="D69" s="7">
        <v>46.7</v>
      </c>
    </row>
    <row r="70" spans="1:4">
      <c r="A70" s="8">
        <v>35216</v>
      </c>
      <c r="B70" s="7">
        <v>20.6</v>
      </c>
      <c r="C70" s="7">
        <v>37.800000000000004</v>
      </c>
      <c r="D70" s="7">
        <v>42.800000000000004</v>
      </c>
    </row>
    <row r="71" spans="1:4">
      <c r="A71" s="8">
        <v>35244</v>
      </c>
      <c r="B71" s="7">
        <v>21.6</v>
      </c>
      <c r="C71" s="7">
        <v>38.300000000000004</v>
      </c>
      <c r="D71" s="7">
        <v>44.2</v>
      </c>
    </row>
    <row r="72" spans="1:4">
      <c r="A72" s="8">
        <v>35277</v>
      </c>
      <c r="B72" s="7">
        <v>20.5</v>
      </c>
      <c r="C72" s="7">
        <v>34.4</v>
      </c>
      <c r="D72" s="7">
        <v>40.400000000000006</v>
      </c>
    </row>
    <row r="73" spans="1:4">
      <c r="A73" s="8">
        <v>35307</v>
      </c>
      <c r="B73" s="7">
        <v>20.100000000000001</v>
      </c>
      <c r="C73" s="7">
        <v>35.700000000000003</v>
      </c>
      <c r="D73" s="7">
        <v>38.5</v>
      </c>
    </row>
    <row r="74" spans="1:4">
      <c r="A74" s="8">
        <v>35338</v>
      </c>
      <c r="B74" s="7">
        <v>22</v>
      </c>
      <c r="C74" s="7">
        <v>38.400000000000006</v>
      </c>
      <c r="D74" s="7">
        <v>45.300000000000004</v>
      </c>
    </row>
    <row r="75" spans="1:4">
      <c r="A75" s="8">
        <v>35369</v>
      </c>
      <c r="B75" s="7">
        <v>23.400000000000002</v>
      </c>
      <c r="C75" s="7">
        <v>38.1</v>
      </c>
      <c r="D75" s="7">
        <v>45.2</v>
      </c>
    </row>
    <row r="76" spans="1:4">
      <c r="A76" s="8">
        <v>35398</v>
      </c>
      <c r="B76" s="7">
        <v>24.400000000000002</v>
      </c>
      <c r="C76" s="7">
        <v>43.6</v>
      </c>
      <c r="D76" s="7">
        <v>50.300000000000004</v>
      </c>
    </row>
    <row r="77" spans="1:4">
      <c r="A77" s="8">
        <v>35430</v>
      </c>
      <c r="B77" s="7">
        <v>23.200000000000003</v>
      </c>
      <c r="C77" s="7">
        <v>45.900000000000006</v>
      </c>
      <c r="D77" s="7">
        <v>47.1</v>
      </c>
    </row>
    <row r="78" spans="1:4">
      <c r="A78" s="8">
        <v>35461</v>
      </c>
      <c r="B78" s="7">
        <v>24.3</v>
      </c>
      <c r="C78" s="7">
        <v>53.400000000000006</v>
      </c>
      <c r="D78" s="7">
        <v>51.7</v>
      </c>
    </row>
    <row r="79" spans="1:4">
      <c r="A79" s="8">
        <v>35489</v>
      </c>
      <c r="B79" s="7">
        <v>23.400000000000002</v>
      </c>
      <c r="C79" s="7">
        <v>51</v>
      </c>
      <c r="D79" s="7">
        <v>36.1</v>
      </c>
    </row>
    <row r="80" spans="1:4">
      <c r="A80" s="8">
        <v>35520</v>
      </c>
      <c r="B80" s="7">
        <v>22.6</v>
      </c>
      <c r="C80" s="7">
        <v>48</v>
      </c>
      <c r="D80" s="7">
        <v>31.3</v>
      </c>
    </row>
    <row r="81" spans="1:4">
      <c r="A81" s="8">
        <v>35550</v>
      </c>
      <c r="B81" s="7">
        <v>24.6</v>
      </c>
      <c r="C81" s="7">
        <v>53.800000000000004</v>
      </c>
      <c r="D81" s="7">
        <v>33.6</v>
      </c>
    </row>
    <row r="82" spans="1:4">
      <c r="A82" s="8">
        <v>35580</v>
      </c>
      <c r="B82" s="7">
        <v>26.8</v>
      </c>
      <c r="C82" s="7">
        <v>54.900000000000006</v>
      </c>
      <c r="D82" s="7">
        <v>39.400000000000006</v>
      </c>
    </row>
    <row r="83" spans="1:4">
      <c r="A83" s="8">
        <v>35611</v>
      </c>
      <c r="B83" s="7">
        <v>28.8</v>
      </c>
      <c r="C83" s="7">
        <v>55.900000000000006</v>
      </c>
      <c r="D83" s="7">
        <v>39</v>
      </c>
    </row>
    <row r="84" spans="1:4">
      <c r="A84" s="8">
        <v>35642</v>
      </c>
      <c r="B84" s="7">
        <v>30</v>
      </c>
      <c r="C84" s="7">
        <v>53.800000000000004</v>
      </c>
      <c r="D84" s="7">
        <v>46.300000000000004</v>
      </c>
    </row>
    <row r="85" spans="1:4">
      <c r="A85" s="8">
        <v>35671</v>
      </c>
      <c r="B85" s="7">
        <v>26.700000000000003</v>
      </c>
      <c r="C85" s="7">
        <v>50.300000000000004</v>
      </c>
      <c r="D85" s="7">
        <v>49.6</v>
      </c>
    </row>
    <row r="86" spans="1:4">
      <c r="A86" s="8">
        <v>35703</v>
      </c>
      <c r="B86" s="7">
        <v>29.1</v>
      </c>
      <c r="C86" s="7">
        <v>50.300000000000004</v>
      </c>
      <c r="D86" s="7">
        <v>48.1</v>
      </c>
    </row>
    <row r="87" spans="1:4">
      <c r="A87" s="8">
        <v>35734</v>
      </c>
      <c r="B87" s="7">
        <v>26.700000000000003</v>
      </c>
      <c r="C87" s="7">
        <v>48.900000000000006</v>
      </c>
      <c r="D87" s="7">
        <v>54</v>
      </c>
    </row>
    <row r="88" spans="1:4">
      <c r="A88" s="8">
        <v>35762</v>
      </c>
      <c r="B88" s="7">
        <v>30.5</v>
      </c>
      <c r="C88" s="7">
        <v>53.2</v>
      </c>
      <c r="D88" s="7">
        <v>49.6</v>
      </c>
    </row>
    <row r="89" spans="1:4">
      <c r="A89" s="8">
        <v>35795</v>
      </c>
      <c r="B89" s="7">
        <v>30.3</v>
      </c>
      <c r="C89" s="7">
        <v>48.6</v>
      </c>
      <c r="D89" s="7">
        <v>48.1</v>
      </c>
    </row>
    <row r="90" spans="1:4">
      <c r="A90" s="8">
        <v>35825</v>
      </c>
      <c r="B90" s="7">
        <v>31</v>
      </c>
      <c r="C90" s="7">
        <v>50.2</v>
      </c>
      <c r="D90" s="7">
        <v>54.400000000000006</v>
      </c>
    </row>
    <row r="91" spans="1:4">
      <c r="A91" s="8">
        <v>35853</v>
      </c>
      <c r="B91" s="7">
        <v>31.1</v>
      </c>
      <c r="C91" s="7">
        <v>57.1</v>
      </c>
      <c r="D91" s="7">
        <v>52.300000000000004</v>
      </c>
    </row>
    <row r="92" spans="1:4">
      <c r="A92" s="8">
        <v>35885</v>
      </c>
      <c r="B92" s="7">
        <v>34.5</v>
      </c>
      <c r="C92" s="7">
        <v>60.300000000000004</v>
      </c>
      <c r="D92" s="7">
        <v>54.300000000000004</v>
      </c>
    </row>
    <row r="93" spans="1:4">
      <c r="A93" s="8">
        <v>35915</v>
      </c>
      <c r="B93" s="7">
        <v>33.1</v>
      </c>
      <c r="C93" s="7">
        <v>56</v>
      </c>
      <c r="D93" s="7">
        <v>58.1</v>
      </c>
    </row>
    <row r="94" spans="1:4">
      <c r="A94" s="8">
        <v>35944</v>
      </c>
      <c r="B94" s="7">
        <v>32.4</v>
      </c>
      <c r="C94" s="7">
        <v>52.7</v>
      </c>
      <c r="D94" s="7">
        <v>80.5</v>
      </c>
    </row>
    <row r="95" spans="1:4">
      <c r="A95" s="8">
        <v>35976</v>
      </c>
      <c r="B95" s="7">
        <v>35.4</v>
      </c>
      <c r="C95" s="7">
        <v>67.3</v>
      </c>
      <c r="D95" s="7">
        <v>97.9</v>
      </c>
    </row>
    <row r="96" spans="1:4">
      <c r="A96" s="8">
        <v>36007</v>
      </c>
      <c r="B96" s="7">
        <v>33.6</v>
      </c>
      <c r="C96" s="7">
        <v>60.1</v>
      </c>
      <c r="D96" s="7">
        <v>101.9</v>
      </c>
    </row>
    <row r="97" spans="1:4">
      <c r="A97" s="8">
        <v>36038</v>
      </c>
      <c r="B97" s="7">
        <v>30.1</v>
      </c>
      <c r="C97" s="7">
        <v>52.400000000000006</v>
      </c>
      <c r="D97" s="7">
        <v>62</v>
      </c>
    </row>
    <row r="98" spans="1:4">
      <c r="A98" s="8">
        <v>36068</v>
      </c>
      <c r="B98" s="7">
        <v>29.900000000000002</v>
      </c>
      <c r="C98" s="7">
        <v>60.1</v>
      </c>
      <c r="D98" s="7">
        <v>70.2</v>
      </c>
    </row>
    <row r="99" spans="1:4">
      <c r="A99" s="8">
        <v>36098</v>
      </c>
      <c r="B99" s="7">
        <v>31.900000000000002</v>
      </c>
      <c r="C99" s="7">
        <v>47.300000000000004</v>
      </c>
      <c r="D99" s="7">
        <v>71.600000000000009</v>
      </c>
    </row>
    <row r="100" spans="1:4">
      <c r="A100" s="8">
        <v>36129</v>
      </c>
      <c r="B100" s="7">
        <v>33</v>
      </c>
      <c r="C100" s="7">
        <v>54.5</v>
      </c>
      <c r="D100" s="7">
        <v>76.100000000000009</v>
      </c>
    </row>
    <row r="101" spans="1:4">
      <c r="A101" s="8">
        <v>36160</v>
      </c>
      <c r="B101" s="7">
        <v>37.200000000000003</v>
      </c>
      <c r="C101" s="7">
        <v>61.900000000000006</v>
      </c>
      <c r="D101" s="7">
        <v>93.800000000000011</v>
      </c>
    </row>
    <row r="102" spans="1:4">
      <c r="A102" s="8">
        <v>36189</v>
      </c>
      <c r="B102" s="7">
        <v>36.9</v>
      </c>
      <c r="C102" s="7">
        <v>68.400000000000006</v>
      </c>
      <c r="D102" s="7">
        <v>112.7</v>
      </c>
    </row>
    <row r="103" spans="1:4">
      <c r="A103" s="8">
        <v>36217</v>
      </c>
      <c r="B103" s="7">
        <v>35.300000000000004</v>
      </c>
      <c r="C103" s="7">
        <v>58.6</v>
      </c>
      <c r="D103" s="7">
        <v>112.4</v>
      </c>
    </row>
    <row r="104" spans="1:4">
      <c r="A104" s="8">
        <v>36250</v>
      </c>
      <c r="B104" s="7">
        <v>39</v>
      </c>
      <c r="C104" s="7">
        <v>70</v>
      </c>
      <c r="D104" s="7">
        <v>125.9</v>
      </c>
    </row>
    <row r="105" spans="1:4">
      <c r="A105" s="8">
        <v>36280</v>
      </c>
      <c r="B105" s="7">
        <v>36.1</v>
      </c>
      <c r="C105" s="7">
        <v>58.900000000000006</v>
      </c>
      <c r="D105" s="7">
        <v>131.1</v>
      </c>
    </row>
    <row r="106" spans="1:4">
      <c r="A106" s="8">
        <v>36311</v>
      </c>
      <c r="B106" s="7">
        <v>34.800000000000004</v>
      </c>
      <c r="C106" s="7">
        <v>58.5</v>
      </c>
      <c r="D106" s="7">
        <v>87.9</v>
      </c>
    </row>
    <row r="107" spans="1:4">
      <c r="A107" s="8">
        <v>36341</v>
      </c>
      <c r="B107" s="7">
        <v>38.700000000000003</v>
      </c>
      <c r="C107" s="7">
        <v>65.400000000000006</v>
      </c>
      <c r="D107" s="7">
        <v>103.9</v>
      </c>
    </row>
    <row r="108" spans="1:4">
      <c r="A108" s="8">
        <v>36371</v>
      </c>
      <c r="B108" s="7">
        <v>36</v>
      </c>
      <c r="C108" s="7">
        <v>55.7</v>
      </c>
      <c r="D108" s="7">
        <v>100.2</v>
      </c>
    </row>
    <row r="109" spans="1:4">
      <c r="A109" s="8">
        <v>36403</v>
      </c>
      <c r="B109" s="7">
        <v>37.1</v>
      </c>
      <c r="C109" s="7">
        <v>60.1</v>
      </c>
      <c r="D109" s="7">
        <v>104.30000000000001</v>
      </c>
    </row>
    <row r="110" spans="1:4">
      <c r="A110" s="8">
        <v>36433</v>
      </c>
      <c r="B110" s="7">
        <v>39.1</v>
      </c>
      <c r="C110" s="7">
        <v>58.800000000000004</v>
      </c>
      <c r="D110" s="7">
        <v>105.5</v>
      </c>
    </row>
    <row r="111" spans="1:4">
      <c r="A111" s="8">
        <v>36462</v>
      </c>
      <c r="B111" s="7">
        <v>43.2</v>
      </c>
      <c r="C111" s="7">
        <v>56.800000000000004</v>
      </c>
      <c r="D111" s="7">
        <v>113.80000000000001</v>
      </c>
    </row>
    <row r="112" spans="1:4">
      <c r="A112" s="8">
        <v>36494</v>
      </c>
      <c r="B112" s="7">
        <v>41.400000000000006</v>
      </c>
      <c r="C112" s="7">
        <v>55.900000000000006</v>
      </c>
      <c r="D112" s="7">
        <v>143.9</v>
      </c>
    </row>
    <row r="113" spans="1:4">
      <c r="A113" s="8">
        <v>36525</v>
      </c>
      <c r="B113" s="7">
        <v>49.300000000000004</v>
      </c>
      <c r="C113" s="7">
        <v>71.600000000000009</v>
      </c>
      <c r="D113" s="7">
        <v>172.8</v>
      </c>
    </row>
    <row r="114" spans="1:4">
      <c r="A114" s="8">
        <v>36556</v>
      </c>
      <c r="B114" s="7">
        <v>41</v>
      </c>
      <c r="C114" s="7">
        <v>57.2</v>
      </c>
      <c r="D114" s="7">
        <v>176.60000000000002</v>
      </c>
    </row>
    <row r="115" spans="1:4">
      <c r="A115" s="8">
        <v>36585</v>
      </c>
      <c r="B115" s="7">
        <v>40.5</v>
      </c>
      <c r="C115" s="7">
        <v>52.300000000000004</v>
      </c>
      <c r="D115" s="7">
        <v>169.5</v>
      </c>
    </row>
    <row r="116" spans="1:4">
      <c r="A116" s="8">
        <v>36616</v>
      </c>
      <c r="B116" s="7">
        <v>47.6</v>
      </c>
      <c r="C116" s="7">
        <v>62.1</v>
      </c>
      <c r="D116" s="7">
        <v>198.20000000000002</v>
      </c>
    </row>
    <row r="117" spans="1:4">
      <c r="A117" s="8">
        <v>36644</v>
      </c>
      <c r="B117" s="7">
        <v>46.300000000000004</v>
      </c>
      <c r="C117" s="7">
        <v>39.200000000000003</v>
      </c>
      <c r="D117" s="7">
        <v>177.8</v>
      </c>
    </row>
    <row r="118" spans="1:4">
      <c r="A118" s="8">
        <v>36677</v>
      </c>
      <c r="B118" s="7">
        <v>46.400000000000006</v>
      </c>
      <c r="C118" s="7">
        <v>35.1</v>
      </c>
      <c r="D118" s="7">
        <v>146</v>
      </c>
    </row>
    <row r="119" spans="1:4">
      <c r="A119" s="8">
        <v>36707</v>
      </c>
      <c r="B119" s="7">
        <v>46.800000000000004</v>
      </c>
      <c r="C119" s="7">
        <v>44.900000000000006</v>
      </c>
      <c r="D119" s="7">
        <v>163</v>
      </c>
    </row>
    <row r="120" spans="1:4">
      <c r="A120" s="8">
        <v>36738</v>
      </c>
      <c r="B120" s="7">
        <v>43.800000000000004</v>
      </c>
      <c r="C120" s="7">
        <v>38.6</v>
      </c>
      <c r="D120" s="7">
        <v>167.8</v>
      </c>
    </row>
    <row r="121" spans="1:4">
      <c r="A121" s="8">
        <v>36769</v>
      </c>
      <c r="B121" s="7">
        <v>49.7</v>
      </c>
      <c r="C121" s="7">
        <v>38.6</v>
      </c>
      <c r="D121" s="7">
        <v>176</v>
      </c>
    </row>
    <row r="122" spans="1:4">
      <c r="A122" s="8">
        <v>36798</v>
      </c>
      <c r="B122" s="7">
        <v>48.900000000000006</v>
      </c>
      <c r="C122" s="7">
        <v>33.300000000000004</v>
      </c>
      <c r="D122" s="7">
        <v>141.70000000000002</v>
      </c>
    </row>
    <row r="123" spans="1:4">
      <c r="A123" s="8">
        <v>36830</v>
      </c>
      <c r="B123" s="7">
        <v>46.5</v>
      </c>
      <c r="C123" s="7">
        <v>38.1</v>
      </c>
      <c r="D123" s="7">
        <v>138.1</v>
      </c>
    </row>
    <row r="124" spans="1:4">
      <c r="A124" s="8">
        <v>36860</v>
      </c>
      <c r="B124" s="7">
        <v>42</v>
      </c>
      <c r="C124" s="7">
        <v>31.700000000000003</v>
      </c>
      <c r="D124" s="7">
        <v>104.10000000000001</v>
      </c>
    </row>
    <row r="125" spans="1:4">
      <c r="A125" s="8">
        <v>36889</v>
      </c>
      <c r="B125" s="7">
        <v>38.700000000000003</v>
      </c>
      <c r="C125" s="7">
        <v>24</v>
      </c>
      <c r="D125" s="7">
        <v>83.2</v>
      </c>
    </row>
    <row r="126" spans="1:4">
      <c r="A126" s="8">
        <v>36922</v>
      </c>
      <c r="B126" s="7">
        <v>36.200000000000003</v>
      </c>
      <c r="C126" s="7">
        <v>33.200000000000003</v>
      </c>
      <c r="D126" s="7">
        <v>81.400000000000006</v>
      </c>
    </row>
    <row r="127" spans="1:4">
      <c r="A127" s="8">
        <v>36950</v>
      </c>
      <c r="B127" s="7">
        <v>36.6</v>
      </c>
      <c r="C127" s="7">
        <v>32.1</v>
      </c>
      <c r="D127" s="7">
        <v>51.5</v>
      </c>
    </row>
    <row r="128" spans="1:4">
      <c r="A128" s="8">
        <v>36980</v>
      </c>
      <c r="B128" s="7">
        <v>33</v>
      </c>
      <c r="C128" s="7">
        <v>29.700000000000003</v>
      </c>
      <c r="D128" s="7">
        <v>35.9</v>
      </c>
    </row>
    <row r="129" spans="1:4">
      <c r="A129" s="8">
        <v>37011</v>
      </c>
      <c r="B129" s="7">
        <v>38.200000000000003</v>
      </c>
      <c r="C129" s="7">
        <v>36.800000000000004</v>
      </c>
      <c r="D129" s="7">
        <v>38.6</v>
      </c>
    </row>
    <row r="130" spans="1:4">
      <c r="A130" s="8">
        <v>37042</v>
      </c>
      <c r="B130" s="7">
        <v>38.6</v>
      </c>
      <c r="C130" s="7">
        <v>37.6</v>
      </c>
    </row>
    <row r="131" spans="1:4">
      <c r="A131" s="8">
        <v>37071</v>
      </c>
      <c r="B131" s="7">
        <v>37.300000000000004</v>
      </c>
      <c r="C131" s="7">
        <v>38.400000000000006</v>
      </c>
    </row>
    <row r="132" spans="1:4">
      <c r="A132" s="8">
        <v>37103</v>
      </c>
      <c r="B132" s="7">
        <v>33.200000000000003</v>
      </c>
      <c r="C132" s="7">
        <v>34.800000000000004</v>
      </c>
    </row>
    <row r="133" spans="1:4">
      <c r="A133" s="8">
        <v>37134</v>
      </c>
      <c r="B133" s="7">
        <v>30.1</v>
      </c>
      <c r="C133" s="7">
        <v>30</v>
      </c>
    </row>
    <row r="134" spans="1:4">
      <c r="A134" s="8">
        <v>37162</v>
      </c>
      <c r="B134" s="7">
        <v>27.400000000000002</v>
      </c>
      <c r="C134" s="7">
        <v>37.1</v>
      </c>
    </row>
    <row r="135" spans="1:4">
      <c r="A135" s="8">
        <v>37195</v>
      </c>
      <c r="B135" s="7">
        <v>26.8</v>
      </c>
      <c r="C135" s="7">
        <v>42.1</v>
      </c>
    </row>
    <row r="136" spans="1:4">
      <c r="A136" s="8">
        <v>37225</v>
      </c>
      <c r="B136" s="7">
        <v>28.3</v>
      </c>
      <c r="C136" s="7">
        <v>55.800000000000004</v>
      </c>
    </row>
    <row r="137" spans="1:4">
      <c r="A137" s="8">
        <v>37256</v>
      </c>
      <c r="B137" s="7">
        <v>29.5</v>
      </c>
      <c r="C137" s="7">
        <v>57.6</v>
      </c>
    </row>
    <row r="138" spans="1:4">
      <c r="A138" s="8">
        <v>37287</v>
      </c>
      <c r="B138" s="7">
        <v>26.3</v>
      </c>
      <c r="C138" s="7">
        <v>58.400000000000006</v>
      </c>
    </row>
    <row r="139" spans="1:4">
      <c r="A139" s="8">
        <v>37315</v>
      </c>
      <c r="B139" s="7">
        <v>27.3</v>
      </c>
      <c r="C139" s="7">
        <v>53.5</v>
      </c>
    </row>
    <row r="140" spans="1:4">
      <c r="A140" s="8">
        <v>37344</v>
      </c>
      <c r="B140" s="7">
        <v>26.6</v>
      </c>
      <c r="C140" s="7">
        <v>55.300000000000004</v>
      </c>
    </row>
    <row r="141" spans="1:4">
      <c r="A141" s="8">
        <v>37376</v>
      </c>
      <c r="B141" s="7">
        <v>21.6</v>
      </c>
      <c r="C141" s="7">
        <v>45.800000000000004</v>
      </c>
    </row>
    <row r="142" spans="1:4">
      <c r="A142" s="8">
        <v>37407</v>
      </c>
      <c r="B142" s="7">
        <v>21.3</v>
      </c>
      <c r="C142" s="7">
        <v>44.7</v>
      </c>
      <c r="D142" s="7">
        <v>105.2</v>
      </c>
    </row>
    <row r="143" spans="1:4">
      <c r="A143" s="8">
        <v>37435</v>
      </c>
      <c r="B143" s="7">
        <v>19.900000000000002</v>
      </c>
      <c r="C143" s="7">
        <v>48</v>
      </c>
      <c r="D143" s="7">
        <v>93</v>
      </c>
    </row>
    <row r="144" spans="1:4">
      <c r="A144" s="8">
        <v>37468</v>
      </c>
      <c r="B144" s="7">
        <v>21.3</v>
      </c>
      <c r="C144" s="7">
        <v>34</v>
      </c>
      <c r="D144" s="7">
        <v>87.9</v>
      </c>
    </row>
    <row r="145" spans="1:4">
      <c r="A145" s="8">
        <v>37498</v>
      </c>
      <c r="B145" s="7">
        <v>20</v>
      </c>
      <c r="C145" s="7">
        <v>34.800000000000004</v>
      </c>
      <c r="D145" s="7">
        <v>55.300000000000004</v>
      </c>
    </row>
    <row r="146" spans="1:4">
      <c r="A146" s="8">
        <v>37529</v>
      </c>
      <c r="B146" s="7">
        <v>16.3</v>
      </c>
      <c r="C146" s="7">
        <v>31</v>
      </c>
      <c r="D146" s="7">
        <v>41.900000000000006</v>
      </c>
    </row>
    <row r="147" spans="1:4">
      <c r="A147" s="8">
        <v>37560</v>
      </c>
      <c r="B147" s="7">
        <v>15.9</v>
      </c>
      <c r="C147" s="7">
        <v>31.8</v>
      </c>
      <c r="D147" s="7">
        <v>44.7</v>
      </c>
    </row>
    <row r="148" spans="1:4">
      <c r="A148" s="8">
        <v>37589</v>
      </c>
      <c r="B148" s="7">
        <v>17</v>
      </c>
      <c r="C148" s="7">
        <v>34.300000000000004</v>
      </c>
      <c r="D148" s="7">
        <v>40.300000000000004</v>
      </c>
    </row>
    <row r="149" spans="1:4">
      <c r="A149" s="8">
        <v>37621</v>
      </c>
      <c r="B149" s="7">
        <v>15.3</v>
      </c>
      <c r="C149" s="7">
        <v>30.8</v>
      </c>
      <c r="D149" s="7">
        <v>35.4</v>
      </c>
    </row>
    <row r="150" spans="1:4">
      <c r="A150" s="8">
        <v>37652</v>
      </c>
      <c r="B150" s="7">
        <v>15.3</v>
      </c>
      <c r="C150" s="7">
        <v>27.3</v>
      </c>
      <c r="D150" s="7">
        <v>36.1</v>
      </c>
    </row>
    <row r="151" spans="1:4">
      <c r="A151" s="8">
        <v>37680</v>
      </c>
      <c r="B151" s="7">
        <v>15.9</v>
      </c>
      <c r="C151" s="7">
        <v>27.200000000000003</v>
      </c>
      <c r="D151" s="7">
        <v>33.300000000000004</v>
      </c>
    </row>
    <row r="152" spans="1:4">
      <c r="A152" s="8">
        <v>37711</v>
      </c>
      <c r="B152" s="7">
        <v>16.900000000000002</v>
      </c>
      <c r="C152" s="7">
        <v>27.8</v>
      </c>
      <c r="D152" s="7">
        <v>30.900000000000002</v>
      </c>
    </row>
    <row r="153" spans="1:4">
      <c r="A153" s="8">
        <v>37741</v>
      </c>
      <c r="B153" s="7">
        <v>19.900000000000002</v>
      </c>
      <c r="C153" s="7">
        <v>29.400000000000002</v>
      </c>
      <c r="D153" s="7">
        <v>35.700000000000003</v>
      </c>
    </row>
    <row r="154" spans="1:4">
      <c r="A154" s="8">
        <v>37771</v>
      </c>
      <c r="B154" s="7">
        <v>19.400000000000002</v>
      </c>
      <c r="C154" s="7">
        <v>28</v>
      </c>
      <c r="D154" s="7">
        <v>35.700000000000003</v>
      </c>
    </row>
    <row r="155" spans="1:4">
      <c r="A155" s="8">
        <v>37802</v>
      </c>
      <c r="B155" s="7">
        <v>19.400000000000002</v>
      </c>
      <c r="C155" s="7">
        <v>29.1</v>
      </c>
      <c r="D155" s="7">
        <v>36.5</v>
      </c>
    </row>
    <row r="156" spans="1:4">
      <c r="A156" s="8">
        <v>37833</v>
      </c>
      <c r="B156" s="7">
        <v>20</v>
      </c>
      <c r="C156" s="7">
        <v>28.700000000000003</v>
      </c>
      <c r="D156" s="7">
        <v>42.400000000000006</v>
      </c>
    </row>
    <row r="157" spans="1:4">
      <c r="A157" s="8">
        <v>37862</v>
      </c>
      <c r="B157" s="7">
        <v>20.8</v>
      </c>
      <c r="C157" s="7">
        <v>28.8</v>
      </c>
      <c r="D157" s="7">
        <v>38.300000000000004</v>
      </c>
    </row>
    <row r="158" spans="1:4">
      <c r="A158" s="8">
        <v>37894</v>
      </c>
      <c r="B158" s="7">
        <v>21</v>
      </c>
      <c r="C158" s="7">
        <v>30.200000000000003</v>
      </c>
      <c r="D158" s="7">
        <v>39.200000000000003</v>
      </c>
    </row>
    <row r="159" spans="1:4">
      <c r="A159" s="8">
        <v>37925</v>
      </c>
      <c r="B159" s="7">
        <v>20.6</v>
      </c>
      <c r="C159" s="7">
        <v>28.400000000000002</v>
      </c>
      <c r="D159" s="7">
        <v>41.900000000000006</v>
      </c>
    </row>
    <row r="160" spans="1:4">
      <c r="A160" s="8">
        <v>37953</v>
      </c>
      <c r="B160" s="7">
        <v>20.3</v>
      </c>
      <c r="C160" s="7">
        <v>28.3</v>
      </c>
      <c r="D160" s="7">
        <v>39.800000000000004</v>
      </c>
    </row>
    <row r="161" spans="1:4">
      <c r="A161" s="8">
        <v>37986</v>
      </c>
      <c r="B161" s="7">
        <v>22</v>
      </c>
      <c r="C161" s="7">
        <v>30.1</v>
      </c>
      <c r="D161" s="7">
        <v>42.5</v>
      </c>
    </row>
    <row r="162" spans="1:4">
      <c r="A162" s="8">
        <v>38016</v>
      </c>
      <c r="B162" s="7">
        <v>21.700000000000003</v>
      </c>
      <c r="C162" s="7">
        <v>33.700000000000003</v>
      </c>
      <c r="D162" s="7">
        <v>45.1</v>
      </c>
    </row>
    <row r="163" spans="1:4">
      <c r="A163" s="8">
        <v>38044</v>
      </c>
      <c r="B163" s="7">
        <v>21</v>
      </c>
      <c r="C163" s="7">
        <v>32.4</v>
      </c>
      <c r="D163" s="7">
        <v>38</v>
      </c>
    </row>
    <row r="164" spans="1:4">
      <c r="A164" s="8">
        <v>38077</v>
      </c>
      <c r="B164" s="7">
        <v>19.700000000000003</v>
      </c>
      <c r="C164" s="7">
        <v>30.400000000000002</v>
      </c>
      <c r="D164" s="7">
        <v>38.6</v>
      </c>
    </row>
    <row r="165" spans="1:4">
      <c r="A165" s="8">
        <v>38107</v>
      </c>
      <c r="B165" s="7">
        <v>19.3</v>
      </c>
      <c r="C165" s="7">
        <v>38.400000000000006</v>
      </c>
      <c r="D165" s="7">
        <v>34.300000000000004</v>
      </c>
    </row>
    <row r="166" spans="1:4">
      <c r="A166" s="8">
        <v>38138</v>
      </c>
      <c r="B166" s="7">
        <v>20.100000000000001</v>
      </c>
      <c r="C166" s="7">
        <v>38.6</v>
      </c>
      <c r="D166" s="7">
        <v>34.4</v>
      </c>
    </row>
    <row r="167" spans="1:4">
      <c r="A167" s="8">
        <v>38168</v>
      </c>
      <c r="B167" s="7">
        <v>20.900000000000002</v>
      </c>
      <c r="C167" s="7">
        <v>42</v>
      </c>
      <c r="D167" s="7">
        <v>36.5</v>
      </c>
    </row>
    <row r="168" spans="1:4">
      <c r="A168" s="8">
        <v>38198</v>
      </c>
      <c r="B168" s="7">
        <v>21.6</v>
      </c>
      <c r="C168" s="7">
        <v>38</v>
      </c>
      <c r="D168" s="7">
        <v>32.200000000000003</v>
      </c>
    </row>
    <row r="169" spans="1:4">
      <c r="A169" s="8">
        <v>38230</v>
      </c>
      <c r="B169" s="7">
        <v>21.3</v>
      </c>
      <c r="C169" s="7">
        <v>36.4</v>
      </c>
      <c r="D169" s="7">
        <v>26.8</v>
      </c>
    </row>
    <row r="170" spans="1:4">
      <c r="A170" s="8">
        <v>38260</v>
      </c>
      <c r="B170" s="7">
        <v>21.8</v>
      </c>
      <c r="C170" s="7">
        <v>36.9</v>
      </c>
      <c r="D170" s="7">
        <v>25.900000000000002</v>
      </c>
    </row>
    <row r="171" spans="1:4">
      <c r="A171" s="8">
        <v>38289</v>
      </c>
      <c r="B171" s="7">
        <v>22.3</v>
      </c>
      <c r="C171" s="7">
        <v>37.300000000000004</v>
      </c>
      <c r="D171" s="7">
        <v>27.400000000000002</v>
      </c>
    </row>
    <row r="172" spans="1:4">
      <c r="A172" s="8">
        <v>38321</v>
      </c>
      <c r="B172" s="7">
        <v>23.1</v>
      </c>
      <c r="C172" s="7">
        <v>36.200000000000003</v>
      </c>
      <c r="D172" s="7">
        <v>24.700000000000003</v>
      </c>
    </row>
    <row r="173" spans="1:4">
      <c r="A173" s="8">
        <v>38352</v>
      </c>
      <c r="B173" s="7">
        <v>23.900000000000002</v>
      </c>
      <c r="C173" s="7">
        <v>36.1</v>
      </c>
      <c r="D173" s="7">
        <v>25.400000000000002</v>
      </c>
    </row>
    <row r="174" spans="1:4">
      <c r="A174" s="8">
        <v>38383</v>
      </c>
      <c r="B174" s="7">
        <v>22.700000000000003</v>
      </c>
      <c r="C174" s="7">
        <v>28.6</v>
      </c>
      <c r="D174" s="7">
        <v>23.700000000000003</v>
      </c>
    </row>
    <row r="175" spans="1:4">
      <c r="A175" s="8">
        <v>38411</v>
      </c>
      <c r="B175" s="7">
        <v>22.1</v>
      </c>
      <c r="C175" s="7">
        <v>27.3</v>
      </c>
      <c r="D175" s="7">
        <v>22.1</v>
      </c>
    </row>
    <row r="176" spans="1:4">
      <c r="A176" s="8">
        <v>38442</v>
      </c>
      <c r="B176" s="7">
        <v>22.700000000000003</v>
      </c>
      <c r="C176" s="7">
        <v>26.3</v>
      </c>
      <c r="D176" s="7">
        <v>22.6</v>
      </c>
    </row>
    <row r="177" spans="1:4">
      <c r="A177" s="8">
        <v>38471</v>
      </c>
      <c r="B177" s="7">
        <v>22.1</v>
      </c>
      <c r="C177" s="7">
        <v>27.5</v>
      </c>
      <c r="D177" s="7">
        <v>21.900000000000002</v>
      </c>
    </row>
    <row r="178" spans="1:4">
      <c r="A178" s="8">
        <v>38503</v>
      </c>
      <c r="B178" s="7">
        <v>22.200000000000003</v>
      </c>
      <c r="C178" s="7">
        <v>25</v>
      </c>
      <c r="D178" s="7">
        <v>23.400000000000002</v>
      </c>
    </row>
    <row r="179" spans="1:4">
      <c r="A179" s="8">
        <v>38533</v>
      </c>
      <c r="B179" s="7">
        <v>21.1</v>
      </c>
      <c r="C179" s="7">
        <v>24.1</v>
      </c>
      <c r="D179" s="7">
        <v>23</v>
      </c>
    </row>
    <row r="180" spans="1:4">
      <c r="A180" s="8">
        <v>38562</v>
      </c>
      <c r="B180" s="7">
        <v>20.3</v>
      </c>
      <c r="C180" s="7">
        <v>22.900000000000002</v>
      </c>
      <c r="D180" s="7">
        <v>23.1</v>
      </c>
    </row>
    <row r="181" spans="1:4">
      <c r="A181" s="8">
        <v>38595</v>
      </c>
      <c r="B181" s="7">
        <v>19.8</v>
      </c>
      <c r="C181" s="7">
        <v>24.400000000000002</v>
      </c>
      <c r="D181" s="7">
        <v>20.3</v>
      </c>
    </row>
    <row r="182" spans="1:4">
      <c r="A182" s="8">
        <v>38625</v>
      </c>
      <c r="B182" s="7">
        <v>19.8</v>
      </c>
      <c r="C182" s="7">
        <v>23</v>
      </c>
      <c r="D182" s="7">
        <v>20.6</v>
      </c>
    </row>
    <row r="183" spans="1:4">
      <c r="A183" s="8">
        <v>38656</v>
      </c>
      <c r="B183" s="7">
        <v>19.3</v>
      </c>
      <c r="C183" s="7">
        <v>21.8</v>
      </c>
      <c r="D183" s="7">
        <v>20.100000000000001</v>
      </c>
    </row>
    <row r="184" spans="1:4">
      <c r="A184" s="8">
        <v>38686</v>
      </c>
      <c r="B184" s="7">
        <v>20.3</v>
      </c>
      <c r="C184" s="7">
        <v>23.5</v>
      </c>
      <c r="D184" s="7">
        <v>20.400000000000002</v>
      </c>
    </row>
    <row r="185" spans="1:4">
      <c r="A185" s="8">
        <v>38716</v>
      </c>
      <c r="B185" s="7">
        <v>19.900000000000002</v>
      </c>
      <c r="C185" s="7">
        <v>22.200000000000003</v>
      </c>
      <c r="D185" s="7">
        <v>19.900000000000002</v>
      </c>
    </row>
    <row r="186" spans="1:4">
      <c r="A186" s="8">
        <v>38748</v>
      </c>
      <c r="B186" s="7">
        <v>21.3</v>
      </c>
      <c r="C186" s="7">
        <v>23.5</v>
      </c>
      <c r="D186" s="7">
        <v>21.6</v>
      </c>
    </row>
    <row r="187" spans="1:4">
      <c r="A187" s="8">
        <v>38776</v>
      </c>
      <c r="B187" s="7">
        <v>21.3</v>
      </c>
      <c r="C187" s="7">
        <v>22.400000000000002</v>
      </c>
      <c r="D187" s="7">
        <v>23.3</v>
      </c>
    </row>
    <row r="188" spans="1:4">
      <c r="A188" s="8">
        <v>38807</v>
      </c>
      <c r="B188" s="7">
        <v>22.6</v>
      </c>
      <c r="C188" s="7">
        <v>22.700000000000003</v>
      </c>
      <c r="D188" s="7">
        <v>24.900000000000002</v>
      </c>
    </row>
    <row r="189" spans="1:4">
      <c r="A189" s="8">
        <v>38835</v>
      </c>
      <c r="B189" s="7">
        <v>22.200000000000003</v>
      </c>
      <c r="C189" s="7">
        <v>20.100000000000001</v>
      </c>
      <c r="D189" s="7">
        <v>24.1</v>
      </c>
    </row>
    <row r="190" spans="1:4">
      <c r="A190" s="8">
        <v>38868</v>
      </c>
      <c r="B190" s="7">
        <v>22</v>
      </c>
      <c r="C190" s="7">
        <v>18</v>
      </c>
      <c r="D190" s="7">
        <v>22.400000000000002</v>
      </c>
    </row>
    <row r="191" spans="1:4">
      <c r="A191" s="8">
        <v>38898</v>
      </c>
      <c r="B191" s="7">
        <v>21.1</v>
      </c>
      <c r="C191" s="7">
        <v>18.5</v>
      </c>
      <c r="D191" s="7">
        <v>22.200000000000003</v>
      </c>
    </row>
    <row r="192" spans="1:4">
      <c r="A192" s="8">
        <v>38929</v>
      </c>
      <c r="B192" s="7">
        <v>20.700000000000003</v>
      </c>
      <c r="C192" s="7">
        <v>20.100000000000001</v>
      </c>
      <c r="D192" s="7">
        <v>20.3</v>
      </c>
    </row>
    <row r="193" spans="1:4">
      <c r="A193" s="8">
        <v>38960</v>
      </c>
      <c r="B193" s="7">
        <v>21.6</v>
      </c>
      <c r="C193" s="7">
        <v>21.400000000000002</v>
      </c>
      <c r="D193" s="7">
        <v>24.700000000000003</v>
      </c>
    </row>
    <row r="194" spans="1:4">
      <c r="A194" s="8">
        <v>38989</v>
      </c>
      <c r="B194" s="7">
        <v>22.3</v>
      </c>
      <c r="C194" s="7">
        <v>22.8</v>
      </c>
      <c r="D194" s="7">
        <v>25.8</v>
      </c>
    </row>
    <row r="195" spans="1:4">
      <c r="A195" s="8">
        <v>39021</v>
      </c>
      <c r="B195" s="7">
        <v>21.5</v>
      </c>
      <c r="C195" s="7">
        <v>23.900000000000002</v>
      </c>
      <c r="D195" s="7">
        <v>27.1</v>
      </c>
    </row>
    <row r="196" spans="1:4">
      <c r="A196" s="8">
        <v>39051</v>
      </c>
      <c r="B196" s="7">
        <v>21.6</v>
      </c>
      <c r="C196" s="7">
        <v>23.3</v>
      </c>
      <c r="D196" s="7">
        <v>28.3</v>
      </c>
    </row>
    <row r="197" spans="1:4">
      <c r="A197" s="8">
        <v>39080</v>
      </c>
      <c r="B197" s="7">
        <v>22.8</v>
      </c>
      <c r="C197" s="7">
        <v>23.700000000000003</v>
      </c>
      <c r="D197" s="7">
        <v>28.8</v>
      </c>
    </row>
    <row r="198" spans="1:4">
      <c r="A198" s="8">
        <v>39113</v>
      </c>
      <c r="B198" s="7">
        <v>18.100000000000001</v>
      </c>
      <c r="C198" s="7">
        <v>26.200000000000003</v>
      </c>
      <c r="D198" s="7">
        <v>28</v>
      </c>
    </row>
    <row r="199" spans="1:4">
      <c r="A199" s="8">
        <v>39141</v>
      </c>
      <c r="B199" s="7">
        <v>17.5</v>
      </c>
      <c r="C199" s="7">
        <v>23.900000000000002</v>
      </c>
      <c r="D199" s="7">
        <v>25.200000000000003</v>
      </c>
    </row>
    <row r="200" spans="1:4">
      <c r="A200" s="8">
        <v>39171</v>
      </c>
      <c r="B200" s="7">
        <v>17.8</v>
      </c>
      <c r="C200" s="7">
        <v>23.6</v>
      </c>
      <c r="D200" s="7">
        <v>24.8</v>
      </c>
    </row>
    <row r="201" spans="1:4">
      <c r="A201" s="8">
        <v>39202</v>
      </c>
      <c r="B201" s="7">
        <v>18.100000000000001</v>
      </c>
      <c r="C201" s="7">
        <v>25.400000000000002</v>
      </c>
      <c r="D201" s="7">
        <v>26</v>
      </c>
    </row>
    <row r="202" spans="1:4">
      <c r="A202" s="8">
        <v>39233</v>
      </c>
      <c r="B202" s="7">
        <v>18.400000000000002</v>
      </c>
      <c r="C202" s="7">
        <v>22.1</v>
      </c>
      <c r="D202" s="7">
        <v>24.3</v>
      </c>
    </row>
    <row r="203" spans="1:4">
      <c r="A203" s="8">
        <v>39262</v>
      </c>
      <c r="B203" s="7">
        <v>18.8</v>
      </c>
      <c r="C203" s="7">
        <v>21.200000000000003</v>
      </c>
      <c r="D203" s="7">
        <v>25.1</v>
      </c>
    </row>
    <row r="204" spans="1:4">
      <c r="A204" s="8">
        <v>39294</v>
      </c>
      <c r="B204" s="7">
        <v>18.5</v>
      </c>
      <c r="C204" s="7">
        <v>20.400000000000002</v>
      </c>
      <c r="D204" s="7">
        <v>26</v>
      </c>
    </row>
    <row r="205" spans="1:4">
      <c r="A205" s="8">
        <v>39325</v>
      </c>
      <c r="B205" s="7">
        <v>18.5</v>
      </c>
      <c r="C205" s="7">
        <v>20.200000000000003</v>
      </c>
      <c r="D205" s="7">
        <v>27.3</v>
      </c>
    </row>
    <row r="206" spans="1:4">
      <c r="A206" s="8">
        <v>39353</v>
      </c>
      <c r="B206" s="7">
        <v>19.700000000000003</v>
      </c>
      <c r="C206" s="7">
        <v>20.700000000000003</v>
      </c>
      <c r="D206" s="7">
        <v>28.3</v>
      </c>
    </row>
    <row r="207" spans="1:4">
      <c r="A207" s="8">
        <v>39386</v>
      </c>
      <c r="B207" s="7">
        <v>19</v>
      </c>
      <c r="C207" s="7">
        <v>24.200000000000003</v>
      </c>
      <c r="D207" s="7">
        <v>28.3</v>
      </c>
    </row>
    <row r="208" spans="1:4">
      <c r="A208" s="8">
        <v>39416</v>
      </c>
      <c r="B208" s="7">
        <v>17.600000000000001</v>
      </c>
      <c r="C208" s="7">
        <v>22.1</v>
      </c>
      <c r="D208" s="7">
        <v>22.1</v>
      </c>
    </row>
    <row r="209" spans="1:4">
      <c r="A209" s="8">
        <v>39447</v>
      </c>
      <c r="B209" s="7">
        <v>17.100000000000001</v>
      </c>
      <c r="C209" s="7">
        <v>23.400000000000002</v>
      </c>
      <c r="D209" s="7">
        <v>21.3</v>
      </c>
    </row>
    <row r="210" spans="1:4">
      <c r="A210" s="8">
        <v>39478</v>
      </c>
      <c r="B210" s="7">
        <v>16.100000000000001</v>
      </c>
      <c r="C210" s="7">
        <v>18.5</v>
      </c>
      <c r="D210" s="7">
        <v>19.3</v>
      </c>
    </row>
    <row r="211" spans="1:4">
      <c r="A211" s="8">
        <v>39507</v>
      </c>
      <c r="B211" s="7">
        <v>15.100000000000001</v>
      </c>
      <c r="C211" s="7">
        <v>15.5</v>
      </c>
      <c r="D211" s="7">
        <v>18.900000000000002</v>
      </c>
    </row>
    <row r="212" spans="1:4">
      <c r="A212" s="8">
        <v>39538</v>
      </c>
      <c r="B212" s="7">
        <v>16.8</v>
      </c>
      <c r="C212" s="7">
        <v>16.100000000000001</v>
      </c>
      <c r="D212" s="7">
        <v>18.7</v>
      </c>
    </row>
    <row r="213" spans="1:4">
      <c r="A213" s="8">
        <v>39568</v>
      </c>
      <c r="B213" s="7">
        <v>15.100000000000001</v>
      </c>
      <c r="C213" s="7">
        <v>16.600000000000001</v>
      </c>
      <c r="D213" s="7">
        <v>19.900000000000002</v>
      </c>
    </row>
    <row r="214" spans="1:4">
      <c r="A214" s="8">
        <v>39598</v>
      </c>
      <c r="B214" s="7">
        <v>14.200000000000001</v>
      </c>
      <c r="C214" s="7">
        <v>16.5</v>
      </c>
      <c r="D214" s="7">
        <v>20.900000000000002</v>
      </c>
    </row>
    <row r="215" spans="1:4">
      <c r="A215" s="8">
        <v>39629</v>
      </c>
      <c r="B215" s="7">
        <v>12.4</v>
      </c>
      <c r="C215" s="7">
        <v>16</v>
      </c>
      <c r="D215" s="7">
        <v>18.2</v>
      </c>
    </row>
    <row r="216" spans="1:4">
      <c r="A216" s="8">
        <v>39660</v>
      </c>
      <c r="B216" s="7">
        <v>12.700000000000001</v>
      </c>
      <c r="C216" s="7">
        <v>13.8</v>
      </c>
      <c r="D216" s="7">
        <v>17.2</v>
      </c>
    </row>
    <row r="217" spans="1:4">
      <c r="A217" s="8">
        <v>39689</v>
      </c>
      <c r="B217" s="7">
        <v>12.700000000000001</v>
      </c>
      <c r="C217" s="7">
        <v>14.600000000000001</v>
      </c>
      <c r="D217" s="7">
        <v>18.400000000000002</v>
      </c>
    </row>
    <row r="218" spans="1:4">
      <c r="A218" s="8">
        <v>39721</v>
      </c>
      <c r="B218" s="7">
        <v>11.5</v>
      </c>
      <c r="C218" s="7">
        <v>14.3</v>
      </c>
      <c r="D218" s="7">
        <v>17.2</v>
      </c>
    </row>
    <row r="219" spans="1:4">
      <c r="A219" s="8">
        <v>39752</v>
      </c>
      <c r="B219" s="7">
        <v>9.3000000000000007</v>
      </c>
      <c r="C219" s="7">
        <v>11.700000000000001</v>
      </c>
      <c r="D219" s="7">
        <v>13.600000000000001</v>
      </c>
    </row>
    <row r="220" spans="1:4">
      <c r="A220" s="8">
        <v>39780</v>
      </c>
      <c r="B220" s="7">
        <v>8.2000000000000011</v>
      </c>
      <c r="C220" s="7">
        <v>10.600000000000001</v>
      </c>
      <c r="D220" s="7">
        <v>12.5</v>
      </c>
    </row>
    <row r="221" spans="1:4">
      <c r="A221" s="8">
        <v>39813</v>
      </c>
      <c r="B221" s="7">
        <v>7.7</v>
      </c>
      <c r="C221" s="7">
        <v>10.200000000000001</v>
      </c>
      <c r="D221" s="7">
        <v>12.3</v>
      </c>
    </row>
    <row r="222" spans="1:4">
      <c r="A222" s="8">
        <v>39843</v>
      </c>
      <c r="B222" s="7">
        <v>6.8000000000000007</v>
      </c>
      <c r="C222" s="7">
        <v>9.2000000000000011</v>
      </c>
      <c r="D222" s="7">
        <v>11.3</v>
      </c>
    </row>
    <row r="223" spans="1:4">
      <c r="A223" s="8">
        <v>39871</v>
      </c>
      <c r="B223" s="7">
        <v>4.8000000000000007</v>
      </c>
      <c r="C223" s="7">
        <v>8.7000000000000011</v>
      </c>
      <c r="D223" s="7">
        <v>11.600000000000001</v>
      </c>
    </row>
    <row r="224" spans="1:4">
      <c r="A224" s="8">
        <v>39903</v>
      </c>
      <c r="B224" s="7">
        <v>5.7</v>
      </c>
      <c r="C224" s="7">
        <v>9.9</v>
      </c>
      <c r="D224" s="7">
        <v>13.3</v>
      </c>
    </row>
    <row r="225" spans="1:4">
      <c r="A225" s="8">
        <v>39933</v>
      </c>
      <c r="B225" s="7">
        <v>7.9</v>
      </c>
      <c r="C225" s="7">
        <v>11.600000000000001</v>
      </c>
      <c r="D225" s="7">
        <v>15.3</v>
      </c>
    </row>
    <row r="226" spans="1:4">
      <c r="A226" s="8">
        <v>39962</v>
      </c>
      <c r="B226" s="7">
        <v>8.4</v>
      </c>
      <c r="C226" s="7">
        <v>12</v>
      </c>
      <c r="D226" s="7">
        <v>15.5</v>
      </c>
    </row>
    <row r="227" spans="1:4">
      <c r="A227" s="8">
        <v>39994</v>
      </c>
      <c r="B227" s="7">
        <v>7.3000000000000007</v>
      </c>
      <c r="C227" s="7">
        <v>13.700000000000001</v>
      </c>
      <c r="D227" s="7">
        <v>15.700000000000001</v>
      </c>
    </row>
    <row r="228" spans="1:4">
      <c r="A228" s="8">
        <v>40025</v>
      </c>
      <c r="B228" s="7">
        <v>10.3</v>
      </c>
      <c r="C228" s="7">
        <v>14.5</v>
      </c>
      <c r="D228" s="7">
        <v>18.5</v>
      </c>
    </row>
    <row r="229" spans="1:4">
      <c r="A229" s="8">
        <v>40056</v>
      </c>
      <c r="B229" s="7">
        <v>10.700000000000001</v>
      </c>
      <c r="C229" s="7">
        <v>15.200000000000001</v>
      </c>
      <c r="D229" s="7">
        <v>20.6</v>
      </c>
    </row>
    <row r="230" spans="1:4">
      <c r="A230" s="8">
        <v>40086</v>
      </c>
      <c r="B230" s="7">
        <v>12.600000000000001</v>
      </c>
      <c r="C230" s="7">
        <v>15.9</v>
      </c>
      <c r="D230" s="7">
        <v>22.400000000000002</v>
      </c>
    </row>
    <row r="231" spans="1:4">
      <c r="A231" s="8">
        <v>40116</v>
      </c>
      <c r="B231" s="7">
        <v>13.100000000000001</v>
      </c>
      <c r="C231" s="7">
        <v>16.400000000000002</v>
      </c>
      <c r="D231" s="7">
        <v>21.700000000000003</v>
      </c>
    </row>
    <row r="232" spans="1:4">
      <c r="A232" s="8">
        <v>40147</v>
      </c>
      <c r="B232" s="7">
        <v>14.700000000000001</v>
      </c>
      <c r="C232" s="7">
        <v>17.400000000000002</v>
      </c>
      <c r="D232" s="7">
        <v>23.900000000000002</v>
      </c>
    </row>
    <row r="233" spans="1:4">
      <c r="A233" s="8">
        <v>40178</v>
      </c>
      <c r="B233" s="7">
        <v>13.9</v>
      </c>
      <c r="C233" s="7">
        <v>18</v>
      </c>
      <c r="D233" s="7">
        <v>24.400000000000002</v>
      </c>
    </row>
    <row r="234" spans="1:4">
      <c r="A234" s="8">
        <v>40207</v>
      </c>
      <c r="B234" s="7">
        <v>14.8</v>
      </c>
      <c r="C234" s="7">
        <v>16.7</v>
      </c>
      <c r="D234" s="7">
        <v>22.900000000000002</v>
      </c>
    </row>
    <row r="235" spans="1:4">
      <c r="A235" s="8">
        <v>40235</v>
      </c>
      <c r="B235" s="7">
        <v>15.600000000000001</v>
      </c>
      <c r="C235" s="7">
        <v>15.8</v>
      </c>
      <c r="D235" s="7">
        <v>23.400000000000002</v>
      </c>
    </row>
    <row r="236" spans="1:4">
      <c r="A236" s="8">
        <v>40268</v>
      </c>
      <c r="B236" s="7">
        <v>17.7</v>
      </c>
      <c r="C236" s="7">
        <v>16.100000000000001</v>
      </c>
      <c r="D236" s="7">
        <v>25</v>
      </c>
    </row>
    <row r="237" spans="1:4">
      <c r="A237" s="8">
        <v>40298</v>
      </c>
      <c r="B237" s="7">
        <v>20.100000000000001</v>
      </c>
      <c r="C237" s="7">
        <v>15.8</v>
      </c>
      <c r="D237" s="7">
        <v>25.900000000000002</v>
      </c>
    </row>
    <row r="238" spans="1:4">
      <c r="A238" s="8">
        <v>40329</v>
      </c>
      <c r="B238" s="7">
        <v>17.400000000000002</v>
      </c>
      <c r="C238" s="7">
        <v>13.4</v>
      </c>
      <c r="D238" s="7">
        <v>19.600000000000001</v>
      </c>
    </row>
    <row r="239" spans="1:4">
      <c r="A239" s="8">
        <v>40359</v>
      </c>
      <c r="B239" s="7">
        <v>15.3</v>
      </c>
      <c r="C239" s="7">
        <v>11.9</v>
      </c>
      <c r="D239" s="7">
        <v>18.100000000000001</v>
      </c>
    </row>
    <row r="240" spans="1:4">
      <c r="A240" s="8">
        <v>40389</v>
      </c>
      <c r="B240" s="7">
        <v>15.5</v>
      </c>
      <c r="C240" s="7">
        <v>13.4</v>
      </c>
      <c r="D240" s="7">
        <v>20.3</v>
      </c>
    </row>
    <row r="241" spans="1:4">
      <c r="A241" s="8">
        <v>40421</v>
      </c>
      <c r="B241" s="7">
        <v>13.9</v>
      </c>
      <c r="C241" s="7">
        <v>12.200000000000001</v>
      </c>
      <c r="D241" s="7">
        <v>15</v>
      </c>
    </row>
    <row r="242" spans="1:4">
      <c r="A242" s="8">
        <v>40451</v>
      </c>
      <c r="B242" s="7">
        <v>15.600000000000001</v>
      </c>
      <c r="C242" s="7">
        <v>11.700000000000001</v>
      </c>
      <c r="D242" s="7">
        <v>16.5</v>
      </c>
    </row>
    <row r="243" spans="1:4">
      <c r="A243" s="8">
        <v>40480</v>
      </c>
      <c r="B243" s="7">
        <v>14.8</v>
      </c>
      <c r="C243" s="7">
        <v>12.700000000000001</v>
      </c>
      <c r="D243" s="7">
        <v>17.2</v>
      </c>
    </row>
    <row r="244" spans="1:4">
      <c r="A244" s="8">
        <v>40512</v>
      </c>
      <c r="B244" s="7">
        <v>14.700000000000001</v>
      </c>
      <c r="C244" s="7">
        <v>10.9</v>
      </c>
      <c r="D244" s="7">
        <v>14</v>
      </c>
    </row>
    <row r="245" spans="1:4">
      <c r="A245" s="8">
        <v>40543</v>
      </c>
      <c r="B245" s="7">
        <v>16.900000000000002</v>
      </c>
      <c r="C245" s="7">
        <v>12</v>
      </c>
      <c r="D245" s="7">
        <v>14.8</v>
      </c>
    </row>
    <row r="246" spans="1:4">
      <c r="A246" s="8">
        <v>40574</v>
      </c>
      <c r="B246" s="7">
        <v>17.2</v>
      </c>
      <c r="C246" s="7">
        <v>11.8</v>
      </c>
      <c r="D246" s="7">
        <v>15.4</v>
      </c>
    </row>
    <row r="247" spans="1:4">
      <c r="A247" s="8">
        <v>40602</v>
      </c>
      <c r="B247" s="7">
        <v>17.900000000000002</v>
      </c>
      <c r="C247" s="7">
        <v>11.3</v>
      </c>
      <c r="D247" s="7">
        <v>14.100000000000001</v>
      </c>
    </row>
    <row r="248" spans="1:4">
      <c r="A248" s="8">
        <v>40633</v>
      </c>
      <c r="B248" s="7">
        <v>17.100000000000001</v>
      </c>
      <c r="C248" s="7">
        <v>10.8</v>
      </c>
      <c r="D248" s="7">
        <v>13</v>
      </c>
    </row>
    <row r="249" spans="1:4">
      <c r="A249" s="8">
        <v>40662</v>
      </c>
      <c r="B249" s="7">
        <v>16</v>
      </c>
      <c r="C249" s="7">
        <v>11</v>
      </c>
      <c r="D249" s="7">
        <v>13.3</v>
      </c>
    </row>
    <row r="250" spans="1:4">
      <c r="A250" s="8">
        <v>40694</v>
      </c>
      <c r="B250" s="7">
        <v>15.3</v>
      </c>
      <c r="C250" s="7">
        <v>9.9</v>
      </c>
      <c r="D250" s="7">
        <v>13.100000000000001</v>
      </c>
    </row>
    <row r="251" spans="1:4">
      <c r="A251" s="8">
        <v>40724</v>
      </c>
      <c r="B251" s="7">
        <v>14.700000000000001</v>
      </c>
      <c r="C251" s="7">
        <v>10.3</v>
      </c>
      <c r="D251" s="7">
        <v>12.200000000000001</v>
      </c>
    </row>
    <row r="252" spans="1:4">
      <c r="A252" s="8">
        <v>40753</v>
      </c>
      <c r="B252" s="7">
        <v>13.8</v>
      </c>
      <c r="C252" s="7">
        <v>10.200000000000001</v>
      </c>
      <c r="D252" s="7">
        <v>12.5</v>
      </c>
    </row>
    <row r="253" spans="1:4">
      <c r="A253" s="8">
        <v>40786</v>
      </c>
      <c r="B253" s="7">
        <v>12.5</v>
      </c>
      <c r="C253" s="7">
        <v>9.9</v>
      </c>
      <c r="D253" s="7">
        <v>13.4</v>
      </c>
    </row>
    <row r="254" spans="1:4">
      <c r="A254" s="8">
        <v>40816</v>
      </c>
      <c r="B254" s="7">
        <v>11.700000000000001</v>
      </c>
      <c r="C254" s="7">
        <v>9.3000000000000007</v>
      </c>
      <c r="D254" s="7">
        <v>13.200000000000001</v>
      </c>
    </row>
    <row r="255" spans="1:4">
      <c r="A255" s="8">
        <v>40847</v>
      </c>
      <c r="B255" s="7">
        <v>13.600000000000001</v>
      </c>
      <c r="C255" s="7">
        <v>9.7000000000000011</v>
      </c>
      <c r="D255" s="7">
        <v>15.8</v>
      </c>
    </row>
    <row r="256" spans="1:4">
      <c r="A256" s="8">
        <v>40877</v>
      </c>
      <c r="B256" s="7">
        <v>12.9</v>
      </c>
      <c r="C256" s="7">
        <v>9.3000000000000007</v>
      </c>
      <c r="D256" s="7">
        <v>16.2</v>
      </c>
    </row>
    <row r="257" spans="1:4">
      <c r="A257" s="8">
        <v>40907</v>
      </c>
      <c r="B257" s="7">
        <v>14.600000000000001</v>
      </c>
      <c r="C257" s="7">
        <v>9.4</v>
      </c>
      <c r="D257" s="7">
        <v>15.700000000000001</v>
      </c>
    </row>
    <row r="258" spans="1:4">
      <c r="A258" s="8">
        <v>40939</v>
      </c>
      <c r="B258" s="7">
        <v>15.200000000000001</v>
      </c>
      <c r="C258" s="7">
        <v>10.700000000000001</v>
      </c>
      <c r="D258" s="7">
        <v>17.100000000000001</v>
      </c>
    </row>
    <row r="259" spans="1:4">
      <c r="A259" s="8">
        <v>40968</v>
      </c>
      <c r="B259" s="7">
        <v>15.5</v>
      </c>
      <c r="C259" s="7">
        <v>11.5</v>
      </c>
      <c r="D259" s="7">
        <v>15.4</v>
      </c>
    </row>
    <row r="260" spans="1:4">
      <c r="A260" s="8">
        <v>40998</v>
      </c>
      <c r="B260" s="7">
        <v>16.3</v>
      </c>
      <c r="C260" s="7">
        <v>11.700000000000001</v>
      </c>
      <c r="D260" s="7">
        <v>16.400000000000002</v>
      </c>
    </row>
    <row r="261" spans="1:4">
      <c r="A261" s="8">
        <v>41029</v>
      </c>
      <c r="B261" s="7">
        <v>16.5</v>
      </c>
      <c r="C261" s="7">
        <v>11.700000000000001</v>
      </c>
      <c r="D261" s="7">
        <v>15.600000000000001</v>
      </c>
    </row>
    <row r="262" spans="1:4">
      <c r="A262" s="8">
        <v>41060</v>
      </c>
      <c r="B262" s="7">
        <v>16</v>
      </c>
      <c r="C262" s="7">
        <v>10.700000000000001</v>
      </c>
      <c r="D262" s="7">
        <v>12.100000000000001</v>
      </c>
    </row>
    <row r="263" spans="1:4">
      <c r="A263" s="8">
        <v>41089</v>
      </c>
      <c r="B263" s="7">
        <v>17.5</v>
      </c>
      <c r="C263" s="7">
        <v>11.200000000000001</v>
      </c>
      <c r="D263" s="7">
        <v>12.700000000000001</v>
      </c>
    </row>
    <row r="264" spans="1:4">
      <c r="A264" s="8">
        <v>41121</v>
      </c>
      <c r="B264" s="7">
        <v>18.5</v>
      </c>
      <c r="C264" s="7">
        <v>14.700000000000001</v>
      </c>
      <c r="D264" s="7">
        <v>11.8</v>
      </c>
    </row>
    <row r="265" spans="1:4">
      <c r="A265" s="8">
        <v>41152</v>
      </c>
      <c r="B265" s="7">
        <v>18.5</v>
      </c>
      <c r="C265" s="7">
        <v>15.4</v>
      </c>
      <c r="D265" s="7">
        <v>12.8</v>
      </c>
    </row>
    <row r="266" spans="1:4">
      <c r="A266" s="8">
        <v>41180</v>
      </c>
      <c r="B266" s="7">
        <v>20.3</v>
      </c>
      <c r="C266" s="7">
        <v>14.9</v>
      </c>
      <c r="D266" s="7">
        <v>12.8</v>
      </c>
    </row>
    <row r="267" spans="1:4">
      <c r="A267" s="8">
        <v>41213</v>
      </c>
      <c r="B267" s="7">
        <v>16.3</v>
      </c>
      <c r="C267" s="7">
        <v>15.4</v>
      </c>
      <c r="D267" s="7">
        <v>11.5</v>
      </c>
    </row>
    <row r="268" spans="1:4">
      <c r="A268" s="8">
        <v>41243</v>
      </c>
      <c r="B268" s="7">
        <v>16.400000000000002</v>
      </c>
      <c r="C268" s="7">
        <v>14.4</v>
      </c>
      <c r="D268" s="7">
        <v>12.200000000000001</v>
      </c>
    </row>
    <row r="269" spans="1:4">
      <c r="A269" s="8">
        <v>41274</v>
      </c>
      <c r="B269" s="7">
        <v>16.3</v>
      </c>
      <c r="C269" s="7">
        <v>14.4</v>
      </c>
      <c r="D269" s="7">
        <v>12.700000000000001</v>
      </c>
    </row>
    <row r="270" spans="1:4">
      <c r="A270" s="8">
        <v>41305</v>
      </c>
      <c r="B270" s="7">
        <v>16.5</v>
      </c>
      <c r="C270" s="7">
        <v>15.100000000000001</v>
      </c>
      <c r="D270" s="7">
        <v>13.3</v>
      </c>
    </row>
    <row r="271" spans="1:4">
      <c r="A271" s="8">
        <v>41333</v>
      </c>
      <c r="B271" s="7">
        <v>17.2</v>
      </c>
      <c r="C271" s="7">
        <v>15.3</v>
      </c>
      <c r="D271" s="7">
        <v>12</v>
      </c>
    </row>
    <row r="272" spans="1:4">
      <c r="A272" s="8">
        <v>41362</v>
      </c>
      <c r="B272" s="7">
        <v>17.100000000000001</v>
      </c>
      <c r="C272" s="7">
        <v>15.700000000000001</v>
      </c>
      <c r="D272" s="7">
        <v>12</v>
      </c>
    </row>
    <row r="273" spans="1:4">
      <c r="A273" s="8">
        <v>41394</v>
      </c>
      <c r="B273" s="7">
        <v>16</v>
      </c>
      <c r="C273" s="7">
        <v>17.2</v>
      </c>
      <c r="D273" s="7">
        <v>12</v>
      </c>
    </row>
    <row r="274" spans="1:4">
      <c r="A274" s="8">
        <v>41425</v>
      </c>
      <c r="B274" s="7">
        <v>16.8</v>
      </c>
      <c r="C274" s="7">
        <v>18.100000000000001</v>
      </c>
      <c r="D274" s="7">
        <v>13.4</v>
      </c>
    </row>
    <row r="275" spans="1:4">
      <c r="A275" s="8">
        <v>41453</v>
      </c>
      <c r="B275" s="7">
        <v>16.7</v>
      </c>
      <c r="C275" s="7">
        <v>17.900000000000002</v>
      </c>
      <c r="D275" s="7">
        <v>13.5</v>
      </c>
    </row>
    <row r="276" spans="1:4">
      <c r="A276" s="8">
        <v>41486</v>
      </c>
      <c r="B276" s="7">
        <v>17.3</v>
      </c>
      <c r="C276" s="7">
        <v>12.3</v>
      </c>
      <c r="D276" s="7">
        <v>14.200000000000001</v>
      </c>
    </row>
    <row r="277" spans="1:4">
      <c r="A277" s="8">
        <v>41516</v>
      </c>
      <c r="B277" s="7">
        <v>16.400000000000002</v>
      </c>
      <c r="C277" s="7">
        <v>12.9</v>
      </c>
      <c r="D277" s="7">
        <v>12.600000000000001</v>
      </c>
    </row>
    <row r="278" spans="1:4">
      <c r="A278" s="8">
        <v>41547</v>
      </c>
      <c r="B278" s="7">
        <v>16.900000000000002</v>
      </c>
      <c r="C278" s="7">
        <v>12.9</v>
      </c>
      <c r="D278" s="7">
        <v>12.600000000000001</v>
      </c>
    </row>
    <row r="279" spans="1:4">
      <c r="A279" s="8">
        <v>41578</v>
      </c>
      <c r="B279" s="7">
        <v>18.8</v>
      </c>
      <c r="C279" s="7">
        <v>13.200000000000001</v>
      </c>
      <c r="D279" s="7">
        <v>12.200000000000001</v>
      </c>
    </row>
    <row r="280" spans="1:4">
      <c r="A280" s="8">
        <v>41607</v>
      </c>
      <c r="B280" s="7">
        <v>19.200000000000003</v>
      </c>
      <c r="C280" s="7">
        <v>14.200000000000001</v>
      </c>
      <c r="D280" s="7">
        <v>11.600000000000001</v>
      </c>
    </row>
    <row r="281" spans="1:4">
      <c r="A281" s="8">
        <v>41639</v>
      </c>
      <c r="B281" s="7">
        <v>20.200000000000003</v>
      </c>
      <c r="C281" s="7">
        <v>14</v>
      </c>
      <c r="D281" s="7">
        <v>12.200000000000001</v>
      </c>
    </row>
    <row r="282" spans="1:4">
      <c r="A282" s="8">
        <v>41670</v>
      </c>
      <c r="B282" s="7">
        <v>19.8</v>
      </c>
      <c r="C282" s="7">
        <v>13.9</v>
      </c>
      <c r="D282" s="7">
        <v>11.9</v>
      </c>
    </row>
    <row r="283" spans="1:4">
      <c r="A283" s="8">
        <v>41698</v>
      </c>
      <c r="B283" s="7">
        <v>20.100000000000001</v>
      </c>
      <c r="C283" s="7">
        <v>14.100000000000001</v>
      </c>
      <c r="D283" s="7">
        <v>14.4</v>
      </c>
    </row>
    <row r="284" spans="1:4">
      <c r="A284" s="8">
        <v>41729</v>
      </c>
      <c r="B284" s="7">
        <v>20.5</v>
      </c>
      <c r="C284" s="7">
        <v>15.100000000000001</v>
      </c>
      <c r="D284" s="7">
        <v>14.8</v>
      </c>
    </row>
    <row r="285" spans="1:4">
      <c r="A285" s="8">
        <v>41759</v>
      </c>
      <c r="B285" s="7">
        <v>22</v>
      </c>
      <c r="C285" s="7">
        <v>15.200000000000001</v>
      </c>
      <c r="D285" s="7">
        <v>15.3</v>
      </c>
    </row>
    <row r="286" spans="1:4">
      <c r="A286" s="8">
        <v>41789</v>
      </c>
      <c r="B286" s="7">
        <v>22</v>
      </c>
      <c r="C286" s="7">
        <v>15.4</v>
      </c>
      <c r="D286" s="7">
        <v>16.7</v>
      </c>
    </row>
    <row r="287" spans="1:4">
      <c r="A287" s="8">
        <v>41820</v>
      </c>
      <c r="B287" s="7">
        <v>21.5</v>
      </c>
      <c r="C287" s="7">
        <v>15.700000000000001</v>
      </c>
      <c r="D287" s="7">
        <v>16.900000000000002</v>
      </c>
    </row>
    <row r="288" spans="1:4">
      <c r="A288" s="8">
        <v>41851</v>
      </c>
      <c r="B288" s="7">
        <v>19.8</v>
      </c>
      <c r="C288" s="7">
        <v>16.400000000000002</v>
      </c>
      <c r="D288" s="7">
        <v>17.100000000000001</v>
      </c>
    </row>
    <row r="289" spans="1:4">
      <c r="A289" s="8">
        <v>41880</v>
      </c>
      <c r="B289" s="7">
        <v>20.400000000000002</v>
      </c>
      <c r="C289" s="7">
        <v>17.3</v>
      </c>
      <c r="D289" s="7">
        <v>16.8</v>
      </c>
    </row>
    <row r="290" spans="1:4">
      <c r="A290" s="8">
        <v>41912</v>
      </c>
      <c r="B290" s="7">
        <v>20.100000000000001</v>
      </c>
      <c r="C290" s="7">
        <v>17.600000000000001</v>
      </c>
      <c r="D290" s="7">
        <v>16.900000000000002</v>
      </c>
    </row>
    <row r="291" spans="1:4">
      <c r="A291" s="8">
        <v>41943</v>
      </c>
      <c r="B291" s="7">
        <v>19.700000000000003</v>
      </c>
      <c r="C291" s="7">
        <v>18.400000000000002</v>
      </c>
      <c r="D291" s="7">
        <v>16.5</v>
      </c>
    </row>
    <row r="292" spans="1:4">
      <c r="A292" s="8">
        <v>41971</v>
      </c>
      <c r="B292" s="7">
        <v>20.200000000000003</v>
      </c>
      <c r="C292" s="7">
        <v>18.7</v>
      </c>
      <c r="D292" s="7">
        <v>18.7</v>
      </c>
    </row>
    <row r="293" spans="1:4">
      <c r="A293" s="8">
        <v>42004</v>
      </c>
      <c r="B293" s="7">
        <v>19.3</v>
      </c>
      <c r="C293" s="7">
        <v>18.2</v>
      </c>
      <c r="D293" s="7">
        <v>18.8</v>
      </c>
    </row>
    <row r="294" spans="1:4">
      <c r="A294" s="8">
        <v>42034</v>
      </c>
      <c r="B294" s="7">
        <v>15.9</v>
      </c>
      <c r="C294" s="7">
        <v>16.3</v>
      </c>
      <c r="D294" s="7">
        <v>17.900000000000002</v>
      </c>
    </row>
    <row r="295" spans="1:4">
      <c r="A295" s="8">
        <v>42062</v>
      </c>
      <c r="B295" s="7">
        <v>17.3</v>
      </c>
      <c r="C295" s="7">
        <v>17.7</v>
      </c>
      <c r="D295" s="7">
        <v>17.7</v>
      </c>
    </row>
    <row r="296" spans="1:4">
      <c r="A296" s="8">
        <v>42094</v>
      </c>
      <c r="B296" s="7">
        <v>16.5</v>
      </c>
      <c r="C296" s="7">
        <v>16.400000000000002</v>
      </c>
      <c r="D296" s="7">
        <v>16.5</v>
      </c>
    </row>
    <row r="297" spans="1:4">
      <c r="A297" s="8">
        <v>42124</v>
      </c>
      <c r="C297" s="7">
        <v>20.200000000000003</v>
      </c>
      <c r="D297" s="7">
        <v>17.3</v>
      </c>
    </row>
    <row r="298" spans="1:4">
      <c r="A298" s="8">
        <v>42153</v>
      </c>
      <c r="C298" s="7">
        <v>19.5</v>
      </c>
      <c r="D298" s="7">
        <v>17</v>
      </c>
    </row>
    <row r="299" spans="1:4">
      <c r="A299" s="8">
        <v>42185</v>
      </c>
      <c r="C299" s="7">
        <v>18.3</v>
      </c>
      <c r="D299" s="7">
        <v>15.9</v>
      </c>
    </row>
    <row r="300" spans="1:4">
      <c r="A300" s="8">
        <v>42216</v>
      </c>
      <c r="C300" s="7">
        <v>31.6</v>
      </c>
      <c r="D300" s="7">
        <v>16.5</v>
      </c>
    </row>
    <row r="301" spans="1:4">
      <c r="A301" s="8">
        <v>42247</v>
      </c>
      <c r="C301" s="7">
        <v>29.5</v>
      </c>
      <c r="D301" s="7">
        <v>14.8</v>
      </c>
    </row>
    <row r="302" spans="1:4">
      <c r="A302" s="8">
        <v>42277</v>
      </c>
      <c r="C302" s="7">
        <v>30</v>
      </c>
      <c r="D302" s="7">
        <v>15</v>
      </c>
    </row>
    <row r="303" spans="1:4">
      <c r="A303" s="8">
        <v>42307</v>
      </c>
      <c r="C303" s="7">
        <v>35.200000000000003</v>
      </c>
      <c r="D303" s="7">
        <v>16.5</v>
      </c>
    </row>
    <row r="304" spans="1:4">
      <c r="A304" s="4">
        <v>42338</v>
      </c>
      <c r="B304"/>
      <c r="C304">
        <v>36.1</v>
      </c>
      <c r="D304">
        <v>14.600000000000001</v>
      </c>
    </row>
    <row r="305" spans="1:4">
      <c r="A305" s="4">
        <v>42368</v>
      </c>
      <c r="B305"/>
      <c r="C305">
        <v>37.4</v>
      </c>
      <c r="D305">
        <v>14.8</v>
      </c>
    </row>
    <row r="306" spans="1:4">
      <c r="A306" s="4">
        <v>42399</v>
      </c>
      <c r="B306"/>
      <c r="C306">
        <v>36.6</v>
      </c>
      <c r="D306">
        <v>12.8</v>
      </c>
    </row>
    <row r="307" spans="1:4">
      <c r="A307" s="4">
        <v>42429</v>
      </c>
      <c r="B307"/>
      <c r="C307">
        <v>35.800000000000004</v>
      </c>
      <c r="D307">
        <v>13</v>
      </c>
    </row>
    <row r="308" spans="1:4">
      <c r="A308" s="4">
        <v>42459</v>
      </c>
      <c r="B308"/>
      <c r="C308">
        <v>38.700000000000003</v>
      </c>
      <c r="D308">
        <v>14.100000000000001</v>
      </c>
    </row>
    <row r="309" spans="1:4">
      <c r="A309" s="4">
        <v>42490</v>
      </c>
      <c r="B309">
        <v>20.5</v>
      </c>
      <c r="C309">
        <v>38.200000000000003</v>
      </c>
      <c r="D309">
        <v>13.600000000000001</v>
      </c>
    </row>
    <row r="310" spans="1:4">
      <c r="A310" s="4">
        <v>42520</v>
      </c>
      <c r="B310">
        <v>20.100000000000001</v>
      </c>
      <c r="C310">
        <v>40.1</v>
      </c>
      <c r="D310">
        <v>14.4</v>
      </c>
    </row>
    <row r="311" spans="1:4">
      <c r="A311" s="4">
        <v>42551</v>
      </c>
      <c r="B311">
        <v>21</v>
      </c>
      <c r="C311">
        <v>39.200000000000003</v>
      </c>
      <c r="D311">
        <v>14.3</v>
      </c>
    </row>
    <row r="312" spans="1:4">
      <c r="A312" s="4">
        <v>42581</v>
      </c>
      <c r="B312">
        <v>16.3</v>
      </c>
      <c r="C312">
        <v>27</v>
      </c>
      <c r="D312">
        <v>15.200000000000001</v>
      </c>
    </row>
    <row r="313" spans="1:4">
      <c r="A313" s="4">
        <v>42612</v>
      </c>
      <c r="B313">
        <v>16.400000000000002</v>
      </c>
      <c r="C313">
        <v>27.6</v>
      </c>
      <c r="D313">
        <v>14.9</v>
      </c>
    </row>
    <row r="314" spans="1:4">
      <c r="A314" s="4">
        <v>42643</v>
      </c>
      <c r="B314">
        <v>15.5</v>
      </c>
      <c r="C314">
        <v>27.5</v>
      </c>
      <c r="D314">
        <v>15</v>
      </c>
    </row>
    <row r="315" spans="1:4">
      <c r="A315" s="4">
        <v>42673</v>
      </c>
      <c r="B315">
        <v>15.3</v>
      </c>
      <c r="C315">
        <v>28.6</v>
      </c>
      <c r="D315">
        <v>14.5</v>
      </c>
    </row>
    <row r="316" spans="1:4">
      <c r="A316" s="4">
        <v>42704</v>
      </c>
      <c r="B316">
        <v>16.100000000000001</v>
      </c>
      <c r="C316">
        <v>28.700000000000003</v>
      </c>
      <c r="D316">
        <v>14.200000000000001</v>
      </c>
    </row>
    <row r="317" spans="1:4">
      <c r="A317" s="4">
        <v>42734</v>
      </c>
      <c r="B317">
        <v>16.600000000000001</v>
      </c>
      <c r="C317">
        <v>29.6</v>
      </c>
      <c r="D317">
        <v>14.4</v>
      </c>
    </row>
    <row r="318" spans="1:4">
      <c r="A318" s="4">
        <v>42765</v>
      </c>
      <c r="B318">
        <v>29.200000000000003</v>
      </c>
      <c r="C318">
        <v>30.200000000000003</v>
      </c>
      <c r="D318">
        <v>14.700000000000001</v>
      </c>
    </row>
    <row r="319" spans="1:4">
      <c r="A319" s="4">
        <v>42794</v>
      </c>
      <c r="B319">
        <v>29</v>
      </c>
      <c r="C319">
        <v>29.6</v>
      </c>
      <c r="D319">
        <v>17.600000000000001</v>
      </c>
    </row>
    <row r="320" spans="1:4">
      <c r="A320" s="4">
        <v>42824</v>
      </c>
      <c r="B320">
        <v>29.1</v>
      </c>
      <c r="C320">
        <v>30.400000000000002</v>
      </c>
      <c r="D320">
        <v>17.400000000000002</v>
      </c>
    </row>
    <row r="321" spans="1:6">
      <c r="A321" s="4">
        <v>42855</v>
      </c>
      <c r="B321">
        <v>28.200000000000003</v>
      </c>
      <c r="C321">
        <v>31.700000000000003</v>
      </c>
      <c r="D321">
        <v>17.5</v>
      </c>
    </row>
    <row r="322" spans="1:6">
      <c r="A322" s="4">
        <v>42885</v>
      </c>
      <c r="B322">
        <v>24.3</v>
      </c>
      <c r="C322">
        <v>31.1</v>
      </c>
      <c r="D322">
        <v>16</v>
      </c>
    </row>
    <row r="323" spans="1:6">
      <c r="A323" s="4">
        <v>42916</v>
      </c>
      <c r="B323">
        <v>24</v>
      </c>
      <c r="C323">
        <v>30.5</v>
      </c>
      <c r="D323">
        <v>15.8</v>
      </c>
    </row>
    <row r="324" spans="1:6">
      <c r="A324" s="4">
        <v>42946</v>
      </c>
      <c r="B324">
        <v>26.6</v>
      </c>
      <c r="C324">
        <v>27</v>
      </c>
      <c r="D324">
        <v>16</v>
      </c>
    </row>
    <row r="325" spans="1:6">
      <c r="A325" s="4">
        <v>42977</v>
      </c>
      <c r="B325">
        <v>25.3</v>
      </c>
      <c r="C325">
        <v>27.3</v>
      </c>
      <c r="D325">
        <v>16.8</v>
      </c>
    </row>
    <row r="326" spans="1:6">
      <c r="A326" s="4">
        <v>43008</v>
      </c>
      <c r="B326">
        <v>25.2</v>
      </c>
      <c r="C326" s="7">
        <v>27.5</v>
      </c>
      <c r="D326" s="7">
        <v>17.7</v>
      </c>
      <c r="F326" s="4"/>
    </row>
    <row r="327" spans="1:6">
      <c r="A327" s="4">
        <v>43038</v>
      </c>
      <c r="B327">
        <v>25.3</v>
      </c>
      <c r="C327" s="7">
        <v>28.4</v>
      </c>
      <c r="D327" s="7">
        <v>17.899999999999999</v>
      </c>
      <c r="F327" s="4"/>
    </row>
    <row r="328" spans="1:6">
      <c r="A328" s="4">
        <v>43069</v>
      </c>
      <c r="B328">
        <v>22.7</v>
      </c>
      <c r="C328" s="7">
        <v>28.5</v>
      </c>
      <c r="D328" s="7">
        <v>19.399999999999999</v>
      </c>
      <c r="F328" s="4"/>
    </row>
    <row r="329" spans="1:6">
      <c r="A329" s="8">
        <v>43099</v>
      </c>
      <c r="B329">
        <v>21.6</v>
      </c>
      <c r="C329" s="7">
        <v>28.9</v>
      </c>
      <c r="D329" s="7">
        <v>19.899999999999999</v>
      </c>
      <c r="F329" s="4"/>
    </row>
    <row r="330" spans="1:6">
      <c r="A330" s="8">
        <v>43130</v>
      </c>
      <c r="B330" t="s">
        <v>360</v>
      </c>
      <c r="C330" s="7">
        <v>31.4</v>
      </c>
      <c r="D330" s="7">
        <v>21.9</v>
      </c>
      <c r="F330" s="4"/>
    </row>
    <row r="331" spans="1:6">
      <c r="A331" s="8">
        <v>43159</v>
      </c>
      <c r="B331" t="s">
        <v>360</v>
      </c>
      <c r="C331" s="7">
        <v>28.8</v>
      </c>
      <c r="D331" s="7">
        <v>23.2</v>
      </c>
      <c r="F331" s="4"/>
    </row>
    <row r="332" spans="1:6">
      <c r="A332" s="8">
        <v>43189</v>
      </c>
      <c r="B332" t="s">
        <v>360</v>
      </c>
      <c r="C332" s="7">
        <v>28.1</v>
      </c>
      <c r="D332" s="7">
        <v>22.2</v>
      </c>
      <c r="F332" s="4"/>
    </row>
    <row r="333" spans="1:6">
      <c r="A333" s="8">
        <v>43220</v>
      </c>
      <c r="B333" t="s">
        <v>360</v>
      </c>
      <c r="C333" s="7">
        <v>26</v>
      </c>
      <c r="D333" s="7">
        <v>22.9</v>
      </c>
      <c r="F333" s="4"/>
    </row>
    <row r="334" spans="1:6">
      <c r="A334" s="8">
        <v>43250</v>
      </c>
      <c r="B334" t="s">
        <v>360</v>
      </c>
      <c r="C334" s="7">
        <v>27.6</v>
      </c>
      <c r="D334" s="7">
        <v>21.5</v>
      </c>
      <c r="F334" s="4"/>
    </row>
    <row r="335" spans="1:6">
      <c r="A335" s="8">
        <v>43281</v>
      </c>
      <c r="B335" t="s">
        <v>360</v>
      </c>
      <c r="C335" s="7">
        <v>27.5</v>
      </c>
      <c r="D335" s="7">
        <v>21.6</v>
      </c>
      <c r="F335" s="4"/>
    </row>
    <row r="336" spans="1:6">
      <c r="A336" s="8">
        <v>43311</v>
      </c>
      <c r="B336" t="s">
        <v>360</v>
      </c>
      <c r="C336" s="7">
        <v>27.1</v>
      </c>
      <c r="D336" s="7">
        <v>21.1</v>
      </c>
      <c r="F336" s="4"/>
    </row>
    <row r="337" spans="1:6">
      <c r="A337" s="8">
        <v>43342</v>
      </c>
      <c r="B337" t="s">
        <v>360</v>
      </c>
      <c r="C337" s="7">
        <v>28.8</v>
      </c>
      <c r="D337" s="7">
        <v>21.9</v>
      </c>
      <c r="F337" s="4"/>
    </row>
    <row r="338" spans="1:6">
      <c r="A338" s="8">
        <v>43373</v>
      </c>
      <c r="B338" t="s">
        <v>360</v>
      </c>
      <c r="C338" s="7">
        <v>29.5</v>
      </c>
      <c r="D338" s="7">
        <v>22.6</v>
      </c>
      <c r="F338" s="4"/>
    </row>
    <row r="339" spans="1:6">
      <c r="A339" s="8">
        <v>43403</v>
      </c>
      <c r="B339" t="s">
        <v>360</v>
      </c>
      <c r="C339" s="7">
        <v>24.8</v>
      </c>
      <c r="D339" s="7">
        <v>20.7</v>
      </c>
      <c r="F339" s="4"/>
    </row>
    <row r="340" spans="1:6">
      <c r="A340" s="8">
        <v>43434</v>
      </c>
      <c r="B340" t="s">
        <v>360</v>
      </c>
      <c r="C340" s="7">
        <v>26.5</v>
      </c>
      <c r="D340" s="7">
        <v>19.7</v>
      </c>
      <c r="F340" s="4"/>
    </row>
    <row r="341" spans="1:6">
      <c r="A341" s="8">
        <v>43464</v>
      </c>
      <c r="B341" t="s">
        <v>360</v>
      </c>
      <c r="C341" s="7">
        <v>24</v>
      </c>
      <c r="D341" s="7">
        <v>17.600000000000001</v>
      </c>
      <c r="F341" s="4"/>
    </row>
    <row r="342" spans="1:6">
      <c r="A342" s="8">
        <v>43495</v>
      </c>
      <c r="B342" t="s">
        <v>360</v>
      </c>
      <c r="C342" s="7">
        <v>25.4</v>
      </c>
      <c r="D342" s="7">
        <v>19.2</v>
      </c>
      <c r="F342" s="4"/>
    </row>
    <row r="343" spans="1:6">
      <c r="A343" s="8">
        <v>43524</v>
      </c>
      <c r="B343" t="s">
        <v>360</v>
      </c>
      <c r="C343" s="7">
        <v>26.1</v>
      </c>
      <c r="D343" s="7">
        <v>19.899999999999999</v>
      </c>
      <c r="F343" s="4"/>
    </row>
    <row r="344" spans="1:6">
      <c r="A344" s="8">
        <v>43554</v>
      </c>
      <c r="B344" t="s">
        <v>360</v>
      </c>
      <c r="C344" s="7">
        <v>27.4</v>
      </c>
      <c r="D344" s="7">
        <v>20.8</v>
      </c>
      <c r="F344" s="4"/>
    </row>
    <row r="345" spans="1:6">
      <c r="A345" s="8">
        <v>43585</v>
      </c>
      <c r="B345" t="s">
        <v>360</v>
      </c>
      <c r="C345" s="7">
        <v>29.1</v>
      </c>
      <c r="D345" s="7">
        <v>21.5</v>
      </c>
      <c r="F345" s="4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U35"/>
  <sheetViews>
    <sheetView workbookViewId="0">
      <pane ySplit="2805" topLeftCell="A10" activePane="bottomLeft"/>
      <selection sqref="A1:U35"/>
      <selection pane="bottomLeft" activeCell="T22" sqref="T22"/>
    </sheetView>
  </sheetViews>
  <sheetFormatPr baseColWidth="10" defaultColWidth="9.140625" defaultRowHeight="12.75"/>
  <sheetData>
    <row r="1" spans="1:21">
      <c r="A1" s="7" t="s">
        <v>70</v>
      </c>
      <c r="B1" s="7"/>
      <c r="C1" s="7"/>
      <c r="D1" s="7"/>
      <c r="E1" s="7"/>
      <c r="F1" s="7"/>
      <c r="G1" s="7"/>
      <c r="H1" s="7"/>
      <c r="I1" s="7"/>
      <c r="J1" s="7"/>
      <c r="K1" s="7"/>
      <c r="L1" s="2"/>
      <c r="M1" s="2"/>
      <c r="N1" s="22" t="s">
        <v>57</v>
      </c>
      <c r="O1" s="22" t="s">
        <v>69</v>
      </c>
      <c r="P1" s="2"/>
      <c r="Q1" s="2"/>
      <c r="R1" s="2"/>
      <c r="S1" s="2"/>
      <c r="T1" s="2"/>
      <c r="U1" s="2"/>
    </row>
    <row r="2" spans="1:21" ht="25.5">
      <c r="A2" s="7"/>
      <c r="B2" s="7" t="s">
        <v>68</v>
      </c>
      <c r="C2" s="7" t="s">
        <v>67</v>
      </c>
      <c r="D2" s="23" t="s">
        <v>66</v>
      </c>
      <c r="E2" s="23" t="s">
        <v>65</v>
      </c>
      <c r="F2" s="7" t="s">
        <v>64</v>
      </c>
      <c r="G2" s="7" t="s">
        <v>63</v>
      </c>
      <c r="H2" s="7" t="s">
        <v>62</v>
      </c>
      <c r="I2" s="7" t="s">
        <v>61</v>
      </c>
      <c r="J2" s="7" t="s">
        <v>60</v>
      </c>
      <c r="K2" s="7" t="s">
        <v>59</v>
      </c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7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7">
        <v>1</v>
      </c>
      <c r="B4" s="7">
        <v>10</v>
      </c>
      <c r="C4" s="7">
        <v>4</v>
      </c>
      <c r="D4" s="7">
        <v>10</v>
      </c>
      <c r="E4" s="7">
        <v>12</v>
      </c>
      <c r="F4" s="7">
        <v>12</v>
      </c>
      <c r="G4" s="7">
        <v>4</v>
      </c>
      <c r="H4" s="7">
        <v>12</v>
      </c>
      <c r="I4" s="7">
        <v>6</v>
      </c>
      <c r="J4" s="7">
        <v>13</v>
      </c>
      <c r="K4" s="7">
        <v>6</v>
      </c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>
      <c r="A5" s="7">
        <v>2</v>
      </c>
      <c r="B5" s="7">
        <f t="shared" ref="B5:B33" si="0">B4*1.06</f>
        <v>10.600000000000001</v>
      </c>
      <c r="C5" s="7">
        <f t="shared" ref="C5:C33" si="1">C4*1.06</f>
        <v>4.24</v>
      </c>
      <c r="D5" s="7">
        <f t="shared" ref="D5:D33" si="2">D4</f>
        <v>10</v>
      </c>
      <c r="E5" s="7">
        <f t="shared" ref="E5:E33" si="3">E4</f>
        <v>12</v>
      </c>
      <c r="F5" s="7">
        <f t="shared" ref="F5:F33" si="4">F4*1.08</f>
        <v>12.96</v>
      </c>
      <c r="G5" s="7">
        <f t="shared" ref="G5:G33" si="5">G4*1.08</f>
        <v>4.32</v>
      </c>
      <c r="H5" s="7">
        <f t="shared" ref="H5:H33" si="6">H4*1.06</f>
        <v>12.72</v>
      </c>
      <c r="I5" s="7">
        <f t="shared" ref="I5:I33" si="7">I4*1.06</f>
        <v>6.36</v>
      </c>
      <c r="J5" s="7">
        <f t="shared" ref="J5:J33" si="8">J4*1.07</f>
        <v>13.91</v>
      </c>
      <c r="K5" s="7">
        <f t="shared" ref="K5:K33" si="9">K4*1.07</f>
        <v>6.42</v>
      </c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>
      <c r="A6" s="7">
        <v>3</v>
      </c>
      <c r="B6" s="7">
        <f t="shared" si="0"/>
        <v>11.236000000000002</v>
      </c>
      <c r="C6" s="7">
        <f t="shared" si="1"/>
        <v>4.4944000000000006</v>
      </c>
      <c r="D6" s="7">
        <f t="shared" si="2"/>
        <v>10</v>
      </c>
      <c r="E6" s="7">
        <f t="shared" si="3"/>
        <v>12</v>
      </c>
      <c r="F6" s="7">
        <f t="shared" si="4"/>
        <v>13.996800000000002</v>
      </c>
      <c r="G6" s="7">
        <f t="shared" si="5"/>
        <v>4.6656000000000004</v>
      </c>
      <c r="H6" s="7">
        <f t="shared" si="6"/>
        <v>13.483200000000002</v>
      </c>
      <c r="I6" s="7">
        <f t="shared" si="7"/>
        <v>6.7416000000000009</v>
      </c>
      <c r="J6" s="7">
        <f t="shared" si="8"/>
        <v>14.883700000000001</v>
      </c>
      <c r="K6" s="7">
        <f t="shared" si="9"/>
        <v>6.8694000000000006</v>
      </c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7">
        <v>4</v>
      </c>
      <c r="B7" s="7">
        <f t="shared" si="0"/>
        <v>11.910160000000003</v>
      </c>
      <c r="C7" s="7">
        <f t="shared" si="1"/>
        <v>4.7640640000000012</v>
      </c>
      <c r="D7" s="7">
        <f t="shared" si="2"/>
        <v>10</v>
      </c>
      <c r="E7" s="7">
        <f t="shared" si="3"/>
        <v>12</v>
      </c>
      <c r="F7" s="7">
        <f t="shared" si="4"/>
        <v>15.116544000000003</v>
      </c>
      <c r="G7" s="7">
        <f t="shared" si="5"/>
        <v>5.0388480000000007</v>
      </c>
      <c r="H7" s="7">
        <f t="shared" si="6"/>
        <v>14.292192000000004</v>
      </c>
      <c r="I7" s="7">
        <f t="shared" si="7"/>
        <v>7.1460960000000018</v>
      </c>
      <c r="J7" s="7">
        <f t="shared" si="8"/>
        <v>15.925559000000002</v>
      </c>
      <c r="K7" s="7">
        <f t="shared" si="9"/>
        <v>7.3502580000000011</v>
      </c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7">
        <v>5</v>
      </c>
      <c r="B8" s="7">
        <f t="shared" si="0"/>
        <v>12.624769600000004</v>
      </c>
      <c r="C8" s="7">
        <f t="shared" si="1"/>
        <v>5.0499078400000013</v>
      </c>
      <c r="D8" s="7">
        <f t="shared" si="2"/>
        <v>10</v>
      </c>
      <c r="E8" s="7">
        <f t="shared" si="3"/>
        <v>12</v>
      </c>
      <c r="F8" s="7">
        <f t="shared" si="4"/>
        <v>16.325867520000003</v>
      </c>
      <c r="G8" s="7">
        <f t="shared" si="5"/>
        <v>5.4419558400000012</v>
      </c>
      <c r="H8" s="7">
        <f t="shared" si="6"/>
        <v>15.149723520000004</v>
      </c>
      <c r="I8" s="7">
        <f t="shared" si="7"/>
        <v>7.5748617600000019</v>
      </c>
      <c r="J8" s="7">
        <f t="shared" si="8"/>
        <v>17.040348130000002</v>
      </c>
      <c r="K8" s="7">
        <f t="shared" si="9"/>
        <v>7.8647760600000014</v>
      </c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7">
        <v>6</v>
      </c>
      <c r="B9" s="7">
        <f t="shared" si="0"/>
        <v>13.382255776000004</v>
      </c>
      <c r="C9" s="7">
        <f t="shared" si="1"/>
        <v>5.352902310400002</v>
      </c>
      <c r="D9" s="7">
        <f t="shared" si="2"/>
        <v>10</v>
      </c>
      <c r="E9" s="7">
        <f t="shared" si="3"/>
        <v>12</v>
      </c>
      <c r="F9" s="7">
        <f t="shared" si="4"/>
        <v>17.631936921600005</v>
      </c>
      <c r="G9" s="7">
        <f t="shared" si="5"/>
        <v>5.8773123072000013</v>
      </c>
      <c r="H9" s="7">
        <f t="shared" si="6"/>
        <v>16.058706931200003</v>
      </c>
      <c r="I9" s="7">
        <f t="shared" si="7"/>
        <v>8.0293534656000016</v>
      </c>
      <c r="J9" s="7">
        <f t="shared" si="8"/>
        <v>18.233172499100004</v>
      </c>
      <c r="K9" s="7">
        <f t="shared" si="9"/>
        <v>8.4153103842000014</v>
      </c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7">
        <v>7</v>
      </c>
      <c r="B10" s="7">
        <f t="shared" si="0"/>
        <v>14.185191122560006</v>
      </c>
      <c r="C10" s="7">
        <f t="shared" si="1"/>
        <v>5.6740764490240023</v>
      </c>
      <c r="D10" s="7">
        <f t="shared" si="2"/>
        <v>10</v>
      </c>
      <c r="E10" s="7">
        <f t="shared" si="3"/>
        <v>12</v>
      </c>
      <c r="F10" s="7">
        <f t="shared" si="4"/>
        <v>19.042491875328007</v>
      </c>
      <c r="G10" s="7">
        <f t="shared" si="5"/>
        <v>6.3474972917760022</v>
      </c>
      <c r="H10" s="7">
        <f t="shared" si="6"/>
        <v>17.022229347072006</v>
      </c>
      <c r="I10" s="7">
        <f t="shared" si="7"/>
        <v>8.511114673536003</v>
      </c>
      <c r="J10" s="7">
        <f t="shared" si="8"/>
        <v>19.509494574037006</v>
      </c>
      <c r="K10" s="7">
        <f t="shared" si="9"/>
        <v>9.0043821110940012</v>
      </c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7">
        <v>8</v>
      </c>
      <c r="B11" s="7">
        <f t="shared" si="0"/>
        <v>15.036302589913607</v>
      </c>
      <c r="C11" s="7">
        <f t="shared" si="1"/>
        <v>6.0145210359654424</v>
      </c>
      <c r="D11" s="7">
        <f t="shared" si="2"/>
        <v>10</v>
      </c>
      <c r="E11" s="7">
        <f t="shared" si="3"/>
        <v>12</v>
      </c>
      <c r="F11" s="7">
        <f t="shared" si="4"/>
        <v>20.56589122535425</v>
      </c>
      <c r="G11" s="7">
        <f t="shared" si="5"/>
        <v>6.8552970751180826</v>
      </c>
      <c r="H11" s="7">
        <f t="shared" si="6"/>
        <v>18.043563107896329</v>
      </c>
      <c r="I11" s="7">
        <f t="shared" si="7"/>
        <v>9.0217815539481645</v>
      </c>
      <c r="J11" s="7">
        <f t="shared" si="8"/>
        <v>20.875159194219599</v>
      </c>
      <c r="K11" s="7">
        <f t="shared" si="9"/>
        <v>9.6346888588705824</v>
      </c>
      <c r="L11" s="2"/>
      <c r="M11" s="2"/>
      <c r="N11" s="22" t="s">
        <v>57</v>
      </c>
      <c r="O11" s="22" t="s">
        <v>58</v>
      </c>
      <c r="P11" s="2"/>
      <c r="Q11" s="2"/>
      <c r="R11" s="2"/>
      <c r="S11" s="2"/>
      <c r="T11" s="2"/>
      <c r="U11" s="2"/>
    </row>
    <row r="12" spans="1:21">
      <c r="A12" s="7">
        <v>9</v>
      </c>
      <c r="B12" s="7">
        <f t="shared" si="0"/>
        <v>15.938480745308425</v>
      </c>
      <c r="C12" s="7">
        <f t="shared" si="1"/>
        <v>6.3753922981233693</v>
      </c>
      <c r="D12" s="7">
        <f t="shared" si="2"/>
        <v>10</v>
      </c>
      <c r="E12" s="7">
        <f t="shared" si="3"/>
        <v>12</v>
      </c>
      <c r="F12" s="7">
        <f t="shared" si="4"/>
        <v>22.21116252338259</v>
      </c>
      <c r="G12" s="7">
        <f t="shared" si="5"/>
        <v>7.4037208411275302</v>
      </c>
      <c r="H12" s="7">
        <f t="shared" si="6"/>
        <v>19.126176894370111</v>
      </c>
      <c r="I12" s="7">
        <f t="shared" si="7"/>
        <v>9.5630884471850557</v>
      </c>
      <c r="J12" s="7">
        <f t="shared" si="8"/>
        <v>22.336420337814971</v>
      </c>
      <c r="K12" s="7">
        <f t="shared" si="9"/>
        <v>10.309117078991523</v>
      </c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7">
        <v>10</v>
      </c>
      <c r="B13" s="7">
        <f t="shared" si="0"/>
        <v>16.894789590026932</v>
      </c>
      <c r="C13" s="7">
        <f t="shared" si="1"/>
        <v>6.7579158360107714</v>
      </c>
      <c r="D13" s="7">
        <f t="shared" si="2"/>
        <v>10</v>
      </c>
      <c r="E13" s="7">
        <f t="shared" si="3"/>
        <v>12</v>
      </c>
      <c r="F13" s="7">
        <f t="shared" si="4"/>
        <v>23.988055525253198</v>
      </c>
      <c r="G13" s="7">
        <f t="shared" si="5"/>
        <v>7.9960185084177331</v>
      </c>
      <c r="H13" s="7">
        <f t="shared" si="6"/>
        <v>20.273747508032319</v>
      </c>
      <c r="I13" s="7">
        <f t="shared" si="7"/>
        <v>10.136873754016159</v>
      </c>
      <c r="J13" s="7">
        <f t="shared" si="8"/>
        <v>23.899969761462021</v>
      </c>
      <c r="K13" s="7">
        <f t="shared" si="9"/>
        <v>11.03075527452093</v>
      </c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7">
        <v>11</v>
      </c>
      <c r="B14" s="7">
        <f t="shared" si="0"/>
        <v>17.908476965428548</v>
      </c>
      <c r="C14" s="7">
        <f t="shared" si="1"/>
        <v>7.1633907861714183</v>
      </c>
      <c r="D14" s="7">
        <f t="shared" si="2"/>
        <v>10</v>
      </c>
      <c r="E14" s="7">
        <f t="shared" si="3"/>
        <v>12</v>
      </c>
      <c r="F14" s="7">
        <f t="shared" si="4"/>
        <v>25.907099967273457</v>
      </c>
      <c r="G14" s="7">
        <f t="shared" si="5"/>
        <v>8.6356999890911528</v>
      </c>
      <c r="H14" s="7">
        <f t="shared" si="6"/>
        <v>21.490172358514258</v>
      </c>
      <c r="I14" s="7">
        <f t="shared" si="7"/>
        <v>10.745086179257129</v>
      </c>
      <c r="J14" s="7">
        <f t="shared" si="8"/>
        <v>25.572967644764365</v>
      </c>
      <c r="K14" s="7">
        <f t="shared" si="9"/>
        <v>11.802908143737396</v>
      </c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>
      <c r="A15" s="7">
        <v>12</v>
      </c>
      <c r="B15" s="7">
        <f t="shared" si="0"/>
        <v>18.98298558335426</v>
      </c>
      <c r="C15" s="7">
        <f t="shared" si="1"/>
        <v>7.5931942333417037</v>
      </c>
      <c r="D15" s="7">
        <f t="shared" si="2"/>
        <v>10</v>
      </c>
      <c r="E15" s="7">
        <f t="shared" si="3"/>
        <v>12</v>
      </c>
      <c r="F15" s="7">
        <f t="shared" si="4"/>
        <v>27.979667964655334</v>
      </c>
      <c r="G15" s="7">
        <f t="shared" si="5"/>
        <v>9.3265559882184448</v>
      </c>
      <c r="H15" s="7">
        <f t="shared" si="6"/>
        <v>22.779582700025113</v>
      </c>
      <c r="I15" s="7">
        <f t="shared" si="7"/>
        <v>11.389791350012556</v>
      </c>
      <c r="J15" s="7">
        <f t="shared" si="8"/>
        <v>27.363075379897872</v>
      </c>
      <c r="K15" s="7">
        <f t="shared" si="9"/>
        <v>12.629111713799015</v>
      </c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7">
        <v>13</v>
      </c>
      <c r="B16" s="7">
        <f t="shared" si="0"/>
        <v>20.121964718355517</v>
      </c>
      <c r="C16" s="7">
        <f t="shared" si="1"/>
        <v>8.0487858873422056</v>
      </c>
      <c r="D16" s="7">
        <f t="shared" si="2"/>
        <v>10</v>
      </c>
      <c r="E16" s="7">
        <f t="shared" si="3"/>
        <v>12</v>
      </c>
      <c r="F16" s="7">
        <f t="shared" si="4"/>
        <v>30.218041401827762</v>
      </c>
      <c r="G16" s="7">
        <f t="shared" si="5"/>
        <v>10.072680467275921</v>
      </c>
      <c r="H16" s="7">
        <f t="shared" si="6"/>
        <v>24.14635766202662</v>
      </c>
      <c r="I16" s="7">
        <f t="shared" si="7"/>
        <v>12.07317883101331</v>
      </c>
      <c r="J16" s="7">
        <f t="shared" si="8"/>
        <v>29.278490656490725</v>
      </c>
      <c r="K16" s="7">
        <f t="shared" si="9"/>
        <v>13.513149533764947</v>
      </c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7">
        <v>14</v>
      </c>
      <c r="B17" s="7">
        <f t="shared" si="0"/>
        <v>21.32928260145685</v>
      </c>
      <c r="C17" s="7">
        <f t="shared" si="1"/>
        <v>8.5317130405827388</v>
      </c>
      <c r="D17" s="7">
        <f t="shared" si="2"/>
        <v>10</v>
      </c>
      <c r="E17" s="7">
        <f t="shared" si="3"/>
        <v>12</v>
      </c>
      <c r="F17" s="7">
        <f t="shared" si="4"/>
        <v>32.635484713973987</v>
      </c>
      <c r="G17" s="7">
        <f t="shared" si="5"/>
        <v>10.878494904657996</v>
      </c>
      <c r="H17" s="7">
        <f t="shared" si="6"/>
        <v>25.595139121748218</v>
      </c>
      <c r="I17" s="7">
        <f t="shared" si="7"/>
        <v>12.797569560874109</v>
      </c>
      <c r="J17" s="7">
        <f t="shared" si="8"/>
        <v>31.327985002445079</v>
      </c>
      <c r="K17" s="7">
        <f t="shared" si="9"/>
        <v>14.459070001128495</v>
      </c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7">
        <v>15</v>
      </c>
      <c r="B18" s="7">
        <f t="shared" si="0"/>
        <v>22.609039557544261</v>
      </c>
      <c r="C18" s="7">
        <f t="shared" si="1"/>
        <v>9.0436158230177028</v>
      </c>
      <c r="D18" s="7">
        <f t="shared" si="2"/>
        <v>10</v>
      </c>
      <c r="E18" s="7">
        <f t="shared" si="3"/>
        <v>12</v>
      </c>
      <c r="F18" s="7">
        <f t="shared" si="4"/>
        <v>35.246323491091907</v>
      </c>
      <c r="G18" s="7">
        <f t="shared" si="5"/>
        <v>11.748774497030636</v>
      </c>
      <c r="H18" s="7">
        <f t="shared" si="6"/>
        <v>27.130847469053112</v>
      </c>
      <c r="I18" s="7">
        <f t="shared" si="7"/>
        <v>13.565423734526556</v>
      </c>
      <c r="J18" s="7">
        <f t="shared" si="8"/>
        <v>33.520943952616236</v>
      </c>
      <c r="K18" s="7">
        <f t="shared" si="9"/>
        <v>15.471204901207491</v>
      </c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7">
        <v>16</v>
      </c>
      <c r="B19" s="7">
        <f t="shared" si="0"/>
        <v>23.965581930996919</v>
      </c>
      <c r="C19" s="7">
        <f t="shared" si="1"/>
        <v>9.5862327723987661</v>
      </c>
      <c r="D19" s="7">
        <f t="shared" si="2"/>
        <v>10</v>
      </c>
      <c r="E19" s="7">
        <f t="shared" si="3"/>
        <v>12</v>
      </c>
      <c r="F19" s="7">
        <f t="shared" si="4"/>
        <v>38.066029370379262</v>
      </c>
      <c r="G19" s="7">
        <f t="shared" si="5"/>
        <v>12.688676456793088</v>
      </c>
      <c r="H19" s="7">
        <f t="shared" si="6"/>
        <v>28.758698317196302</v>
      </c>
      <c r="I19" s="7">
        <f t="shared" si="7"/>
        <v>14.379349158598151</v>
      </c>
      <c r="J19" s="7">
        <f t="shared" si="8"/>
        <v>35.867410029299371</v>
      </c>
      <c r="K19" s="7">
        <f t="shared" si="9"/>
        <v>16.554189244292015</v>
      </c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7">
        <v>17</v>
      </c>
      <c r="B20" s="7">
        <f t="shared" si="0"/>
        <v>25.403516846856736</v>
      </c>
      <c r="C20" s="7">
        <f t="shared" si="1"/>
        <v>10.161406738742693</v>
      </c>
      <c r="D20" s="7">
        <f t="shared" si="2"/>
        <v>10</v>
      </c>
      <c r="E20" s="7">
        <f t="shared" si="3"/>
        <v>12</v>
      </c>
      <c r="F20" s="7">
        <f t="shared" si="4"/>
        <v>41.111311720009603</v>
      </c>
      <c r="G20" s="7">
        <f t="shared" si="5"/>
        <v>13.703770573336536</v>
      </c>
      <c r="H20" s="7">
        <f t="shared" si="6"/>
        <v>30.484220216228081</v>
      </c>
      <c r="I20" s="7">
        <f t="shared" si="7"/>
        <v>15.242110108114041</v>
      </c>
      <c r="J20" s="7">
        <f t="shared" si="8"/>
        <v>38.37812873135033</v>
      </c>
      <c r="K20" s="7">
        <f t="shared" si="9"/>
        <v>17.712982491392456</v>
      </c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7">
        <v>18</v>
      </c>
      <c r="B21" s="7">
        <f t="shared" si="0"/>
        <v>26.927727857668142</v>
      </c>
      <c r="C21" s="7">
        <f t="shared" si="1"/>
        <v>10.771091143067256</v>
      </c>
      <c r="D21" s="7">
        <f t="shared" si="2"/>
        <v>10</v>
      </c>
      <c r="E21" s="7">
        <f t="shared" si="3"/>
        <v>12</v>
      </c>
      <c r="F21" s="7">
        <f t="shared" si="4"/>
        <v>44.400216657610372</v>
      </c>
      <c r="G21" s="7">
        <f t="shared" si="5"/>
        <v>14.800072219203459</v>
      </c>
      <c r="H21" s="7">
        <f t="shared" si="6"/>
        <v>32.313273429201764</v>
      </c>
      <c r="I21" s="7">
        <f t="shared" si="7"/>
        <v>16.156636714600882</v>
      </c>
      <c r="J21" s="7">
        <f t="shared" si="8"/>
        <v>41.064597742544855</v>
      </c>
      <c r="K21" s="7">
        <f t="shared" si="9"/>
        <v>18.95289126578993</v>
      </c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7">
        <v>19</v>
      </c>
      <c r="B22" s="7">
        <f t="shared" si="0"/>
        <v>28.543391529128233</v>
      </c>
      <c r="C22" s="7">
        <f t="shared" si="1"/>
        <v>11.417356611651291</v>
      </c>
      <c r="D22" s="7">
        <f t="shared" si="2"/>
        <v>10</v>
      </c>
      <c r="E22" s="7">
        <f t="shared" si="3"/>
        <v>12</v>
      </c>
      <c r="F22" s="7">
        <f t="shared" si="4"/>
        <v>47.952233990219206</v>
      </c>
      <c r="G22" s="7">
        <f t="shared" si="5"/>
        <v>15.984077996739737</v>
      </c>
      <c r="H22" s="7">
        <f t="shared" si="6"/>
        <v>34.252069834953872</v>
      </c>
      <c r="I22" s="7">
        <f t="shared" si="7"/>
        <v>17.126034917476936</v>
      </c>
      <c r="J22" s="7">
        <f t="shared" si="8"/>
        <v>43.939119584522999</v>
      </c>
      <c r="K22" s="7">
        <f t="shared" si="9"/>
        <v>20.279593654395224</v>
      </c>
      <c r="L22" s="2"/>
      <c r="M22" s="2"/>
      <c r="N22" s="22" t="s">
        <v>57</v>
      </c>
      <c r="O22" s="22" t="s">
        <v>56</v>
      </c>
      <c r="P22" s="2"/>
      <c r="Q22" s="2"/>
      <c r="R22" s="2"/>
      <c r="S22" s="2"/>
      <c r="T22" s="2"/>
      <c r="U22" s="2"/>
    </row>
    <row r="23" spans="1:21">
      <c r="A23" s="7">
        <v>20</v>
      </c>
      <c r="B23" s="7">
        <f t="shared" si="0"/>
        <v>30.255995020875929</v>
      </c>
      <c r="C23" s="7">
        <f t="shared" si="1"/>
        <v>12.10239800835037</v>
      </c>
      <c r="D23" s="7">
        <f t="shared" si="2"/>
        <v>10</v>
      </c>
      <c r="E23" s="7">
        <f t="shared" si="3"/>
        <v>12</v>
      </c>
      <c r="F23" s="7">
        <f t="shared" si="4"/>
        <v>51.788412709436749</v>
      </c>
      <c r="G23" s="7">
        <f t="shared" si="5"/>
        <v>17.262804236478917</v>
      </c>
      <c r="H23" s="7">
        <f t="shared" si="6"/>
        <v>36.307194025051103</v>
      </c>
      <c r="I23" s="7">
        <f t="shared" si="7"/>
        <v>18.153597012525552</v>
      </c>
      <c r="J23" s="7">
        <f t="shared" si="8"/>
        <v>47.014857955439609</v>
      </c>
      <c r="K23" s="7">
        <f t="shared" si="9"/>
        <v>21.699165210202892</v>
      </c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7">
        <v>21</v>
      </c>
      <c r="B24" s="7">
        <f t="shared" si="0"/>
        <v>32.07135472212849</v>
      </c>
      <c r="C24" s="7">
        <f t="shared" si="1"/>
        <v>12.828541888851394</v>
      </c>
      <c r="D24" s="7">
        <f t="shared" si="2"/>
        <v>10</v>
      </c>
      <c r="E24" s="7">
        <f t="shared" si="3"/>
        <v>12</v>
      </c>
      <c r="F24" s="7">
        <f t="shared" si="4"/>
        <v>55.931485726191696</v>
      </c>
      <c r="G24" s="7">
        <f t="shared" si="5"/>
        <v>18.643828575397233</v>
      </c>
      <c r="H24" s="7">
        <f t="shared" si="6"/>
        <v>38.485625666554171</v>
      </c>
      <c r="I24" s="7">
        <f t="shared" si="7"/>
        <v>19.242812833277085</v>
      </c>
      <c r="J24" s="7">
        <f t="shared" si="8"/>
        <v>50.305898012320384</v>
      </c>
      <c r="K24" s="7">
        <f t="shared" si="9"/>
        <v>23.218106774917096</v>
      </c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7">
        <v>22</v>
      </c>
      <c r="B25" s="7">
        <f t="shared" si="0"/>
        <v>33.995636005456198</v>
      </c>
      <c r="C25" s="7">
        <f t="shared" si="1"/>
        <v>13.598254402182478</v>
      </c>
      <c r="D25" s="7">
        <f t="shared" si="2"/>
        <v>10</v>
      </c>
      <c r="E25" s="7">
        <f t="shared" si="3"/>
        <v>12</v>
      </c>
      <c r="F25" s="7">
        <f t="shared" si="4"/>
        <v>60.406004584287032</v>
      </c>
      <c r="G25" s="7">
        <f t="shared" si="5"/>
        <v>20.135334861429012</v>
      </c>
      <c r="H25" s="7">
        <f t="shared" si="6"/>
        <v>40.794763206547422</v>
      </c>
      <c r="I25" s="7">
        <f t="shared" si="7"/>
        <v>20.397381603273711</v>
      </c>
      <c r="J25" s="7">
        <f t="shared" si="8"/>
        <v>53.82731087318281</v>
      </c>
      <c r="K25" s="7">
        <f t="shared" si="9"/>
        <v>24.843374249161293</v>
      </c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7">
        <v>23</v>
      </c>
      <c r="B26" s="7">
        <f t="shared" si="0"/>
        <v>36.035374165783573</v>
      </c>
      <c r="C26" s="7">
        <f t="shared" si="1"/>
        <v>14.414149666313428</v>
      </c>
      <c r="D26" s="7">
        <f t="shared" si="2"/>
        <v>10</v>
      </c>
      <c r="E26" s="7">
        <f t="shared" si="3"/>
        <v>12</v>
      </c>
      <c r="F26" s="7">
        <f t="shared" si="4"/>
        <v>65.238484951030003</v>
      </c>
      <c r="G26" s="7">
        <f t="shared" si="5"/>
        <v>21.746161650343335</v>
      </c>
      <c r="H26" s="7">
        <f t="shared" si="6"/>
        <v>43.242448998940269</v>
      </c>
      <c r="I26" s="7">
        <f t="shared" si="7"/>
        <v>21.621224499470134</v>
      </c>
      <c r="J26" s="7">
        <f t="shared" si="8"/>
        <v>57.595222634305607</v>
      </c>
      <c r="K26" s="7">
        <f t="shared" si="9"/>
        <v>26.582410446602584</v>
      </c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7">
        <v>24</v>
      </c>
      <c r="B27" s="7">
        <f t="shared" si="0"/>
        <v>38.197496615730586</v>
      </c>
      <c r="C27" s="7">
        <f t="shared" si="1"/>
        <v>15.278998646292234</v>
      </c>
      <c r="D27" s="7">
        <f t="shared" si="2"/>
        <v>10</v>
      </c>
      <c r="E27" s="7">
        <f t="shared" si="3"/>
        <v>12</v>
      </c>
      <c r="F27" s="7">
        <f t="shared" si="4"/>
        <v>70.457563747112403</v>
      </c>
      <c r="G27" s="7">
        <f t="shared" si="5"/>
        <v>23.485854582370806</v>
      </c>
      <c r="H27" s="7">
        <f t="shared" si="6"/>
        <v>45.83699593887669</v>
      </c>
      <c r="I27" s="7">
        <f t="shared" si="7"/>
        <v>22.918497969438345</v>
      </c>
      <c r="J27" s="7">
        <f t="shared" si="8"/>
        <v>61.626888218707002</v>
      </c>
      <c r="K27" s="7">
        <f t="shared" si="9"/>
        <v>28.443179177864767</v>
      </c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7">
        <v>25</v>
      </c>
      <c r="B28" s="7">
        <f t="shared" si="0"/>
        <v>40.489346412674422</v>
      </c>
      <c r="C28" s="7">
        <f t="shared" si="1"/>
        <v>16.195738565069767</v>
      </c>
      <c r="D28" s="7">
        <f t="shared" si="2"/>
        <v>10</v>
      </c>
      <c r="E28" s="7">
        <f t="shared" si="3"/>
        <v>12</v>
      </c>
      <c r="F28" s="7">
        <f t="shared" si="4"/>
        <v>76.094168846881402</v>
      </c>
      <c r="G28" s="7">
        <f t="shared" si="5"/>
        <v>25.364722948960473</v>
      </c>
      <c r="H28" s="7">
        <f t="shared" si="6"/>
        <v>48.587215695209295</v>
      </c>
      <c r="I28" s="7">
        <f t="shared" si="7"/>
        <v>24.293607847604648</v>
      </c>
      <c r="J28" s="7">
        <f t="shared" si="8"/>
        <v>65.940770394016496</v>
      </c>
      <c r="K28" s="7">
        <f t="shared" si="9"/>
        <v>30.434201720315304</v>
      </c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7">
        <v>26</v>
      </c>
      <c r="B29" s="7">
        <f t="shared" si="0"/>
        <v>42.918707197434891</v>
      </c>
      <c r="C29" s="7">
        <f t="shared" si="1"/>
        <v>17.167482878973953</v>
      </c>
      <c r="D29" s="7">
        <f t="shared" si="2"/>
        <v>10</v>
      </c>
      <c r="E29" s="7">
        <f t="shared" si="3"/>
        <v>12</v>
      </c>
      <c r="F29" s="7">
        <f t="shared" si="4"/>
        <v>82.181702354631923</v>
      </c>
      <c r="G29" s="7">
        <f t="shared" si="5"/>
        <v>27.393900784877314</v>
      </c>
      <c r="H29" s="7">
        <f t="shared" si="6"/>
        <v>51.502448636921855</v>
      </c>
      <c r="I29" s="7">
        <f t="shared" si="7"/>
        <v>25.751224318460928</v>
      </c>
      <c r="J29" s="7">
        <f t="shared" si="8"/>
        <v>70.556624321597653</v>
      </c>
      <c r="K29" s="7">
        <f t="shared" si="9"/>
        <v>32.564595840737375</v>
      </c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7">
        <v>27</v>
      </c>
      <c r="B30" s="7">
        <f t="shared" si="0"/>
        <v>45.493829629280988</v>
      </c>
      <c r="C30" s="7">
        <f t="shared" si="1"/>
        <v>18.197531851712391</v>
      </c>
      <c r="D30" s="7">
        <f t="shared" si="2"/>
        <v>10</v>
      </c>
      <c r="E30" s="7">
        <f t="shared" si="3"/>
        <v>12</v>
      </c>
      <c r="F30" s="7">
        <f t="shared" si="4"/>
        <v>88.756238543002482</v>
      </c>
      <c r="G30" s="7">
        <f t="shared" si="5"/>
        <v>29.585412847667502</v>
      </c>
      <c r="H30" s="7">
        <f t="shared" si="6"/>
        <v>54.592595555137166</v>
      </c>
      <c r="I30" s="7">
        <f t="shared" si="7"/>
        <v>27.296297777568583</v>
      </c>
      <c r="J30" s="7">
        <f t="shared" si="8"/>
        <v>75.495588024109495</v>
      </c>
      <c r="K30" s="7">
        <f t="shared" si="9"/>
        <v>34.844117549588994</v>
      </c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7">
        <v>28</v>
      </c>
      <c r="B31" s="7">
        <f t="shared" si="0"/>
        <v>48.223459407037851</v>
      </c>
      <c r="C31" s="7">
        <f t="shared" si="1"/>
        <v>19.289383762815135</v>
      </c>
      <c r="D31" s="7">
        <f t="shared" si="2"/>
        <v>10</v>
      </c>
      <c r="E31" s="7">
        <f t="shared" si="3"/>
        <v>12</v>
      </c>
      <c r="F31" s="7">
        <f t="shared" si="4"/>
        <v>95.85673762644268</v>
      </c>
      <c r="G31" s="7">
        <f t="shared" si="5"/>
        <v>31.952245875480905</v>
      </c>
      <c r="H31" s="7">
        <f t="shared" si="6"/>
        <v>57.868151288445397</v>
      </c>
      <c r="I31" s="7">
        <f t="shared" si="7"/>
        <v>28.934075644222698</v>
      </c>
      <c r="J31" s="7">
        <f t="shared" si="8"/>
        <v>80.78027918579717</v>
      </c>
      <c r="K31" s="7">
        <f t="shared" si="9"/>
        <v>37.283205778060228</v>
      </c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7">
        <v>29</v>
      </c>
      <c r="B32" s="7">
        <f t="shared" si="0"/>
        <v>51.116866971460126</v>
      </c>
      <c r="C32" s="7">
        <f t="shared" si="1"/>
        <v>20.446746788584043</v>
      </c>
      <c r="D32" s="7">
        <f t="shared" si="2"/>
        <v>10</v>
      </c>
      <c r="E32" s="7">
        <f t="shared" si="3"/>
        <v>12</v>
      </c>
      <c r="F32" s="7">
        <f t="shared" si="4"/>
        <v>103.5252766365581</v>
      </c>
      <c r="G32" s="7">
        <f t="shared" si="5"/>
        <v>34.50842554551938</v>
      </c>
      <c r="H32" s="7">
        <f t="shared" si="6"/>
        <v>61.340240365752123</v>
      </c>
      <c r="I32" s="7">
        <f t="shared" si="7"/>
        <v>30.670120182876062</v>
      </c>
      <c r="J32" s="7">
        <f t="shared" si="8"/>
        <v>86.434898728802978</v>
      </c>
      <c r="K32" s="7">
        <f t="shared" si="9"/>
        <v>39.893030182524448</v>
      </c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7">
        <v>30</v>
      </c>
      <c r="B33" s="7">
        <f t="shared" si="0"/>
        <v>54.18387898974774</v>
      </c>
      <c r="C33" s="7">
        <f t="shared" si="1"/>
        <v>21.673551595899088</v>
      </c>
      <c r="D33" s="7">
        <f t="shared" si="2"/>
        <v>10</v>
      </c>
      <c r="E33" s="7">
        <f t="shared" si="3"/>
        <v>12</v>
      </c>
      <c r="F33" s="7">
        <f t="shared" si="4"/>
        <v>111.80729876748276</v>
      </c>
      <c r="G33" s="7">
        <f t="shared" si="5"/>
        <v>37.26909958916093</v>
      </c>
      <c r="H33" s="7">
        <f t="shared" si="6"/>
        <v>65.020654787697254</v>
      </c>
      <c r="I33" s="7">
        <f t="shared" si="7"/>
        <v>32.510327393848627</v>
      </c>
      <c r="J33" s="7">
        <f t="shared" si="8"/>
        <v>92.485341639819197</v>
      </c>
      <c r="K33" s="7">
        <f t="shared" si="9"/>
        <v>42.685542295301161</v>
      </c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2"/>
      <c r="M35" s="2"/>
      <c r="N35" s="2"/>
      <c r="O35" s="2"/>
      <c r="P35" s="2"/>
      <c r="Q35" s="2"/>
      <c r="R35" s="2"/>
      <c r="S35" s="2"/>
      <c r="T35" s="2"/>
      <c r="U35" s="2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W232"/>
  <sheetViews>
    <sheetView topLeftCell="E1" workbookViewId="0">
      <selection activeCell="S20" sqref="S20"/>
    </sheetView>
  </sheetViews>
  <sheetFormatPr baseColWidth="10" defaultColWidth="9.140625" defaultRowHeight="12.75"/>
  <sheetData>
    <row r="1" spans="1:23">
      <c r="A1" s="2"/>
      <c r="B1" s="2" t="s">
        <v>76</v>
      </c>
      <c r="C1" s="2" t="s">
        <v>75</v>
      </c>
      <c r="D1" s="2" t="s">
        <v>74</v>
      </c>
      <c r="E1" s="2" t="s">
        <v>73</v>
      </c>
      <c r="F1" s="2" t="s">
        <v>72</v>
      </c>
      <c r="G1" s="2" t="s">
        <v>71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/>
      <c r="B2" s="2">
        <v>100</v>
      </c>
      <c r="C2" s="2">
        <v>100</v>
      </c>
      <c r="D2" s="2">
        <v>120</v>
      </c>
      <c r="E2" s="2">
        <v>200</v>
      </c>
      <c r="F2" s="2">
        <v>150</v>
      </c>
      <c r="G2" s="2">
        <v>200</v>
      </c>
      <c r="H2" s="2"/>
      <c r="I2" s="2">
        <v>100</v>
      </c>
      <c r="J2" s="2">
        <v>100</v>
      </c>
      <c r="K2" s="2">
        <v>120</v>
      </c>
      <c r="L2" s="2">
        <v>200</v>
      </c>
      <c r="M2" s="2">
        <v>150</v>
      </c>
      <c r="N2" s="2">
        <v>200</v>
      </c>
      <c r="O2" s="2"/>
      <c r="P2" s="2"/>
      <c r="Q2" s="2"/>
      <c r="R2" s="2"/>
      <c r="S2" s="2"/>
      <c r="T2" s="2"/>
      <c r="U2" s="2"/>
      <c r="V2" s="2"/>
      <c r="W2" s="2"/>
    </row>
    <row r="3" spans="1:2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 t="s">
        <v>67</v>
      </c>
      <c r="C4" s="2" t="s">
        <v>78</v>
      </c>
      <c r="D4" s="2" t="s">
        <v>77</v>
      </c>
      <c r="E4" s="2" t="s">
        <v>63</v>
      </c>
      <c r="F4" s="2" t="s">
        <v>61</v>
      </c>
      <c r="G4" s="2" t="s">
        <v>59</v>
      </c>
      <c r="H4" s="2"/>
      <c r="I4" s="2" t="s">
        <v>76</v>
      </c>
      <c r="J4" s="2" t="s">
        <v>75</v>
      </c>
      <c r="K4" s="2" t="s">
        <v>74</v>
      </c>
      <c r="L4" s="2" t="s">
        <v>73</v>
      </c>
      <c r="M4" s="2" t="s">
        <v>72</v>
      </c>
      <c r="N4" s="2" t="s">
        <v>71</v>
      </c>
      <c r="O4" s="2"/>
      <c r="P4" s="2"/>
      <c r="Q4" s="2"/>
      <c r="R4" s="2"/>
      <c r="S4" s="2"/>
      <c r="T4" s="2"/>
      <c r="U4" s="2"/>
      <c r="V4" s="2"/>
      <c r="W4" s="2"/>
    </row>
    <row r="5" spans="1:23">
      <c r="A5" s="2">
        <v>0</v>
      </c>
      <c r="B5" s="2"/>
      <c r="C5" s="2"/>
      <c r="D5" s="2"/>
      <c r="E5" s="2"/>
      <c r="F5" s="2"/>
      <c r="G5" s="2"/>
      <c r="H5" s="2">
        <f t="shared" ref="H5:H68" si="0">A5</f>
        <v>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2">
        <v>1</v>
      </c>
      <c r="B6" s="2">
        <v>4</v>
      </c>
      <c r="C6" s="2">
        <v>10</v>
      </c>
      <c r="D6" s="2">
        <v>12</v>
      </c>
      <c r="E6" s="2">
        <v>4</v>
      </c>
      <c r="F6" s="2">
        <v>6</v>
      </c>
      <c r="G6" s="2">
        <v>6</v>
      </c>
      <c r="H6" s="2">
        <f t="shared" si="0"/>
        <v>1</v>
      </c>
      <c r="I6" s="24">
        <f>NPV(0.1,B$6:B6)</f>
        <v>3.6363636363636362</v>
      </c>
      <c r="J6" s="24">
        <f>NPV(0.1,C$6:C6)</f>
        <v>9.0909090909090899</v>
      </c>
      <c r="K6" s="24">
        <f>NPV(0.1,D$6:D6)</f>
        <v>10.909090909090908</v>
      </c>
      <c r="L6" s="24">
        <f>NPV(0.1,E$6:E6)</f>
        <v>3.6363636363636362</v>
      </c>
      <c r="M6" s="24">
        <f>NPV(0.1,F$6:F6)</f>
        <v>5.4545454545454541</v>
      </c>
      <c r="N6" s="24">
        <f>NPV(0.1,G$6:G6)</f>
        <v>5.4545454545454541</v>
      </c>
      <c r="O6" s="24"/>
      <c r="P6" s="2"/>
      <c r="Q6" s="2"/>
      <c r="R6" s="2"/>
      <c r="S6" s="2"/>
      <c r="T6" s="2"/>
      <c r="U6" s="2"/>
      <c r="V6" s="2"/>
      <c r="W6" s="2"/>
    </row>
    <row r="7" spans="1:23">
      <c r="A7" s="2">
        <v>2</v>
      </c>
      <c r="B7" s="2">
        <f t="shared" ref="B7:B70" si="1">B6*1.06</f>
        <v>4.24</v>
      </c>
      <c r="C7" s="2">
        <f t="shared" ref="C7:C70" si="2">C6</f>
        <v>10</v>
      </c>
      <c r="D7" s="2">
        <f t="shared" ref="D7:D70" si="3">D6</f>
        <v>12</v>
      </c>
      <c r="E7" s="2">
        <f t="shared" ref="E7:E70" si="4">E6*1.08</f>
        <v>4.32</v>
      </c>
      <c r="F7" s="2">
        <f t="shared" ref="F7:F70" si="5">F6*1.06</f>
        <v>6.36</v>
      </c>
      <c r="G7" s="2">
        <f t="shared" ref="G7:G70" si="6">G6*1.07</f>
        <v>6.42</v>
      </c>
      <c r="H7" s="2">
        <f t="shared" si="0"/>
        <v>2</v>
      </c>
      <c r="I7" s="24">
        <f>NPV(0.1,B$6:B7)</f>
        <v>7.1404958677685944</v>
      </c>
      <c r="J7" s="24">
        <f>NPV(0.1,C$6:C7)</f>
        <v>17.355371900826444</v>
      </c>
      <c r="K7" s="24">
        <f>NPV(0.1,D$6:D7)</f>
        <v>20.826446280991732</v>
      </c>
      <c r="L7" s="24">
        <f>NPV(0.1,E$6:E7)</f>
        <v>7.2066115702479339</v>
      </c>
      <c r="M7" s="24">
        <f>NPV(0.1,F$6:F7)</f>
        <v>10.710743801652891</v>
      </c>
      <c r="N7" s="24">
        <f>NPV(0.1,G$6:G7)</f>
        <v>10.760330578512395</v>
      </c>
      <c r="O7" s="24"/>
      <c r="P7" s="2"/>
      <c r="Q7" s="2"/>
      <c r="R7" s="2"/>
      <c r="S7" s="2"/>
      <c r="T7" s="2"/>
      <c r="U7" s="2"/>
      <c r="V7" s="2"/>
      <c r="W7" s="2"/>
    </row>
    <row r="8" spans="1:23">
      <c r="A8" s="2">
        <v>3</v>
      </c>
      <c r="B8" s="2">
        <f t="shared" si="1"/>
        <v>4.4944000000000006</v>
      </c>
      <c r="C8" s="2">
        <f t="shared" si="2"/>
        <v>10</v>
      </c>
      <c r="D8" s="2">
        <f t="shared" si="3"/>
        <v>12</v>
      </c>
      <c r="E8" s="2">
        <f t="shared" si="4"/>
        <v>4.6656000000000004</v>
      </c>
      <c r="F8" s="2">
        <f t="shared" si="5"/>
        <v>6.7416000000000009</v>
      </c>
      <c r="G8" s="2">
        <f t="shared" si="6"/>
        <v>6.8694000000000006</v>
      </c>
      <c r="H8" s="2">
        <f t="shared" si="0"/>
        <v>3</v>
      </c>
      <c r="I8" s="24">
        <f>NPV(0.1,B$6:B8)</f>
        <v>10.517205108940646</v>
      </c>
      <c r="J8" s="24">
        <f>NPV(0.1,C$6:C8)</f>
        <v>24.86851990984222</v>
      </c>
      <c r="K8" s="24">
        <f>NPV(0.1,D$6:D8)</f>
        <v>29.842223891810661</v>
      </c>
      <c r="L8" s="24">
        <f>NPV(0.1,E$6:E8)</f>
        <v>10.711945905334336</v>
      </c>
      <c r="M8" s="24">
        <f>NPV(0.1,F$6:F8)</f>
        <v>15.775807663410967</v>
      </c>
      <c r="N8" s="24">
        <f>NPV(0.1,G$6:G8)</f>
        <v>15.921412471825693</v>
      </c>
      <c r="O8" s="24"/>
      <c r="P8" s="2"/>
      <c r="Q8" s="2"/>
      <c r="R8" s="2"/>
      <c r="S8" s="2"/>
      <c r="T8" s="2"/>
      <c r="U8" s="2"/>
      <c r="V8" s="2"/>
      <c r="W8" s="2"/>
    </row>
    <row r="9" spans="1:23">
      <c r="A9" s="2">
        <v>4</v>
      </c>
      <c r="B9" s="2">
        <f t="shared" si="1"/>
        <v>4.7640640000000012</v>
      </c>
      <c r="C9" s="2">
        <f t="shared" si="2"/>
        <v>10</v>
      </c>
      <c r="D9" s="2">
        <f t="shared" si="3"/>
        <v>12</v>
      </c>
      <c r="E9" s="2">
        <f t="shared" si="4"/>
        <v>5.0388480000000007</v>
      </c>
      <c r="F9" s="2">
        <f t="shared" si="5"/>
        <v>7.1460960000000018</v>
      </c>
      <c r="G9" s="2">
        <f t="shared" si="6"/>
        <v>7.3502580000000011</v>
      </c>
      <c r="H9" s="2">
        <f t="shared" si="0"/>
        <v>4</v>
      </c>
      <c r="I9" s="24">
        <f>NPV(0.1,B$6:B9)</f>
        <v>13.771124923160986</v>
      </c>
      <c r="J9" s="24">
        <f>NPV(0.1,C$6:C9)</f>
        <v>31.698654463492925</v>
      </c>
      <c r="K9" s="24">
        <f>NPV(0.1,D$6:D9)</f>
        <v>38.038385356191505</v>
      </c>
      <c r="L9" s="24">
        <f>NPV(0.1,E$6:E9)</f>
        <v>14.153546888873709</v>
      </c>
      <c r="M9" s="24">
        <f>NPV(0.1,F$6:F9)</f>
        <v>20.656687384741478</v>
      </c>
      <c r="N9" s="24">
        <f>NPV(0.1,G$6:G9)</f>
        <v>20.941737586230445</v>
      </c>
      <c r="O9" s="24"/>
      <c r="P9" s="2"/>
      <c r="Q9" s="2"/>
      <c r="R9" s="2"/>
      <c r="S9" s="2"/>
      <c r="T9" s="2"/>
      <c r="U9" s="2"/>
      <c r="V9" s="2"/>
      <c r="W9" s="2"/>
    </row>
    <row r="10" spans="1:23">
      <c r="A10" s="2">
        <v>5</v>
      </c>
      <c r="B10" s="2">
        <f t="shared" si="1"/>
        <v>5.0499078400000013</v>
      </c>
      <c r="C10" s="2">
        <f t="shared" si="2"/>
        <v>10</v>
      </c>
      <c r="D10" s="2">
        <f t="shared" si="3"/>
        <v>12</v>
      </c>
      <c r="E10" s="2">
        <f t="shared" si="4"/>
        <v>5.4419558400000012</v>
      </c>
      <c r="F10" s="2">
        <f t="shared" si="5"/>
        <v>7.5748617600000019</v>
      </c>
      <c r="G10" s="2">
        <f t="shared" si="6"/>
        <v>7.8647760600000014</v>
      </c>
      <c r="H10" s="2">
        <f t="shared" si="0"/>
        <v>5</v>
      </c>
      <c r="I10" s="24">
        <f>NPV(0.1,B$6:B10)</f>
        <v>16.906720380500584</v>
      </c>
      <c r="J10" s="24">
        <f>NPV(0.1,C$6:C10)</f>
        <v>37.907867694084473</v>
      </c>
      <c r="K10" s="24">
        <f>NPV(0.1,D$6:D10)</f>
        <v>45.489441232901363</v>
      </c>
      <c r="L10" s="24">
        <f>NPV(0.1,E$6:E10)</f>
        <v>17.532573309076007</v>
      </c>
      <c r="M10" s="24">
        <f>NPV(0.1,F$6:F10)</f>
        <v>25.360080570750874</v>
      </c>
      <c r="N10" s="24">
        <f>NPV(0.1,G$6:G10)</f>
        <v>25.825144742969613</v>
      </c>
      <c r="O10" s="24"/>
      <c r="P10" s="2"/>
      <c r="Q10" s="2"/>
      <c r="R10" s="2"/>
      <c r="S10" s="2"/>
      <c r="T10" s="2"/>
      <c r="U10" s="2"/>
      <c r="V10" s="2"/>
      <c r="W10" s="2"/>
    </row>
    <row r="11" spans="1:23">
      <c r="A11" s="2">
        <v>6</v>
      </c>
      <c r="B11" s="2">
        <f t="shared" si="1"/>
        <v>5.352902310400002</v>
      </c>
      <c r="C11" s="2">
        <f t="shared" si="2"/>
        <v>10</v>
      </c>
      <c r="D11" s="2">
        <f t="shared" si="3"/>
        <v>12</v>
      </c>
      <c r="E11" s="2">
        <f t="shared" si="4"/>
        <v>5.8773123072000013</v>
      </c>
      <c r="F11" s="2">
        <f t="shared" si="5"/>
        <v>8.0293534656000016</v>
      </c>
      <c r="G11" s="2">
        <f t="shared" si="6"/>
        <v>8.4153103842000014</v>
      </c>
      <c r="H11" s="2">
        <f t="shared" si="0"/>
        <v>6</v>
      </c>
      <c r="I11" s="24">
        <f>NPV(0.1,B$6:B11)</f>
        <v>19.928294184846017</v>
      </c>
      <c r="J11" s="24">
        <f>NPV(0.1,C$6:C11)</f>
        <v>43.552606994622245</v>
      </c>
      <c r="K11" s="24">
        <f>NPV(0.1,D$6:D11)</f>
        <v>52.263128393546687</v>
      </c>
      <c r="L11" s="24">
        <f>NPV(0.1,E$6:E11)</f>
        <v>20.850162885274624</v>
      </c>
      <c r="M11" s="24">
        <f>NPV(0.1,F$6:F11)</f>
        <v>29.892441277269022</v>
      </c>
      <c r="N11" s="24">
        <f>NPV(0.1,G$6:G11)</f>
        <v>30.575368068161346</v>
      </c>
      <c r="O11" s="24"/>
      <c r="P11" s="2"/>
      <c r="Q11" s="2"/>
      <c r="R11" s="2"/>
      <c r="S11" s="2"/>
      <c r="T11" s="2"/>
      <c r="U11" s="2"/>
      <c r="V11" s="2"/>
      <c r="W11" s="2"/>
    </row>
    <row r="12" spans="1:23">
      <c r="A12" s="2">
        <v>7</v>
      </c>
      <c r="B12" s="2">
        <f t="shared" si="1"/>
        <v>5.6740764490240023</v>
      </c>
      <c r="C12" s="2">
        <f t="shared" si="2"/>
        <v>10</v>
      </c>
      <c r="D12" s="2">
        <f t="shared" si="3"/>
        <v>12</v>
      </c>
      <c r="E12" s="2">
        <f t="shared" si="4"/>
        <v>6.3474972917760022</v>
      </c>
      <c r="F12" s="2">
        <f t="shared" si="5"/>
        <v>8.511114673536003</v>
      </c>
      <c r="G12" s="2">
        <f t="shared" si="6"/>
        <v>9.0043821110940012</v>
      </c>
      <c r="H12" s="2">
        <f t="shared" si="0"/>
        <v>7</v>
      </c>
      <c r="I12" s="24">
        <f>NPV(0.1,B$6:B12)</f>
        <v>22.839992578124342</v>
      </c>
      <c r="J12" s="24">
        <f>NPV(0.1,C$6:C12)</f>
        <v>48.684188176929311</v>
      </c>
      <c r="K12" s="24">
        <f>NPV(0.1,D$6:D12)</f>
        <v>58.421025812315172</v>
      </c>
      <c r="L12" s="24">
        <f>NPV(0.1,E$6:E12)</f>
        <v>24.107432650996902</v>
      </c>
      <c r="M12" s="24">
        <f>NPV(0.1,F$6:F12)</f>
        <v>34.259988867186514</v>
      </c>
      <c r="N12" s="24">
        <f>NPV(0.1,G$6:G12)</f>
        <v>35.196039848120584</v>
      </c>
      <c r="O12" s="24"/>
      <c r="P12" s="2"/>
      <c r="Q12" s="2"/>
      <c r="R12" s="2"/>
      <c r="S12" s="2"/>
      <c r="T12" s="2"/>
      <c r="U12" s="2"/>
      <c r="V12" s="2"/>
      <c r="W12" s="2"/>
    </row>
    <row r="13" spans="1:23">
      <c r="A13" s="2">
        <v>8</v>
      </c>
      <c r="B13" s="2">
        <f t="shared" si="1"/>
        <v>6.0145210359654424</v>
      </c>
      <c r="C13" s="2">
        <f t="shared" si="2"/>
        <v>10</v>
      </c>
      <c r="D13" s="2">
        <f t="shared" si="3"/>
        <v>12</v>
      </c>
      <c r="E13" s="2">
        <f t="shared" si="4"/>
        <v>6.8552970751180826</v>
      </c>
      <c r="F13" s="2">
        <f t="shared" si="5"/>
        <v>9.0217815539481645</v>
      </c>
      <c r="G13" s="2">
        <f t="shared" si="6"/>
        <v>9.6346888588705824</v>
      </c>
      <c r="H13" s="2">
        <f t="shared" si="0"/>
        <v>8</v>
      </c>
      <c r="I13" s="24">
        <f>NPV(0.1,B$6:B13)</f>
        <v>25.645811029828913</v>
      </c>
      <c r="J13" s="24">
        <f>NPV(0.1,C$6:C13)</f>
        <v>53.349261979026643</v>
      </c>
      <c r="K13" s="24">
        <f>NPV(0.1,D$6:D13)</f>
        <v>64.019114374831958</v>
      </c>
      <c r="L13" s="24">
        <f>NPV(0.1,E$6:E13)</f>
        <v>27.305479330069684</v>
      </c>
      <c r="M13" s="24">
        <f>NPV(0.1,F$6:F13)</f>
        <v>38.468716544743366</v>
      </c>
      <c r="N13" s="24">
        <f>NPV(0.1,G$6:G13)</f>
        <v>39.6906933068082</v>
      </c>
      <c r="O13" s="24"/>
      <c r="P13" s="2"/>
      <c r="Q13" s="2"/>
      <c r="R13" s="2"/>
      <c r="S13" s="2"/>
      <c r="T13" s="2"/>
      <c r="U13" s="2"/>
      <c r="V13" s="2"/>
      <c r="W13" s="2"/>
    </row>
    <row r="14" spans="1:23">
      <c r="A14" s="2">
        <v>9</v>
      </c>
      <c r="B14" s="2">
        <f t="shared" si="1"/>
        <v>6.3753922981233693</v>
      </c>
      <c r="C14" s="2">
        <f t="shared" si="2"/>
        <v>10</v>
      </c>
      <c r="D14" s="2">
        <f t="shared" si="3"/>
        <v>12</v>
      </c>
      <c r="E14" s="2">
        <f t="shared" si="4"/>
        <v>7.4037208411275302</v>
      </c>
      <c r="F14" s="2">
        <f t="shared" si="5"/>
        <v>9.5630884471850557</v>
      </c>
      <c r="G14" s="2">
        <f t="shared" si="6"/>
        <v>10.309117078991523</v>
      </c>
      <c r="H14" s="2">
        <f t="shared" si="0"/>
        <v>9</v>
      </c>
      <c r="I14" s="24">
        <f>NPV(0.1,B$6:B14)</f>
        <v>28.349599719653316</v>
      </c>
      <c r="J14" s="24">
        <f>NPV(0.1,C$6:C14)</f>
        <v>57.59023816275149</v>
      </c>
      <c r="K14" s="24">
        <f>NPV(0.1,D$6:D14)</f>
        <v>69.108285795301768</v>
      </c>
      <c r="L14" s="24">
        <f>NPV(0.1,E$6:E14)</f>
        <v>30.445379705886594</v>
      </c>
      <c r="M14" s="24">
        <f>NPV(0.1,F$6:F14)</f>
        <v>42.524399579479976</v>
      </c>
      <c r="N14" s="24">
        <f>NPV(0.1,G$6:G14)</f>
        <v>44.062765307531606</v>
      </c>
      <c r="O14" s="24"/>
      <c r="P14" s="2"/>
      <c r="Q14" s="2"/>
      <c r="R14" s="2"/>
      <c r="S14" s="2"/>
      <c r="T14" s="2"/>
      <c r="U14" s="2"/>
      <c r="V14" s="2"/>
      <c r="W14" s="2"/>
    </row>
    <row r="15" spans="1:23">
      <c r="A15" s="2">
        <v>10</v>
      </c>
      <c r="B15" s="2">
        <f t="shared" si="1"/>
        <v>6.7579158360107714</v>
      </c>
      <c r="C15" s="2">
        <f t="shared" si="2"/>
        <v>10</v>
      </c>
      <c r="D15" s="2">
        <f t="shared" si="3"/>
        <v>12</v>
      </c>
      <c r="E15" s="2">
        <f t="shared" si="4"/>
        <v>7.9960185084177331</v>
      </c>
      <c r="F15" s="2">
        <f t="shared" si="5"/>
        <v>10.136873754016159</v>
      </c>
      <c r="G15" s="2">
        <f t="shared" si="6"/>
        <v>11.03075527452093</v>
      </c>
      <c r="H15" s="2">
        <f t="shared" si="0"/>
        <v>10</v>
      </c>
      <c r="I15" s="24">
        <f>NPV(0.1,B$6:B15)</f>
        <v>30.955068820756832</v>
      </c>
      <c r="J15" s="24">
        <f>NPV(0.1,C$6:C15)</f>
        <v>61.445671057046802</v>
      </c>
      <c r="K15" s="24">
        <f>NPV(0.1,D$6:D15)</f>
        <v>73.734805268456142</v>
      </c>
      <c r="L15" s="24">
        <f>NPV(0.1,E$6:E15)</f>
        <v>33.528190983961387</v>
      </c>
      <c r="M15" s="24">
        <f>NPV(0.1,F$6:F15)</f>
        <v>46.432603231135246</v>
      </c>
      <c r="N15" s="24">
        <f>NPV(0.1,G$6:G15)</f>
        <v>48.315598980962562</v>
      </c>
      <c r="O15" s="24"/>
      <c r="P15" s="2"/>
      <c r="Q15" s="2"/>
      <c r="R15" s="2"/>
      <c r="S15" s="2"/>
      <c r="T15" s="2"/>
      <c r="U15" s="2"/>
      <c r="V15" s="2"/>
      <c r="W15" s="2"/>
    </row>
    <row r="16" spans="1:23">
      <c r="A16" s="2">
        <v>11</v>
      </c>
      <c r="B16" s="2">
        <f t="shared" si="1"/>
        <v>7.1633907861714183</v>
      </c>
      <c r="C16" s="2">
        <f t="shared" si="2"/>
        <v>10</v>
      </c>
      <c r="D16" s="2">
        <f t="shared" si="3"/>
        <v>12</v>
      </c>
      <c r="E16" s="2">
        <f t="shared" si="4"/>
        <v>8.6356999890911528</v>
      </c>
      <c r="F16" s="2">
        <f t="shared" si="5"/>
        <v>10.745086179257129</v>
      </c>
      <c r="G16" s="2">
        <f t="shared" si="6"/>
        <v>11.802908143737396</v>
      </c>
      <c r="H16" s="2">
        <f t="shared" si="0"/>
        <v>11</v>
      </c>
      <c r="I16" s="24">
        <f>NPV(0.1,B$6:B16)</f>
        <v>33.465793590911126</v>
      </c>
      <c r="J16" s="24">
        <f>NPV(0.1,C$6:C16)</f>
        <v>64.950610051860735</v>
      </c>
      <c r="K16" s="24">
        <f>NPV(0.1,D$6:D16)</f>
        <v>77.940732062232854</v>
      </c>
      <c r="L16" s="24">
        <f>NPV(0.1,E$6:E16)</f>
        <v>36.554951147889355</v>
      </c>
      <c r="M16" s="24">
        <f>NPV(0.1,F$6:F16)</f>
        <v>50.198690386366692</v>
      </c>
      <c r="N16" s="24">
        <f>NPV(0.1,G$6:G16)</f>
        <v>52.452446281481762</v>
      </c>
      <c r="O16" s="24"/>
      <c r="P16" s="2"/>
      <c r="Q16" s="2"/>
      <c r="R16" s="2"/>
      <c r="S16" s="2"/>
      <c r="T16" s="2"/>
      <c r="U16" s="2"/>
      <c r="V16" s="2"/>
      <c r="W16" s="2"/>
    </row>
    <row r="17" spans="1:23">
      <c r="A17" s="2">
        <v>12</v>
      </c>
      <c r="B17" s="2">
        <f t="shared" si="1"/>
        <v>7.5931942333417037</v>
      </c>
      <c r="C17" s="2">
        <f t="shared" si="2"/>
        <v>10</v>
      </c>
      <c r="D17" s="2">
        <f t="shared" si="3"/>
        <v>12</v>
      </c>
      <c r="E17" s="2">
        <f t="shared" si="4"/>
        <v>9.3265559882184448</v>
      </c>
      <c r="F17" s="2">
        <f t="shared" si="5"/>
        <v>11.389791350012556</v>
      </c>
      <c r="G17" s="2">
        <f t="shared" si="6"/>
        <v>12.629111713799015</v>
      </c>
      <c r="H17" s="2">
        <f t="shared" si="0"/>
        <v>12</v>
      </c>
      <c r="I17" s="24">
        <f>NPV(0.1,B$6:B17)</f>
        <v>35.885219278514356</v>
      </c>
      <c r="J17" s="24">
        <f>NPV(0.1,C$6:C17)</f>
        <v>68.136918228964305</v>
      </c>
      <c r="K17" s="24">
        <f>NPV(0.1,D$6:D17)</f>
        <v>81.764301874757138</v>
      </c>
      <c r="L17" s="24">
        <f>NPV(0.1,E$6:E17)</f>
        <v>39.526679308836826</v>
      </c>
      <c r="M17" s="24">
        <f>NPV(0.1,F$6:F17)</f>
        <v>53.827828917771534</v>
      </c>
      <c r="N17" s="24">
        <f>NPV(0.1,G$6:G17)</f>
        <v>56.47647047380498</v>
      </c>
      <c r="O17" s="24"/>
      <c r="P17" s="2"/>
      <c r="Q17" s="2"/>
      <c r="R17" s="2"/>
      <c r="S17" s="2"/>
      <c r="T17" s="2"/>
      <c r="U17" s="2"/>
      <c r="V17" s="2"/>
      <c r="W17" s="2"/>
    </row>
    <row r="18" spans="1:23">
      <c r="A18" s="2">
        <v>13</v>
      </c>
      <c r="B18" s="2">
        <f t="shared" si="1"/>
        <v>8.0487858873422056</v>
      </c>
      <c r="C18" s="2">
        <f t="shared" si="2"/>
        <v>10</v>
      </c>
      <c r="D18" s="2">
        <f t="shared" si="3"/>
        <v>12</v>
      </c>
      <c r="E18" s="2">
        <f t="shared" si="4"/>
        <v>10.072680467275921</v>
      </c>
      <c r="F18" s="2">
        <f t="shared" si="5"/>
        <v>12.07317883101331</v>
      </c>
      <c r="G18" s="2">
        <f t="shared" si="6"/>
        <v>13.513149533764947</v>
      </c>
      <c r="H18" s="2">
        <f t="shared" si="0"/>
        <v>13</v>
      </c>
      <c r="I18" s="24">
        <f>NPV(0.1,B$6:B18)</f>
        <v>38.216665850204734</v>
      </c>
      <c r="J18" s="24">
        <f>NPV(0.1,C$6:C18)</f>
        <v>71.033562026331182</v>
      </c>
      <c r="K18" s="24">
        <f>NPV(0.1,D$6:D18)</f>
        <v>85.240274431597385</v>
      </c>
      <c r="L18" s="24">
        <f>NPV(0.1,E$6:E18)</f>
        <v>42.444376048676155</v>
      </c>
      <c r="M18" s="24">
        <f>NPV(0.1,F$6:F18)</f>
        <v>57.324998775307115</v>
      </c>
      <c r="N18" s="24">
        <f>NPV(0.1,G$6:G18)</f>
        <v>60.390748551792107</v>
      </c>
      <c r="O18" s="24"/>
      <c r="P18" s="2"/>
      <c r="Q18" s="2"/>
      <c r="R18" s="2"/>
      <c r="S18" s="2"/>
      <c r="T18" s="2"/>
      <c r="U18" s="2"/>
      <c r="V18" s="2"/>
      <c r="W18" s="2"/>
    </row>
    <row r="19" spans="1:23">
      <c r="A19" s="2">
        <v>14</v>
      </c>
      <c r="B19" s="2">
        <f t="shared" si="1"/>
        <v>8.5317130405827388</v>
      </c>
      <c r="C19" s="2">
        <f t="shared" si="2"/>
        <v>10</v>
      </c>
      <c r="D19" s="2">
        <f t="shared" si="3"/>
        <v>12</v>
      </c>
      <c r="E19" s="2">
        <f t="shared" si="4"/>
        <v>10.878494904657996</v>
      </c>
      <c r="F19" s="2">
        <f t="shared" si="5"/>
        <v>12.797569560874109</v>
      </c>
      <c r="G19" s="2">
        <f t="shared" si="6"/>
        <v>14.459070001128495</v>
      </c>
      <c r="H19" s="2">
        <f t="shared" si="0"/>
        <v>14</v>
      </c>
      <c r="I19" s="24">
        <f>NPV(0.1,B$6:B19)</f>
        <v>40.463332546560927</v>
      </c>
      <c r="J19" s="24">
        <f>NPV(0.1,C$6:C19)</f>
        <v>73.666874569391979</v>
      </c>
      <c r="K19" s="24">
        <f>NPV(0.1,D$6:D19)</f>
        <v>88.400249483270343</v>
      </c>
      <c r="L19" s="24">
        <f>NPV(0.1,E$6:E19)</f>
        <v>45.309023756882041</v>
      </c>
      <c r="M19" s="24">
        <f>NPV(0.1,F$6:F19)</f>
        <v>60.694998819841402</v>
      </c>
      <c r="N19" s="24">
        <f>NPV(0.1,G$6:G19)</f>
        <v>64.198273591288682</v>
      </c>
      <c r="O19" s="24"/>
      <c r="P19" s="2"/>
      <c r="Q19" s="2"/>
      <c r="R19" s="2"/>
      <c r="S19" s="2"/>
      <c r="T19" s="2"/>
      <c r="U19" s="2"/>
      <c r="V19" s="2"/>
      <c r="W19" s="2"/>
    </row>
    <row r="20" spans="1:23">
      <c r="A20" s="2">
        <v>15</v>
      </c>
      <c r="B20" s="2">
        <f t="shared" si="1"/>
        <v>9.0436158230177028</v>
      </c>
      <c r="C20" s="2">
        <f t="shared" si="2"/>
        <v>10</v>
      </c>
      <c r="D20" s="2">
        <f t="shared" si="3"/>
        <v>12</v>
      </c>
      <c r="E20" s="2">
        <f t="shared" si="4"/>
        <v>11.748774497030636</v>
      </c>
      <c r="F20" s="2">
        <f t="shared" si="5"/>
        <v>13.565423734526556</v>
      </c>
      <c r="G20" s="2">
        <f t="shared" si="6"/>
        <v>15.471204901207491</v>
      </c>
      <c r="H20" s="2">
        <f t="shared" si="0"/>
        <v>15</v>
      </c>
      <c r="I20" s="24">
        <f>NPV(0.1,B$6:B20)</f>
        <v>42.62830227214053</v>
      </c>
      <c r="J20" s="24">
        <f>NPV(0.1,C$6:C20)</f>
        <v>76.060795063083617</v>
      </c>
      <c r="K20" s="24">
        <f>NPV(0.1,D$6:D20)</f>
        <v>91.272954075700298</v>
      </c>
      <c r="L20" s="24">
        <f>NPV(0.1,E$6:E20)</f>
        <v>48.12158696130237</v>
      </c>
      <c r="M20" s="24">
        <f>NPV(0.1,F$6:F20)</f>
        <v>63.942453408210795</v>
      </c>
      <c r="N20" s="24">
        <f>NPV(0.1,G$6:G20)</f>
        <v>67.901957038798997</v>
      </c>
      <c r="O20" s="24"/>
      <c r="P20" s="2"/>
      <c r="Q20" s="2"/>
      <c r="R20" s="2"/>
      <c r="S20" s="2"/>
      <c r="T20" s="2"/>
      <c r="U20" s="2"/>
      <c r="V20" s="2"/>
      <c r="W20" s="2"/>
    </row>
    <row r="21" spans="1:23">
      <c r="A21" s="2">
        <v>16</v>
      </c>
      <c r="B21" s="2">
        <f t="shared" si="1"/>
        <v>9.5862327723987661</v>
      </c>
      <c r="C21" s="2">
        <f t="shared" si="2"/>
        <v>10</v>
      </c>
      <c r="D21" s="2">
        <f t="shared" si="3"/>
        <v>12</v>
      </c>
      <c r="E21" s="2">
        <f t="shared" si="4"/>
        <v>12.688676456793088</v>
      </c>
      <c r="F21" s="2">
        <f t="shared" si="5"/>
        <v>14.379349158598151</v>
      </c>
      <c r="G21" s="2">
        <f t="shared" si="6"/>
        <v>16.554189244292015</v>
      </c>
      <c r="H21" s="2">
        <f t="shared" si="0"/>
        <v>16</v>
      </c>
      <c r="I21" s="24">
        <f>NPV(0.1,B$6:B21)</f>
        <v>44.714545825880869</v>
      </c>
      <c r="J21" s="24">
        <f>NPV(0.1,C$6:C21)</f>
        <v>78.237086420985094</v>
      </c>
      <c r="K21" s="24">
        <f>NPV(0.1,D$6:D21)</f>
        <v>93.884503705182084</v>
      </c>
      <c r="L21" s="24">
        <f>NPV(0.1,E$6:E21)</f>
        <v>50.883012652915049</v>
      </c>
      <c r="M21" s="24">
        <f>NPV(0.1,F$6:F21)</f>
        <v>67.071818738821307</v>
      </c>
      <c r="N21" s="24">
        <f>NPV(0.1,G$6:G21)</f>
        <v>71.504630937740828</v>
      </c>
      <c r="O21" s="24"/>
      <c r="P21" s="2"/>
      <c r="Q21" s="2"/>
      <c r="R21" s="2"/>
      <c r="S21" s="2"/>
      <c r="T21" s="2"/>
      <c r="U21" s="2"/>
      <c r="V21" s="2"/>
      <c r="W21" s="2"/>
    </row>
    <row r="22" spans="1:23">
      <c r="A22" s="2">
        <v>17</v>
      </c>
      <c r="B22" s="2">
        <f t="shared" si="1"/>
        <v>10.161406738742693</v>
      </c>
      <c r="C22" s="2">
        <f t="shared" si="2"/>
        <v>10</v>
      </c>
      <c r="D22" s="2">
        <f t="shared" si="3"/>
        <v>12</v>
      </c>
      <c r="E22" s="2">
        <f t="shared" si="4"/>
        <v>13.703770573336536</v>
      </c>
      <c r="F22" s="2">
        <f t="shared" si="5"/>
        <v>15.242110108114041</v>
      </c>
      <c r="G22" s="2">
        <f t="shared" si="6"/>
        <v>17.712982491392456</v>
      </c>
      <c r="H22" s="2">
        <f t="shared" si="0"/>
        <v>17</v>
      </c>
      <c r="I22" s="24">
        <f>NPV(0.1,B$6:B22)</f>
        <v>46.72492597766702</v>
      </c>
      <c r="J22" s="24">
        <f>NPV(0.1,C$6:C22)</f>
        <v>80.215533109986453</v>
      </c>
      <c r="K22" s="24">
        <f>NPV(0.1,D$6:D22)</f>
        <v>96.258639731983706</v>
      </c>
      <c r="L22" s="24">
        <f>NPV(0.1,E$6:E22)</f>
        <v>53.594230604680234</v>
      </c>
      <c r="M22" s="24">
        <f>NPV(0.1,F$6:F22)</f>
        <v>70.087388966500527</v>
      </c>
      <c r="N22" s="24">
        <f>NPV(0.1,G$6:G22)</f>
        <v>75.009050093984257</v>
      </c>
      <c r="O22" s="24"/>
      <c r="P22" s="2"/>
      <c r="Q22" s="2"/>
      <c r="R22" s="2"/>
      <c r="S22" s="2"/>
      <c r="T22" s="2"/>
      <c r="U22" s="2"/>
      <c r="V22" s="2"/>
      <c r="W22" s="2"/>
    </row>
    <row r="23" spans="1:23">
      <c r="A23" s="2">
        <v>18</v>
      </c>
      <c r="B23" s="2">
        <f t="shared" si="1"/>
        <v>10.771091143067256</v>
      </c>
      <c r="C23" s="2">
        <f t="shared" si="2"/>
        <v>10</v>
      </c>
      <c r="D23" s="2">
        <f t="shared" si="3"/>
        <v>12</v>
      </c>
      <c r="E23" s="2">
        <f t="shared" si="4"/>
        <v>14.800072219203459</v>
      </c>
      <c r="F23" s="2">
        <f t="shared" si="5"/>
        <v>16.156636714600882</v>
      </c>
      <c r="G23" s="2">
        <f t="shared" si="6"/>
        <v>18.95289126578993</v>
      </c>
      <c r="H23" s="2">
        <f t="shared" si="0"/>
        <v>18</v>
      </c>
      <c r="I23" s="24">
        <f>NPV(0.1,B$6:B23)</f>
        <v>48.662201396660947</v>
      </c>
      <c r="J23" s="24">
        <f>NPV(0.1,C$6:C23)</f>
        <v>82.014121009078593</v>
      </c>
      <c r="K23" s="24">
        <f>NPV(0.1,D$6:D23)</f>
        <v>98.416945210894269</v>
      </c>
      <c r="L23" s="24">
        <f>NPV(0.1,E$6:E23)</f>
        <v>56.256153684595134</v>
      </c>
      <c r="M23" s="24">
        <f>NPV(0.1,F$6:F23)</f>
        <v>72.993302094991421</v>
      </c>
      <c r="N23" s="24">
        <f>NPV(0.1,G$6:G23)</f>
        <v>78.417894182330144</v>
      </c>
      <c r="O23" s="24"/>
      <c r="P23" s="2"/>
      <c r="Q23" s="2"/>
      <c r="R23" s="2"/>
      <c r="S23" s="2"/>
      <c r="T23" s="2"/>
      <c r="U23" s="2"/>
      <c r="V23" s="2"/>
      <c r="W23" s="2"/>
    </row>
    <row r="24" spans="1:23">
      <c r="A24" s="2">
        <v>19</v>
      </c>
      <c r="B24" s="2">
        <f t="shared" si="1"/>
        <v>11.417356611651291</v>
      </c>
      <c r="C24" s="2">
        <f t="shared" si="2"/>
        <v>10</v>
      </c>
      <c r="D24" s="2">
        <f t="shared" si="3"/>
        <v>12</v>
      </c>
      <c r="E24" s="2">
        <f t="shared" si="4"/>
        <v>15.984077996739737</v>
      </c>
      <c r="F24" s="2">
        <f t="shared" si="5"/>
        <v>17.126034917476936</v>
      </c>
      <c r="G24" s="2">
        <f t="shared" si="6"/>
        <v>20.279593654395224</v>
      </c>
      <c r="H24" s="2">
        <f t="shared" si="0"/>
        <v>19</v>
      </c>
      <c r="I24" s="24">
        <f>NPV(0.1,B$6:B24)</f>
        <v>50.529030436782364</v>
      </c>
      <c r="J24" s="24">
        <f>NPV(0.1,C$6:C24)</f>
        <v>83.649200917344174</v>
      </c>
      <c r="K24" s="24">
        <f>NPV(0.1,D$6:D24)</f>
        <v>100.37904110081297</v>
      </c>
      <c r="L24" s="24">
        <f>NPV(0.1,E$6:E24)</f>
        <v>58.869678163057038</v>
      </c>
      <c r="M24" s="24">
        <f>NPV(0.1,F$6:F24)</f>
        <v>75.793545655173546</v>
      </c>
      <c r="N24" s="24">
        <f>NPV(0.1,G$6:G24)</f>
        <v>81.733769795539317</v>
      </c>
      <c r="O24" s="24"/>
      <c r="P24" s="2"/>
      <c r="Q24" s="2"/>
      <c r="R24" s="2"/>
      <c r="S24" s="2"/>
      <c r="T24" s="2"/>
      <c r="U24" s="2"/>
      <c r="V24" s="2"/>
      <c r="W24" s="2"/>
    </row>
    <row r="25" spans="1:23">
      <c r="A25" s="2">
        <v>20</v>
      </c>
      <c r="B25" s="2">
        <f t="shared" si="1"/>
        <v>12.10239800835037</v>
      </c>
      <c r="C25" s="2">
        <f t="shared" si="2"/>
        <v>10</v>
      </c>
      <c r="D25" s="2">
        <f t="shared" si="3"/>
        <v>12</v>
      </c>
      <c r="E25" s="2">
        <f t="shared" si="4"/>
        <v>17.262804236478917</v>
      </c>
      <c r="F25" s="2">
        <f t="shared" si="5"/>
        <v>18.153597012525552</v>
      </c>
      <c r="G25" s="2">
        <f t="shared" si="6"/>
        <v>21.699165210202892</v>
      </c>
      <c r="H25" s="2">
        <f t="shared" si="0"/>
        <v>20</v>
      </c>
      <c r="I25" s="24">
        <f>NPV(0.1,B$6:B25)</f>
        <v>52.327974784535733</v>
      </c>
      <c r="J25" s="24">
        <f>NPV(0.1,C$6:C25)</f>
        <v>85.135637197585609</v>
      </c>
      <c r="K25" s="24">
        <f>NPV(0.1,D$6:D25)</f>
        <v>102.1627646371027</v>
      </c>
      <c r="L25" s="24">
        <f>NPV(0.1,E$6:E25)</f>
        <v>61.435684014637808</v>
      </c>
      <c r="M25" s="24">
        <f>NPV(0.1,F$6:F25)</f>
        <v>78.491962176803597</v>
      </c>
      <c r="N25" s="24">
        <f>NPV(0.1,G$6:G25)</f>
        <v>84.959212437479152</v>
      </c>
      <c r="O25" s="24"/>
      <c r="P25" s="2"/>
      <c r="Q25" s="2"/>
      <c r="R25" s="2"/>
      <c r="S25" s="2"/>
      <c r="T25" s="2"/>
      <c r="U25" s="2"/>
      <c r="V25" s="2"/>
      <c r="W25" s="2"/>
    </row>
    <row r="26" spans="1:23">
      <c r="A26" s="2">
        <v>21</v>
      </c>
      <c r="B26" s="2">
        <f t="shared" si="1"/>
        <v>12.828541888851394</v>
      </c>
      <c r="C26" s="2">
        <f t="shared" si="2"/>
        <v>10</v>
      </c>
      <c r="D26" s="2">
        <f t="shared" si="3"/>
        <v>12</v>
      </c>
      <c r="E26" s="2">
        <f t="shared" si="4"/>
        <v>18.643828575397233</v>
      </c>
      <c r="F26" s="2">
        <f t="shared" si="5"/>
        <v>19.242812833277085</v>
      </c>
      <c r="G26" s="2">
        <f t="shared" si="6"/>
        <v>23.218106774917096</v>
      </c>
      <c r="H26" s="2">
        <f t="shared" si="0"/>
        <v>21</v>
      </c>
      <c r="I26" s="24">
        <f>NPV(0.1,B$6:B26)</f>
        <v>54.061502974188976</v>
      </c>
      <c r="J26" s="24">
        <f>NPV(0.1,C$6:C26)</f>
        <v>86.486942906896005</v>
      </c>
      <c r="K26" s="24">
        <f>NPV(0.1,D$6:D26)</f>
        <v>103.78433148827517</v>
      </c>
      <c r="L26" s="24">
        <f>NPV(0.1,E$6:E26)</f>
        <v>63.955035214371669</v>
      </c>
      <c r="M26" s="24">
        <f>NPV(0.1,F$6:F26)</f>
        <v>81.092254461283474</v>
      </c>
      <c r="N26" s="24">
        <f>NPV(0.1,G$6:G26)</f>
        <v>88.096688461911526</v>
      </c>
      <c r="O26" s="24"/>
      <c r="P26" s="2"/>
      <c r="Q26" s="2"/>
      <c r="R26" s="2"/>
      <c r="S26" s="2"/>
      <c r="T26" s="2"/>
      <c r="U26" s="2"/>
      <c r="V26" s="2"/>
      <c r="W26" s="2"/>
    </row>
    <row r="27" spans="1:23">
      <c r="A27" s="2">
        <v>22</v>
      </c>
      <c r="B27" s="2">
        <f t="shared" si="1"/>
        <v>13.598254402182478</v>
      </c>
      <c r="C27" s="2">
        <f t="shared" si="2"/>
        <v>10</v>
      </c>
      <c r="D27" s="2">
        <f t="shared" si="3"/>
        <v>12</v>
      </c>
      <c r="E27" s="2">
        <f t="shared" si="4"/>
        <v>20.135334861429012</v>
      </c>
      <c r="F27" s="2">
        <f t="shared" si="5"/>
        <v>20.397381603273711</v>
      </c>
      <c r="G27" s="2">
        <f t="shared" si="6"/>
        <v>24.843374249161293</v>
      </c>
      <c r="H27" s="2">
        <f t="shared" si="0"/>
        <v>22</v>
      </c>
      <c r="I27" s="24">
        <f>NPV(0.1,B$6:B27)</f>
        <v>55.731993775127563</v>
      </c>
      <c r="J27" s="24">
        <f>NPV(0.1,C$6:C27)</f>
        <v>87.715402642632725</v>
      </c>
      <c r="K27" s="24">
        <f>NPV(0.1,D$6:D27)</f>
        <v>105.25848317115924</v>
      </c>
      <c r="L27" s="24">
        <f>NPV(0.1,E$6:E27)</f>
        <v>66.428580028655816</v>
      </c>
      <c r="M27" s="24">
        <f>NPV(0.1,F$6:F27)</f>
        <v>83.59799066269133</v>
      </c>
      <c r="N27" s="24">
        <f>NPV(0.1,G$6:G27)</f>
        <v>91.148596958404838</v>
      </c>
      <c r="O27" s="24"/>
      <c r="P27" s="2"/>
      <c r="Q27" s="2"/>
      <c r="R27" s="2"/>
      <c r="S27" s="2"/>
      <c r="T27" s="2"/>
      <c r="U27" s="2"/>
      <c r="V27" s="2"/>
      <c r="W27" s="2"/>
    </row>
    <row r="28" spans="1:23">
      <c r="A28" s="2">
        <v>23</v>
      </c>
      <c r="B28" s="2">
        <f t="shared" si="1"/>
        <v>14.414149666313428</v>
      </c>
      <c r="C28" s="2">
        <f t="shared" si="2"/>
        <v>10</v>
      </c>
      <c r="D28" s="2">
        <f t="shared" si="3"/>
        <v>12</v>
      </c>
      <c r="E28" s="2">
        <f t="shared" si="4"/>
        <v>21.746161650343335</v>
      </c>
      <c r="F28" s="2">
        <f t="shared" si="5"/>
        <v>21.621224499470134</v>
      </c>
      <c r="G28" s="2">
        <f t="shared" si="6"/>
        <v>26.582410446602584</v>
      </c>
      <c r="H28" s="2">
        <f t="shared" si="0"/>
        <v>23</v>
      </c>
      <c r="I28" s="24">
        <f>NPV(0.1,B$6:B28)</f>
        <v>57.341739456032016</v>
      </c>
      <c r="J28" s="24">
        <f>NPV(0.1,C$6:C28)</f>
        <v>88.832184220575201</v>
      </c>
      <c r="K28" s="24">
        <f>NPV(0.1,D$6:D28)</f>
        <v>106.59862106469021</v>
      </c>
      <c r="L28" s="24">
        <f>NPV(0.1,E$6:E28)</f>
        <v>68.857151300862085</v>
      </c>
      <c r="M28" s="24">
        <f>NPV(0.1,F$6:F28)</f>
        <v>86.012609184048017</v>
      </c>
      <c r="N28" s="24">
        <f>NPV(0.1,G$6:G28)</f>
        <v>94.117271586811981</v>
      </c>
      <c r="O28" s="24"/>
      <c r="P28" s="2"/>
      <c r="Q28" s="2"/>
      <c r="R28" s="2"/>
      <c r="S28" s="2"/>
      <c r="T28" s="2"/>
      <c r="U28" s="2"/>
      <c r="V28" s="2"/>
      <c r="W28" s="2"/>
    </row>
    <row r="29" spans="1:23">
      <c r="A29" s="2">
        <v>24</v>
      </c>
      <c r="B29" s="2">
        <f t="shared" si="1"/>
        <v>15.278998646292234</v>
      </c>
      <c r="C29" s="2">
        <f t="shared" si="2"/>
        <v>10</v>
      </c>
      <c r="D29" s="2">
        <f t="shared" si="3"/>
        <v>12</v>
      </c>
      <c r="E29" s="2">
        <f t="shared" si="4"/>
        <v>23.485854582370806</v>
      </c>
      <c r="F29" s="2">
        <f t="shared" si="5"/>
        <v>22.918497969438345</v>
      </c>
      <c r="G29" s="2">
        <f t="shared" si="6"/>
        <v>28.443179177864767</v>
      </c>
      <c r="H29" s="2">
        <f t="shared" si="0"/>
        <v>24</v>
      </c>
      <c r="I29" s="24">
        <f>NPV(0.1,B$6:B29)</f>
        <v>58.892948930358124</v>
      </c>
      <c r="J29" s="24">
        <f>NPV(0.1,C$6:C29)</f>
        <v>89.847440200522897</v>
      </c>
      <c r="K29" s="24">
        <f>NPV(0.1,D$6:D29)</f>
        <v>107.81692824062745</v>
      </c>
      <c r="L29" s="24">
        <f>NPV(0.1,E$6:E29)</f>
        <v>71.241566731755498</v>
      </c>
      <c r="M29" s="24">
        <f>NPV(0.1,F$6:F29)</f>
        <v>88.339423395537167</v>
      </c>
      <c r="N29" s="24">
        <f>NPV(0.1,G$6:G29)</f>
        <v>97.004982361717097</v>
      </c>
      <c r="O29" s="24"/>
      <c r="P29" s="2"/>
      <c r="Q29" s="2"/>
      <c r="R29" s="2"/>
      <c r="S29" s="2"/>
      <c r="T29" s="2"/>
      <c r="U29" s="2"/>
      <c r="V29" s="2"/>
      <c r="W29" s="2"/>
    </row>
    <row r="30" spans="1:23">
      <c r="A30" s="2">
        <v>25</v>
      </c>
      <c r="B30" s="2">
        <f t="shared" si="1"/>
        <v>16.195738565069767</v>
      </c>
      <c r="C30" s="2">
        <f t="shared" si="2"/>
        <v>10</v>
      </c>
      <c r="D30" s="2">
        <f t="shared" si="3"/>
        <v>12</v>
      </c>
      <c r="E30" s="2">
        <f t="shared" si="4"/>
        <v>25.364722948960473</v>
      </c>
      <c r="F30" s="2">
        <f t="shared" si="5"/>
        <v>24.293607847604648</v>
      </c>
      <c r="G30" s="2">
        <f t="shared" si="6"/>
        <v>30.434201720315304</v>
      </c>
      <c r="H30" s="2">
        <f t="shared" si="0"/>
        <v>25</v>
      </c>
      <c r="I30" s="24">
        <f>NPV(0.1,B$6:B30)</f>
        <v>60.387750787436012</v>
      </c>
      <c r="J30" s="24">
        <f>NPV(0.1,C$6:C30)</f>
        <v>90.770400182293542</v>
      </c>
      <c r="K30" s="24">
        <f>NPV(0.1,D$6:D30)</f>
        <v>108.92448021875222</v>
      </c>
      <c r="L30" s="24">
        <f>NPV(0.1,E$6:E30)</f>
        <v>73.582629154814484</v>
      </c>
      <c r="M30" s="24">
        <f>NPV(0.1,F$6:F30)</f>
        <v>90.581626181154007</v>
      </c>
      <c r="N30" s="24">
        <f>NPV(0.1,G$6:G30)</f>
        <v>99.81393738821572</v>
      </c>
      <c r="O30" s="24"/>
      <c r="P30" s="2"/>
      <c r="Q30" s="2"/>
      <c r="R30" s="2"/>
      <c r="S30" s="2"/>
      <c r="T30" s="2"/>
      <c r="U30" s="2"/>
      <c r="V30" s="2"/>
      <c r="W30" s="2"/>
    </row>
    <row r="31" spans="1:23">
      <c r="A31" s="2">
        <v>26</v>
      </c>
      <c r="B31" s="2">
        <f t="shared" si="1"/>
        <v>17.167482878973953</v>
      </c>
      <c r="C31" s="2">
        <f t="shared" si="2"/>
        <v>10</v>
      </c>
      <c r="D31" s="2">
        <f t="shared" si="3"/>
        <v>12</v>
      </c>
      <c r="E31" s="2">
        <f t="shared" si="4"/>
        <v>27.393900784877314</v>
      </c>
      <c r="F31" s="2">
        <f t="shared" si="5"/>
        <v>25.751224318460928</v>
      </c>
      <c r="G31" s="2">
        <f t="shared" si="6"/>
        <v>32.564595840737375</v>
      </c>
      <c r="H31" s="2">
        <f t="shared" si="0"/>
        <v>26</v>
      </c>
      <c r="I31" s="24">
        <f>NPV(0.1,B$6:B31)</f>
        <v>61.828196213347418</v>
      </c>
      <c r="J31" s="24">
        <f>NPV(0.1,C$6:C31)</f>
        <v>91.609454711175957</v>
      </c>
      <c r="K31" s="24">
        <f>NPV(0.1,D$6:D31)</f>
        <v>109.9313456534111</v>
      </c>
      <c r="L31" s="24">
        <f>NPV(0.1,E$6:E31)</f>
        <v>75.88112680654514</v>
      </c>
      <c r="M31" s="24">
        <f>NPV(0.1,F$6:F31)</f>
        <v>92.742294320021131</v>
      </c>
      <c r="N31" s="24">
        <f>NPV(0.1,G$6:G31)</f>
        <v>102.54628455035528</v>
      </c>
      <c r="O31" s="24"/>
      <c r="P31" s="2"/>
      <c r="Q31" s="2"/>
      <c r="R31" s="2"/>
      <c r="S31" s="2"/>
      <c r="T31" s="2"/>
      <c r="U31" s="2"/>
      <c r="V31" s="2"/>
      <c r="W31" s="2"/>
    </row>
    <row r="32" spans="1:23">
      <c r="A32" s="2">
        <v>27</v>
      </c>
      <c r="B32" s="2">
        <f t="shared" si="1"/>
        <v>18.197531851712391</v>
      </c>
      <c r="C32" s="2">
        <f t="shared" si="2"/>
        <v>10</v>
      </c>
      <c r="D32" s="2">
        <f t="shared" si="3"/>
        <v>12</v>
      </c>
      <c r="E32" s="2">
        <f t="shared" si="4"/>
        <v>29.585412847667502</v>
      </c>
      <c r="F32" s="2">
        <f t="shared" si="5"/>
        <v>27.296297777568583</v>
      </c>
      <c r="G32" s="2">
        <f t="shared" si="6"/>
        <v>34.844117549588994</v>
      </c>
      <c r="H32" s="2">
        <f t="shared" si="0"/>
        <v>27</v>
      </c>
      <c r="I32" s="24">
        <f>NPV(0.1,B$6:B32)</f>
        <v>63.21626180558934</v>
      </c>
      <c r="J32" s="24">
        <f>NPV(0.1,C$6:C32)</f>
        <v>92.372231555614505</v>
      </c>
      <c r="K32" s="24">
        <f>NPV(0.1,D$6:D32)</f>
        <v>110.84667786673735</v>
      </c>
      <c r="L32" s="24">
        <f>NPV(0.1,E$6:E32)</f>
        <v>78.137833591880678</v>
      </c>
      <c r="M32" s="24">
        <f>NPV(0.1,F$6:F32)</f>
        <v>94.824392708383982</v>
      </c>
      <c r="N32" s="24">
        <f>NPV(0.1,G$6:G32)</f>
        <v>105.20411315352742</v>
      </c>
      <c r="O32" s="24"/>
      <c r="P32" s="2"/>
      <c r="Q32" s="2"/>
      <c r="R32" s="2"/>
      <c r="S32" s="2"/>
      <c r="T32" s="2"/>
      <c r="U32" s="2"/>
      <c r="V32" s="2"/>
      <c r="W32" s="2"/>
    </row>
    <row r="33" spans="1:23">
      <c r="A33" s="2">
        <v>28</v>
      </c>
      <c r="B33" s="2">
        <f t="shared" si="1"/>
        <v>19.289383762815135</v>
      </c>
      <c r="C33" s="2">
        <f t="shared" si="2"/>
        <v>10</v>
      </c>
      <c r="D33" s="2">
        <f t="shared" si="3"/>
        <v>12</v>
      </c>
      <c r="E33" s="2">
        <f t="shared" si="4"/>
        <v>31.952245875480905</v>
      </c>
      <c r="F33" s="2">
        <f t="shared" si="5"/>
        <v>28.934075644222698</v>
      </c>
      <c r="G33" s="2">
        <f t="shared" si="6"/>
        <v>37.283205778060228</v>
      </c>
      <c r="H33" s="2">
        <f t="shared" si="0"/>
        <v>28</v>
      </c>
      <c r="I33" s="24">
        <f>NPV(0.1,B$6:B33)</f>
        <v>64.553852285386085</v>
      </c>
      <c r="J33" s="24">
        <f>NPV(0.1,C$6:C33)</f>
        <v>93.065665050558636</v>
      </c>
      <c r="K33" s="24">
        <f>NPV(0.1,D$6:D33)</f>
        <v>111.67879806067032</v>
      </c>
      <c r="L33" s="24">
        <f>NPV(0.1,E$6:E33)</f>
        <v>80.353509344755579</v>
      </c>
      <c r="M33" s="24">
        <f>NPV(0.1,F$6:F33)</f>
        <v>96.830778428079114</v>
      </c>
      <c r="N33" s="24">
        <f>NPV(0.1,G$6:G33)</f>
        <v>107.78945552206757</v>
      </c>
      <c r="O33" s="24"/>
      <c r="P33" s="2"/>
      <c r="Q33" s="2"/>
      <c r="R33" s="2"/>
      <c r="S33" s="2"/>
      <c r="T33" s="2"/>
      <c r="U33" s="2"/>
      <c r="V33" s="2"/>
      <c r="W33" s="2"/>
    </row>
    <row r="34" spans="1:23">
      <c r="A34" s="2">
        <v>29</v>
      </c>
      <c r="B34" s="2">
        <f t="shared" si="1"/>
        <v>20.446746788584043</v>
      </c>
      <c r="C34" s="2">
        <f t="shared" si="2"/>
        <v>10</v>
      </c>
      <c r="D34" s="2">
        <f t="shared" si="3"/>
        <v>12</v>
      </c>
      <c r="E34" s="2">
        <f t="shared" si="4"/>
        <v>34.50842554551938</v>
      </c>
      <c r="F34" s="2">
        <f t="shared" si="5"/>
        <v>30.670120182876062</v>
      </c>
      <c r="G34" s="2">
        <f t="shared" si="6"/>
        <v>39.893030182524448</v>
      </c>
      <c r="H34" s="2">
        <f t="shared" si="0"/>
        <v>29</v>
      </c>
      <c r="I34" s="24">
        <f>NPV(0.1,B$6:B34)</f>
        <v>65.842803111372049</v>
      </c>
      <c r="J34" s="24">
        <f>NPV(0.1,C$6:C34)</f>
        <v>93.696059136871483</v>
      </c>
      <c r="K34" s="24">
        <f>NPV(0.1,D$6:D34)</f>
        <v>112.43527096424573</v>
      </c>
      <c r="L34" s="24">
        <f>NPV(0.1,E$6:E34)</f>
        <v>82.528900083941835</v>
      </c>
      <c r="M34" s="24">
        <f>NPV(0.1,F$6:F34)</f>
        <v>98.764204667058053</v>
      </c>
      <c r="N34" s="24">
        <f>NPV(0.1,G$6:G34)</f>
        <v>110.30428855328391</v>
      </c>
      <c r="O34" s="24"/>
      <c r="P34" s="2"/>
      <c r="Q34" s="2"/>
      <c r="R34" s="2"/>
      <c r="S34" s="2"/>
      <c r="T34" s="2"/>
      <c r="U34" s="2"/>
      <c r="V34" s="2"/>
      <c r="W34" s="2"/>
    </row>
    <row r="35" spans="1:23">
      <c r="A35" s="2">
        <f t="shared" ref="A35:A66" si="7">A34+1</f>
        <v>30</v>
      </c>
      <c r="B35" s="2">
        <f t="shared" si="1"/>
        <v>21.673551595899088</v>
      </c>
      <c r="C35" s="2">
        <f t="shared" si="2"/>
        <v>10</v>
      </c>
      <c r="D35" s="2">
        <f t="shared" si="3"/>
        <v>12</v>
      </c>
      <c r="E35" s="2">
        <f t="shared" si="4"/>
        <v>37.26909958916093</v>
      </c>
      <c r="F35" s="2">
        <f t="shared" si="5"/>
        <v>32.510327393848627</v>
      </c>
      <c r="G35" s="2">
        <f t="shared" si="6"/>
        <v>42.685542295301161</v>
      </c>
      <c r="H35" s="2">
        <f t="shared" si="0"/>
        <v>30</v>
      </c>
      <c r="I35" s="24">
        <f>NPV(0.1,B$6:B35)</f>
        <v>67.084882998231237</v>
      </c>
      <c r="J35" s="24">
        <f>NPV(0.1,C$6:C35)</f>
        <v>94.269144669883161</v>
      </c>
      <c r="K35" s="24">
        <f>NPV(0.1,D$6:D35)</f>
        <v>113.12297360385975</v>
      </c>
      <c r="L35" s="24">
        <f>NPV(0.1,E$6:E35)</f>
        <v>84.664738264233804</v>
      </c>
      <c r="M35" s="24">
        <f>NPV(0.1,F$6:F35)</f>
        <v>100.62732449734683</v>
      </c>
      <c r="N35" s="24">
        <f>NPV(0.1,G$6:G35)</f>
        <v>112.75053522910343</v>
      </c>
      <c r="O35" s="24"/>
      <c r="P35" s="2"/>
      <c r="Q35" s="2"/>
      <c r="R35" s="2"/>
      <c r="S35" s="2"/>
      <c r="T35" s="2"/>
      <c r="U35" s="2"/>
      <c r="V35" s="2"/>
      <c r="W35" s="2"/>
    </row>
    <row r="36" spans="1:23">
      <c r="A36" s="2">
        <f t="shared" si="7"/>
        <v>31</v>
      </c>
      <c r="B36" s="2">
        <f t="shared" si="1"/>
        <v>22.973964691653034</v>
      </c>
      <c r="C36" s="2">
        <f t="shared" si="2"/>
        <v>10</v>
      </c>
      <c r="D36" s="2">
        <f t="shared" si="3"/>
        <v>12</v>
      </c>
      <c r="E36" s="2">
        <f t="shared" si="4"/>
        <v>40.250627556293807</v>
      </c>
      <c r="F36" s="2">
        <f t="shared" si="5"/>
        <v>34.460947037479549</v>
      </c>
      <c r="G36" s="2">
        <f t="shared" si="6"/>
        <v>45.673530255972246</v>
      </c>
      <c r="H36" s="2">
        <f t="shared" si="0"/>
        <v>31</v>
      </c>
      <c r="I36" s="24">
        <f>NPV(0.1,B$6:B36)</f>
        <v>68.281796343750102</v>
      </c>
      <c r="J36" s="24">
        <f>NPV(0.1,C$6:C36)</f>
        <v>94.790131518075597</v>
      </c>
      <c r="K36" s="24">
        <f>NPV(0.1,D$6:D36)</f>
        <v>113.74815782169067</v>
      </c>
      <c r="L36" s="24">
        <f>NPV(0.1,E$6:E36)</f>
        <v>86.761743023065918</v>
      </c>
      <c r="M36" s="24">
        <f>NPV(0.1,F$6:F36)</f>
        <v>102.42269451562512</v>
      </c>
      <c r="N36" s="24">
        <f>NPV(0.1,G$6:G36)</f>
        <v>115.13006608649152</v>
      </c>
      <c r="O36" s="24"/>
      <c r="P36" s="2"/>
      <c r="Q36" s="2"/>
      <c r="R36" s="2"/>
      <c r="S36" s="2"/>
      <c r="T36" s="2"/>
      <c r="U36" s="2"/>
      <c r="V36" s="2"/>
      <c r="W36" s="2"/>
    </row>
    <row r="37" spans="1:23">
      <c r="A37" s="2">
        <f t="shared" si="7"/>
        <v>32</v>
      </c>
      <c r="B37" s="2">
        <f t="shared" si="1"/>
        <v>24.352402573152219</v>
      </c>
      <c r="C37" s="2">
        <f t="shared" si="2"/>
        <v>10</v>
      </c>
      <c r="D37" s="2">
        <f t="shared" si="3"/>
        <v>12</v>
      </c>
      <c r="E37" s="2">
        <f t="shared" si="4"/>
        <v>43.470677760797315</v>
      </c>
      <c r="F37" s="2">
        <f t="shared" si="5"/>
        <v>36.528603859728321</v>
      </c>
      <c r="G37" s="2">
        <f t="shared" si="6"/>
        <v>48.870677373890302</v>
      </c>
      <c r="H37" s="2">
        <f t="shared" si="0"/>
        <v>32</v>
      </c>
      <c r="I37" s="24">
        <f>NPV(0.1,B$6:B37)</f>
        <v>69.435185567613743</v>
      </c>
      <c r="J37" s="24">
        <f>NPV(0.1,C$6:C37)</f>
        <v>95.263755925523256</v>
      </c>
      <c r="K37" s="24">
        <f>NPV(0.1,D$6:D37)</f>
        <v>114.31650711062787</v>
      </c>
      <c r="L37" s="24">
        <f>NPV(0.1,E$6:E37)</f>
        <v>88.820620422646527</v>
      </c>
      <c r="M37" s="24">
        <f>NPV(0.1,F$6:F37)</f>
        <v>104.15277835142058</v>
      </c>
      <c r="N37" s="24">
        <f>NPV(0.1,G$6:G37)</f>
        <v>117.44470064776903</v>
      </c>
      <c r="O37" s="24"/>
      <c r="P37" s="2"/>
      <c r="Q37" s="2"/>
      <c r="R37" s="2"/>
      <c r="S37" s="2"/>
      <c r="T37" s="2"/>
      <c r="U37" s="2"/>
      <c r="V37" s="2"/>
      <c r="W37" s="2"/>
    </row>
    <row r="38" spans="1:23">
      <c r="A38" s="2">
        <f t="shared" si="7"/>
        <v>33</v>
      </c>
      <c r="B38" s="2">
        <f t="shared" si="1"/>
        <v>25.813546727541354</v>
      </c>
      <c r="C38" s="2">
        <f t="shared" si="2"/>
        <v>10</v>
      </c>
      <c r="D38" s="2">
        <f t="shared" si="3"/>
        <v>12</v>
      </c>
      <c r="E38" s="2">
        <f t="shared" si="4"/>
        <v>46.948331981661106</v>
      </c>
      <c r="F38" s="2">
        <f t="shared" si="5"/>
        <v>38.720320091312026</v>
      </c>
      <c r="G38" s="2">
        <f t="shared" si="6"/>
        <v>52.291624790062627</v>
      </c>
      <c r="H38" s="2">
        <f t="shared" si="0"/>
        <v>33</v>
      </c>
      <c r="I38" s="24">
        <f>NPV(0.1,B$6:B38)</f>
        <v>70.546633365155046</v>
      </c>
      <c r="J38" s="24">
        <f>NPV(0.1,C$6:C38)</f>
        <v>95.694323568657509</v>
      </c>
      <c r="K38" s="24">
        <f>NPV(0.1,D$6:D38)</f>
        <v>114.83318828238896</v>
      </c>
      <c r="L38" s="24">
        <f>NPV(0.1,E$6:E38)</f>
        <v>90.842063687689318</v>
      </c>
      <c r="M38" s="24">
        <f>NPV(0.1,F$6:F38)</f>
        <v>105.81995004773256</v>
      </c>
      <c r="N38" s="24">
        <f>NPV(0.1,G$6:G38)</f>
        <v>119.69620881192078</v>
      </c>
      <c r="O38" s="24"/>
      <c r="P38" s="2"/>
      <c r="Q38" s="2"/>
      <c r="R38" s="2"/>
      <c r="S38" s="2"/>
      <c r="T38" s="2"/>
      <c r="U38" s="2"/>
      <c r="V38" s="2"/>
      <c r="W38" s="2"/>
    </row>
    <row r="39" spans="1:23">
      <c r="A39" s="2">
        <f t="shared" si="7"/>
        <v>34</v>
      </c>
      <c r="B39" s="2">
        <f t="shared" si="1"/>
        <v>27.362359531193835</v>
      </c>
      <c r="C39" s="2">
        <f t="shared" si="2"/>
        <v>10</v>
      </c>
      <c r="D39" s="2">
        <f t="shared" si="3"/>
        <v>12</v>
      </c>
      <c r="E39" s="2">
        <f t="shared" si="4"/>
        <v>50.704198540194</v>
      </c>
      <c r="F39" s="2">
        <f t="shared" si="5"/>
        <v>41.043539296790748</v>
      </c>
      <c r="G39" s="2">
        <f t="shared" si="6"/>
        <v>55.952038525367016</v>
      </c>
      <c r="H39" s="2">
        <f t="shared" si="0"/>
        <v>34</v>
      </c>
      <c r="I39" s="24">
        <f>NPV(0.1,B$6:B39)</f>
        <v>71.617664879149416</v>
      </c>
      <c r="J39" s="24">
        <f>NPV(0.1,C$6:C39)</f>
        <v>96.08574869877954</v>
      </c>
      <c r="K39" s="24">
        <f>NPV(0.1,D$6:D39)</f>
        <v>115.30289843853541</v>
      </c>
      <c r="L39" s="24">
        <f>NPV(0.1,E$6:E39)</f>
        <v>92.826753438822251</v>
      </c>
      <c r="M39" s="24">
        <f>NPV(0.1,F$6:F39)</f>
        <v>107.4264973187241</v>
      </c>
      <c r="N39" s="24">
        <f>NPV(0.1,G$6:G39)</f>
        <v>121.88631220795929</v>
      </c>
      <c r="O39" s="24"/>
      <c r="P39" s="2"/>
      <c r="Q39" s="2"/>
      <c r="R39" s="2"/>
      <c r="S39" s="2"/>
      <c r="T39" s="2"/>
      <c r="U39" s="2"/>
      <c r="V39" s="2"/>
      <c r="W39" s="2"/>
    </row>
    <row r="40" spans="1:23">
      <c r="A40" s="2">
        <f t="shared" si="7"/>
        <v>35</v>
      </c>
      <c r="B40" s="2">
        <f t="shared" si="1"/>
        <v>29.004101103065466</v>
      </c>
      <c r="C40" s="2">
        <f t="shared" si="2"/>
        <v>10</v>
      </c>
      <c r="D40" s="2">
        <f t="shared" si="3"/>
        <v>12</v>
      </c>
      <c r="E40" s="2">
        <f t="shared" si="4"/>
        <v>54.760534423409524</v>
      </c>
      <c r="F40" s="2">
        <f t="shared" si="5"/>
        <v>43.506151654598192</v>
      </c>
      <c r="G40" s="2">
        <f t="shared" si="6"/>
        <v>59.868681222142712</v>
      </c>
      <c r="H40" s="2">
        <f t="shared" si="0"/>
        <v>35</v>
      </c>
      <c r="I40" s="24">
        <f>NPV(0.1,B$6:B40)</f>
        <v>72.649749792634879</v>
      </c>
      <c r="J40" s="24">
        <f>NPV(0.1,C$6:C40)</f>
        <v>96.44158972616323</v>
      </c>
      <c r="K40" s="24">
        <f>NPV(0.1,D$6:D40)</f>
        <v>115.72990767139582</v>
      </c>
      <c r="L40" s="24">
        <f>NPV(0.1,E$6:E40)</f>
        <v>94.775357921752757</v>
      </c>
      <c r="M40" s="24">
        <f>NPV(0.1,F$6:F40)</f>
        <v>108.97462468895232</v>
      </c>
      <c r="N40" s="24">
        <f>NPV(0.1,G$6:G40)</f>
        <v>124.01668551137857</v>
      </c>
      <c r="O40" s="24"/>
      <c r="P40" s="2"/>
      <c r="Q40" s="2"/>
      <c r="R40" s="2"/>
      <c r="S40" s="2"/>
      <c r="T40" s="2"/>
      <c r="U40" s="2"/>
      <c r="V40" s="2"/>
      <c r="W40" s="2"/>
    </row>
    <row r="41" spans="1:23">
      <c r="A41" s="2">
        <f t="shared" si="7"/>
        <v>36</v>
      </c>
      <c r="B41" s="2">
        <f t="shared" si="1"/>
        <v>30.744347169249394</v>
      </c>
      <c r="C41" s="2">
        <f t="shared" si="2"/>
        <v>10</v>
      </c>
      <c r="D41" s="2">
        <f t="shared" si="3"/>
        <v>12</v>
      </c>
      <c r="E41" s="2">
        <f t="shared" si="4"/>
        <v>59.141377177282287</v>
      </c>
      <c r="F41" s="2">
        <f t="shared" si="5"/>
        <v>46.116520753874084</v>
      </c>
      <c r="G41" s="2">
        <f t="shared" si="6"/>
        <v>64.05948890769271</v>
      </c>
      <c r="H41" s="2">
        <f t="shared" si="0"/>
        <v>36</v>
      </c>
      <c r="I41" s="24">
        <f>NPV(0.1,B$6:B41)</f>
        <v>73.644304345629976</v>
      </c>
      <c r="J41" s="24">
        <f>NPV(0.1,C$6:C41)</f>
        <v>96.765081569239285</v>
      </c>
      <c r="K41" s="24">
        <f>NPV(0.1,D$6:D41)</f>
        <v>116.1180978830871</v>
      </c>
      <c r="L41" s="24">
        <f>NPV(0.1,E$6:E41)</f>
        <v>96.688533232266352</v>
      </c>
      <c r="M41" s="24">
        <f>NPV(0.1,F$6:F41)</f>
        <v>110.46645651844496</v>
      </c>
      <c r="N41" s="24">
        <f>NPV(0.1,G$6:G41)</f>
        <v>126.08895772470461</v>
      </c>
      <c r="O41" s="24"/>
      <c r="P41" s="2"/>
      <c r="Q41" s="2"/>
      <c r="R41" s="2"/>
      <c r="S41" s="2"/>
      <c r="T41" s="2"/>
      <c r="U41" s="2"/>
      <c r="V41" s="2"/>
      <c r="W41" s="2"/>
    </row>
    <row r="42" spans="1:23">
      <c r="A42" s="2">
        <f t="shared" si="7"/>
        <v>37</v>
      </c>
      <c r="B42" s="2">
        <f t="shared" si="1"/>
        <v>32.589007999404359</v>
      </c>
      <c r="C42" s="2">
        <f t="shared" si="2"/>
        <v>10</v>
      </c>
      <c r="D42" s="2">
        <f t="shared" si="3"/>
        <v>12</v>
      </c>
      <c r="E42" s="2">
        <f t="shared" si="4"/>
        <v>63.872687351464876</v>
      </c>
      <c r="F42" s="2">
        <f t="shared" si="5"/>
        <v>48.883511999106531</v>
      </c>
      <c r="G42" s="2">
        <f t="shared" si="6"/>
        <v>68.54365313123121</v>
      </c>
      <c r="H42" s="2">
        <f t="shared" si="0"/>
        <v>37</v>
      </c>
      <c r="I42" s="24">
        <f>NPV(0.1,B$6:B42)</f>
        <v>74.602693278516156</v>
      </c>
      <c r="J42" s="24">
        <f>NPV(0.1,C$6:C42)</f>
        <v>97.059165062944814</v>
      </c>
      <c r="K42" s="24">
        <f>NPV(0.1,D$6:D42)</f>
        <v>116.47099807553371</v>
      </c>
      <c r="L42" s="24">
        <f>NPV(0.1,E$6:E42)</f>
        <v>98.566923537134244</v>
      </c>
      <c r="M42" s="24">
        <f>NPV(0.1,F$6:F42)</f>
        <v>111.90403991777423</v>
      </c>
      <c r="N42" s="24">
        <f>NPV(0.1,G$6:G42)</f>
        <v>128.10471342312175</v>
      </c>
      <c r="O42" s="24"/>
      <c r="P42" s="2"/>
      <c r="Q42" s="2"/>
      <c r="R42" s="2"/>
      <c r="S42" s="2"/>
      <c r="T42" s="2"/>
      <c r="U42" s="2"/>
      <c r="V42" s="2"/>
      <c r="W42" s="2"/>
    </row>
    <row r="43" spans="1:23">
      <c r="A43" s="2">
        <f t="shared" si="7"/>
        <v>38</v>
      </c>
      <c r="B43" s="2">
        <f t="shared" si="1"/>
        <v>34.544348479368622</v>
      </c>
      <c r="C43" s="2">
        <f t="shared" si="2"/>
        <v>10</v>
      </c>
      <c r="D43" s="2">
        <f t="shared" si="3"/>
        <v>12</v>
      </c>
      <c r="E43" s="2">
        <f t="shared" si="4"/>
        <v>68.982502339582069</v>
      </c>
      <c r="F43" s="2">
        <f t="shared" si="5"/>
        <v>51.816522719052927</v>
      </c>
      <c r="G43" s="2">
        <f t="shared" si="6"/>
        <v>73.341708850417405</v>
      </c>
      <c r="H43" s="2">
        <f t="shared" si="0"/>
        <v>38</v>
      </c>
      <c r="I43" s="24">
        <f>NPV(0.1,B$6:B43)</f>
        <v>75.526231704751922</v>
      </c>
      <c r="J43" s="24">
        <f>NPV(0.1,C$6:C43)</f>
        <v>97.326513693586193</v>
      </c>
      <c r="K43" s="24">
        <f>NPV(0.1,D$6:D43)</f>
        <v>116.79181643230336</v>
      </c>
      <c r="L43" s="24">
        <f>NPV(0.1,E$6:E43)</f>
        <v>100.41116129100453</v>
      </c>
      <c r="M43" s="24">
        <f>NPV(0.1,F$6:F43)</f>
        <v>113.2893475571279</v>
      </c>
      <c r="N43" s="24">
        <f>NPV(0.1,G$6:G43)</f>
        <v>130.06549396612752</v>
      </c>
      <c r="O43" s="24"/>
      <c r="P43" s="2"/>
      <c r="Q43" s="2"/>
      <c r="R43" s="2"/>
      <c r="S43" s="2"/>
      <c r="T43" s="2"/>
      <c r="U43" s="2"/>
      <c r="V43" s="2"/>
      <c r="W43" s="2"/>
    </row>
    <row r="44" spans="1:23">
      <c r="A44" s="2">
        <f t="shared" si="7"/>
        <v>39</v>
      </c>
      <c r="B44" s="2">
        <f t="shared" si="1"/>
        <v>36.617009388130739</v>
      </c>
      <c r="C44" s="2">
        <f t="shared" si="2"/>
        <v>10</v>
      </c>
      <c r="D44" s="2">
        <f t="shared" si="3"/>
        <v>12</v>
      </c>
      <c r="E44" s="2">
        <f t="shared" si="4"/>
        <v>74.501102526748639</v>
      </c>
      <c r="F44" s="2">
        <f t="shared" si="5"/>
        <v>54.925514082196102</v>
      </c>
      <c r="G44" s="2">
        <f t="shared" si="6"/>
        <v>78.475628469946628</v>
      </c>
      <c r="H44" s="2">
        <f t="shared" si="0"/>
        <v>39</v>
      </c>
      <c r="I44" s="24">
        <f>NPV(0.1,B$6:B44)</f>
        <v>76.416186915488211</v>
      </c>
      <c r="J44" s="24">
        <f>NPV(0.1,C$6:C44)</f>
        <v>97.569557903260161</v>
      </c>
      <c r="K44" s="24">
        <f>NPV(0.1,D$6:D44)</f>
        <v>117.08346948391214</v>
      </c>
      <c r="L44" s="24">
        <f>NPV(0.1,E$6:E44)</f>
        <v>102.2218674493499</v>
      </c>
      <c r="M44" s="24">
        <f>NPV(0.1,F$6:F44)</f>
        <v>114.62428037323232</v>
      </c>
      <c r="N44" s="24">
        <f>NPV(0.1,G$6:G44)</f>
        <v>131.97279867614222</v>
      </c>
      <c r="O44" s="24"/>
      <c r="P44" s="2"/>
      <c r="Q44" s="2"/>
      <c r="R44" s="2"/>
      <c r="S44" s="2"/>
      <c r="T44" s="2"/>
      <c r="U44" s="2"/>
      <c r="V44" s="2"/>
      <c r="W44" s="2"/>
    </row>
    <row r="45" spans="1:23">
      <c r="A45" s="2">
        <f t="shared" si="7"/>
        <v>40</v>
      </c>
      <c r="B45" s="2">
        <f t="shared" si="1"/>
        <v>38.814029951418583</v>
      </c>
      <c r="C45" s="2">
        <f t="shared" si="2"/>
        <v>10</v>
      </c>
      <c r="D45" s="2">
        <f t="shared" si="3"/>
        <v>12</v>
      </c>
      <c r="E45" s="2">
        <f t="shared" si="4"/>
        <v>80.461190728888539</v>
      </c>
      <c r="F45" s="2">
        <f t="shared" si="5"/>
        <v>58.22104492712787</v>
      </c>
      <c r="G45" s="2">
        <f t="shared" si="6"/>
        <v>83.968922462842897</v>
      </c>
      <c r="H45" s="2">
        <f t="shared" si="0"/>
        <v>40</v>
      </c>
      <c r="I45" s="24">
        <f>NPV(0.1,B$6:B45)</f>
        <v>77.273780118561362</v>
      </c>
      <c r="J45" s="24">
        <f>NPV(0.1,C$6:C45)</f>
        <v>97.790507184781973</v>
      </c>
      <c r="K45" s="24">
        <f>NPV(0.1,D$6:D45)</f>
        <v>117.34860862173829</v>
      </c>
      <c r="L45" s="24">
        <f>NPV(0.1,E$6:E45)</f>
        <v>103.99965167754354</v>
      </c>
      <c r="M45" s="24">
        <f>NPV(0.1,F$6:F45)</f>
        <v>115.91067017784206</v>
      </c>
      <c r="N45" s="24">
        <f>NPV(0.1,G$6:G45)</f>
        <v>133.82808598497471</v>
      </c>
      <c r="O45" s="24"/>
      <c r="P45" s="2"/>
      <c r="Q45" s="2"/>
      <c r="R45" s="2"/>
      <c r="S45" s="2"/>
      <c r="T45" s="2"/>
      <c r="U45" s="2"/>
      <c r="V45" s="2"/>
      <c r="W45" s="2"/>
    </row>
    <row r="46" spans="1:23">
      <c r="A46" s="2">
        <f t="shared" si="7"/>
        <v>41</v>
      </c>
      <c r="B46" s="2">
        <f t="shared" si="1"/>
        <v>41.142871748503701</v>
      </c>
      <c r="C46" s="2">
        <f t="shared" si="2"/>
        <v>10</v>
      </c>
      <c r="D46" s="2">
        <f t="shared" si="3"/>
        <v>12</v>
      </c>
      <c r="E46" s="2">
        <f t="shared" si="4"/>
        <v>86.898085987199622</v>
      </c>
      <c r="F46" s="2">
        <f t="shared" si="5"/>
        <v>61.714307622755548</v>
      </c>
      <c r="G46" s="2">
        <f t="shared" si="6"/>
        <v>89.846747035241904</v>
      </c>
      <c r="H46" s="2">
        <f t="shared" si="0"/>
        <v>41</v>
      </c>
      <c r="I46" s="24">
        <f>NPV(0.1,B$6:B46)</f>
        <v>78.100188114250045</v>
      </c>
      <c r="J46" s="24">
        <f>NPV(0.1,C$6:C46)</f>
        <v>97.991370167983604</v>
      </c>
      <c r="K46" s="24">
        <f>NPV(0.1,D$6:D46)</f>
        <v>117.58964420158026</v>
      </c>
      <c r="L46" s="24">
        <f>NPV(0.1,E$6:E46)</f>
        <v>105.74511255613366</v>
      </c>
      <c r="M46" s="24">
        <f>NPV(0.1,F$6:F46)</f>
        <v>117.15028217137508</v>
      </c>
      <c r="N46" s="24">
        <f>NPV(0.1,G$6:G46)</f>
        <v>135.63277454902084</v>
      </c>
      <c r="O46" s="24"/>
      <c r="P46" s="2"/>
      <c r="Q46" s="2"/>
      <c r="R46" s="2"/>
      <c r="S46" s="2"/>
      <c r="T46" s="2"/>
      <c r="U46" s="2"/>
      <c r="V46" s="2"/>
      <c r="W46" s="2"/>
    </row>
    <row r="47" spans="1:23">
      <c r="A47" s="2">
        <f t="shared" si="7"/>
        <v>42</v>
      </c>
      <c r="B47" s="2">
        <f t="shared" si="1"/>
        <v>43.611444053413926</v>
      </c>
      <c r="C47" s="2">
        <f t="shared" si="2"/>
        <v>10</v>
      </c>
      <c r="D47" s="2">
        <f t="shared" si="3"/>
        <v>12</v>
      </c>
      <c r="E47" s="2">
        <f t="shared" si="4"/>
        <v>93.849932866175592</v>
      </c>
      <c r="F47" s="2">
        <f t="shared" si="5"/>
        <v>65.417166080120879</v>
      </c>
      <c r="G47" s="2">
        <f t="shared" si="6"/>
        <v>96.136019327708837</v>
      </c>
      <c r="H47" s="2">
        <f t="shared" si="0"/>
        <v>42</v>
      </c>
      <c r="I47" s="24">
        <f>NPV(0.1,B$6:B47)</f>
        <v>78.8965449100955</v>
      </c>
      <c r="J47" s="24">
        <f>NPV(0.1,C$6:C47)</f>
        <v>98.173972879985087</v>
      </c>
      <c r="K47" s="24">
        <f>NPV(0.1,D$6:D47)</f>
        <v>117.80876745598204</v>
      </c>
      <c r="L47" s="24">
        <f>NPV(0.1,E$6:E47)</f>
        <v>107.45883778238577</v>
      </c>
      <c r="M47" s="24">
        <f>NPV(0.1,F$6:F47)</f>
        <v>118.34481736514326</v>
      </c>
      <c r="N47" s="24">
        <f>NPV(0.1,G$6:G47)</f>
        <v>137.38824433404756</v>
      </c>
      <c r="O47" s="24"/>
      <c r="P47" s="2"/>
      <c r="Q47" s="2"/>
      <c r="R47" s="2"/>
      <c r="S47" s="2"/>
      <c r="T47" s="2"/>
      <c r="U47" s="2"/>
      <c r="V47" s="2"/>
      <c r="W47" s="2"/>
    </row>
    <row r="48" spans="1:23">
      <c r="A48" s="2">
        <f t="shared" si="7"/>
        <v>43</v>
      </c>
      <c r="B48" s="2">
        <f t="shared" si="1"/>
        <v>46.228130696618763</v>
      </c>
      <c r="C48" s="2">
        <f t="shared" si="2"/>
        <v>10</v>
      </c>
      <c r="D48" s="2">
        <f t="shared" si="3"/>
        <v>12</v>
      </c>
      <c r="E48" s="2">
        <f t="shared" si="4"/>
        <v>101.35792749546965</v>
      </c>
      <c r="F48" s="2">
        <f t="shared" si="5"/>
        <v>69.34219604492813</v>
      </c>
      <c r="G48" s="2">
        <f t="shared" si="6"/>
        <v>102.86554068064846</v>
      </c>
      <c r="H48" s="2">
        <f t="shared" si="0"/>
        <v>43</v>
      </c>
      <c r="I48" s="24">
        <f>NPV(0.1,B$6:B48)</f>
        <v>79.66394327700111</v>
      </c>
      <c r="J48" s="24">
        <f>NPV(0.1,C$6:C48)</f>
        <v>98.339975345440976</v>
      </c>
      <c r="K48" s="24">
        <f>NPV(0.1,D$6:D48)</f>
        <v>118.00797041452911</v>
      </c>
      <c r="L48" s="24">
        <f>NPV(0.1,E$6:E48)</f>
        <v>109.14140436816058</v>
      </c>
      <c r="M48" s="24">
        <f>NPV(0.1,F$6:F48)</f>
        <v>119.49591491550167</v>
      </c>
      <c r="N48" s="24">
        <f>NPV(0.1,G$6:G48)</f>
        <v>139.09583767039172</v>
      </c>
      <c r="O48" s="24"/>
      <c r="P48" s="2"/>
      <c r="Q48" s="2"/>
      <c r="R48" s="2"/>
      <c r="S48" s="2"/>
      <c r="T48" s="2"/>
      <c r="U48" s="2"/>
      <c r="V48" s="2"/>
      <c r="W48" s="2"/>
    </row>
    <row r="49" spans="1:23">
      <c r="A49" s="2">
        <f t="shared" si="7"/>
        <v>44</v>
      </c>
      <c r="B49" s="2">
        <f t="shared" si="1"/>
        <v>49.00181853841589</v>
      </c>
      <c r="C49" s="2">
        <f t="shared" si="2"/>
        <v>10</v>
      </c>
      <c r="D49" s="2">
        <f t="shared" si="3"/>
        <v>12</v>
      </c>
      <c r="E49" s="2">
        <f t="shared" si="4"/>
        <v>109.46656169510723</v>
      </c>
      <c r="F49" s="2">
        <f t="shared" si="5"/>
        <v>73.502727807623828</v>
      </c>
      <c r="G49" s="2">
        <f t="shared" si="6"/>
        <v>110.06612852829386</v>
      </c>
      <c r="H49" s="2">
        <f t="shared" si="0"/>
        <v>44</v>
      </c>
      <c r="I49" s="24">
        <f>NPV(0.1,B$6:B49)</f>
        <v>80.403436248746516</v>
      </c>
      <c r="J49" s="24">
        <f>NPV(0.1,C$6:C49)</f>
        <v>98.490886677673615</v>
      </c>
      <c r="K49" s="24">
        <f>NPV(0.1,D$6:D49)</f>
        <v>118.18906401320828</v>
      </c>
      <c r="L49" s="24">
        <f>NPV(0.1,E$6:E49)</f>
        <v>110.79337883419403</v>
      </c>
      <c r="M49" s="24">
        <f>NPV(0.1,F$6:F49)</f>
        <v>120.60515437311979</v>
      </c>
      <c r="N49" s="24">
        <f>NPV(0.1,G$6:G49)</f>
        <v>140.75686027938104</v>
      </c>
      <c r="O49" s="24"/>
      <c r="P49" s="2"/>
      <c r="Q49" s="2"/>
      <c r="R49" s="2"/>
      <c r="S49" s="2"/>
      <c r="T49" s="2"/>
      <c r="U49" s="2"/>
      <c r="V49" s="2"/>
      <c r="W49" s="2"/>
    </row>
    <row r="50" spans="1:23">
      <c r="A50" s="2">
        <f t="shared" si="7"/>
        <v>45</v>
      </c>
      <c r="B50" s="2">
        <f t="shared" si="1"/>
        <v>51.941927650720842</v>
      </c>
      <c r="C50" s="2">
        <f t="shared" si="2"/>
        <v>10</v>
      </c>
      <c r="D50" s="2">
        <f t="shared" si="3"/>
        <v>12</v>
      </c>
      <c r="E50" s="2">
        <f t="shared" si="4"/>
        <v>118.22388663071581</v>
      </c>
      <c r="F50" s="2">
        <f t="shared" si="5"/>
        <v>77.912891476081256</v>
      </c>
      <c r="G50" s="2">
        <f t="shared" si="6"/>
        <v>117.77075752527443</v>
      </c>
      <c r="H50" s="2">
        <f t="shared" si="0"/>
        <v>45</v>
      </c>
      <c r="I50" s="24">
        <f>NPV(0.1,B$6:B50)</f>
        <v>81.116038566973913</v>
      </c>
      <c r="J50" s="24">
        <f>NPV(0.1,C$6:C50)</f>
        <v>98.628078797885109</v>
      </c>
      <c r="K50" s="24">
        <f>NPV(0.1,D$6:D50)</f>
        <v>118.35369455746206</v>
      </c>
      <c r="L50" s="24">
        <f>NPV(0.1,E$6:E50)</f>
        <v>112.41531740084505</v>
      </c>
      <c r="M50" s="24">
        <f>NPV(0.1,F$6:F50)</f>
        <v>121.67405785046088</v>
      </c>
      <c r="N50" s="24">
        <f>NPV(0.1,G$6:G50)</f>
        <v>142.37258227176156</v>
      </c>
      <c r="O50" s="24"/>
      <c r="P50" s="2"/>
      <c r="Q50" s="2"/>
      <c r="R50" s="2"/>
      <c r="S50" s="2"/>
      <c r="T50" s="2"/>
      <c r="U50" s="2"/>
      <c r="V50" s="2"/>
      <c r="W50" s="2"/>
    </row>
    <row r="51" spans="1:23">
      <c r="A51" s="2">
        <f t="shared" si="7"/>
        <v>46</v>
      </c>
      <c r="B51" s="2">
        <f t="shared" si="1"/>
        <v>55.058443309764094</v>
      </c>
      <c r="C51" s="2">
        <f t="shared" si="2"/>
        <v>10</v>
      </c>
      <c r="D51" s="2">
        <f t="shared" si="3"/>
        <v>12</v>
      </c>
      <c r="E51" s="2">
        <f t="shared" si="4"/>
        <v>127.68179756117308</v>
      </c>
      <c r="F51" s="2">
        <f t="shared" si="5"/>
        <v>82.587664964646137</v>
      </c>
      <c r="G51" s="2">
        <f t="shared" si="6"/>
        <v>126.01471055204365</v>
      </c>
      <c r="H51" s="2">
        <f t="shared" si="0"/>
        <v>46</v>
      </c>
      <c r="I51" s="24">
        <f>NPV(0.1,B$6:B51)</f>
        <v>81.802728073629396</v>
      </c>
      <c r="J51" s="24">
        <f>NPV(0.1,C$6:C51)</f>
        <v>98.75279890716827</v>
      </c>
      <c r="K51" s="24">
        <f>NPV(0.1,D$6:D51)</f>
        <v>118.50335868860186</v>
      </c>
      <c r="L51" s="24">
        <f>NPV(0.1,E$6:E51)</f>
        <v>114.00776617537514</v>
      </c>
      <c r="M51" s="24">
        <f>NPV(0.1,F$6:F51)</f>
        <v>122.70409211044411</v>
      </c>
      <c r="N51" s="24">
        <f>NPV(0.1,G$6:G51)</f>
        <v>143.94423911889533</v>
      </c>
      <c r="O51" s="24"/>
      <c r="P51" s="2"/>
      <c r="Q51" s="2"/>
      <c r="R51" s="2"/>
      <c r="S51" s="2"/>
      <c r="T51" s="2"/>
      <c r="U51" s="2"/>
      <c r="V51" s="2"/>
      <c r="W51" s="2"/>
    </row>
    <row r="52" spans="1:23">
      <c r="A52" s="2">
        <f t="shared" si="7"/>
        <v>47</v>
      </c>
      <c r="B52" s="2">
        <f t="shared" si="1"/>
        <v>58.361949908349942</v>
      </c>
      <c r="C52" s="2">
        <f t="shared" si="2"/>
        <v>10</v>
      </c>
      <c r="D52" s="2">
        <f t="shared" si="3"/>
        <v>12</v>
      </c>
      <c r="E52" s="2">
        <f t="shared" si="4"/>
        <v>137.89634136606693</v>
      </c>
      <c r="F52" s="2">
        <f t="shared" si="5"/>
        <v>87.542924862524913</v>
      </c>
      <c r="G52" s="2">
        <f t="shared" si="6"/>
        <v>134.83574029068672</v>
      </c>
      <c r="H52" s="2">
        <f t="shared" si="0"/>
        <v>47</v>
      </c>
      <c r="I52" s="24">
        <f>NPV(0.1,B$6:B52)</f>
        <v>82.46444705277014</v>
      </c>
      <c r="J52" s="24">
        <f>NPV(0.1,C$6:C52)</f>
        <v>98.866180824698432</v>
      </c>
      <c r="K52" s="24">
        <f>NPV(0.1,D$6:D52)</f>
        <v>118.63941698963806</v>
      </c>
      <c r="L52" s="24">
        <f>NPV(0.1,E$6:E52)</f>
        <v>115.57126133582287</v>
      </c>
      <c r="M52" s="24">
        <f>NPV(0.1,F$6:F52)</f>
        <v>123.69667057915524</v>
      </c>
      <c r="N52" s="24">
        <f>NPV(0.1,G$6:G52)</f>
        <v>145.4730325974709</v>
      </c>
      <c r="O52" s="24"/>
      <c r="P52" s="2"/>
      <c r="Q52" s="2"/>
      <c r="R52" s="2"/>
      <c r="S52" s="2"/>
      <c r="T52" s="2"/>
      <c r="U52" s="2"/>
      <c r="V52" s="2"/>
      <c r="W52" s="2"/>
    </row>
    <row r="53" spans="1:23">
      <c r="A53" s="2">
        <f t="shared" si="7"/>
        <v>48</v>
      </c>
      <c r="B53" s="2">
        <f t="shared" si="1"/>
        <v>61.863666902850944</v>
      </c>
      <c r="C53" s="2">
        <f t="shared" si="2"/>
        <v>10</v>
      </c>
      <c r="D53" s="2">
        <f t="shared" si="3"/>
        <v>12</v>
      </c>
      <c r="E53" s="2">
        <f t="shared" si="4"/>
        <v>148.9280486753523</v>
      </c>
      <c r="F53" s="2">
        <f t="shared" si="5"/>
        <v>92.795500354276413</v>
      </c>
      <c r="G53" s="2">
        <f t="shared" si="6"/>
        <v>144.27424211103479</v>
      </c>
      <c r="H53" s="2">
        <f t="shared" si="0"/>
        <v>48</v>
      </c>
      <c r="I53" s="24">
        <f>NPV(0.1,B$6:B53)</f>
        <v>83.102103523578506</v>
      </c>
      <c r="J53" s="24">
        <f>NPV(0.1,C$6:C53)</f>
        <v>98.969255295180389</v>
      </c>
      <c r="K53" s="24">
        <f>NPV(0.1,D$6:D53)</f>
        <v>118.7631063542164</v>
      </c>
      <c r="L53" s="24">
        <f>NPV(0.1,E$6:E53)</f>
        <v>117.10632931153518</v>
      </c>
      <c r="M53" s="24">
        <f>NPV(0.1,F$6:F53)</f>
        <v>124.65315528536777</v>
      </c>
      <c r="N53" s="24">
        <f>NPV(0.1,G$6:G53)</f>
        <v>146.96013170844898</v>
      </c>
      <c r="O53" s="24"/>
      <c r="P53" s="2"/>
      <c r="Q53" s="2"/>
      <c r="R53" s="2"/>
      <c r="S53" s="2"/>
      <c r="T53" s="2"/>
      <c r="U53" s="2"/>
      <c r="V53" s="2"/>
      <c r="W53" s="2"/>
    </row>
    <row r="54" spans="1:23">
      <c r="A54" s="2">
        <f t="shared" si="7"/>
        <v>49</v>
      </c>
      <c r="B54" s="2">
        <f t="shared" si="1"/>
        <v>65.575486917022005</v>
      </c>
      <c r="C54" s="2">
        <f t="shared" si="2"/>
        <v>10</v>
      </c>
      <c r="D54" s="2">
        <f t="shared" si="3"/>
        <v>12</v>
      </c>
      <c r="E54" s="2">
        <f t="shared" si="4"/>
        <v>160.8422925693805</v>
      </c>
      <c r="F54" s="2">
        <f t="shared" si="5"/>
        <v>98.363230375533007</v>
      </c>
      <c r="G54" s="2">
        <f t="shared" si="6"/>
        <v>154.37343905880724</v>
      </c>
      <c r="H54" s="2">
        <f t="shared" si="0"/>
        <v>49</v>
      </c>
      <c r="I54" s="24">
        <f>NPV(0.1,B$6:B54)</f>
        <v>83.716572486357464</v>
      </c>
      <c r="J54" s="24">
        <f>NPV(0.1,C$6:C54)</f>
        <v>99.06295935925489</v>
      </c>
      <c r="K54" s="24">
        <f>NPV(0.1,D$6:D54)</f>
        <v>118.87555123110582</v>
      </c>
      <c r="L54" s="24">
        <f>NPV(0.1,E$6:E54)</f>
        <v>118.61348696041635</v>
      </c>
      <c r="M54" s="24">
        <f>NPV(0.1,F$6:F54)</f>
        <v>125.5748587295362</v>
      </c>
      <c r="N54" s="24">
        <f>NPV(0.1,G$6:G54)</f>
        <v>148.40667357094583</v>
      </c>
      <c r="O54" s="24"/>
      <c r="P54" s="2"/>
      <c r="Q54" s="2"/>
      <c r="R54" s="2"/>
      <c r="S54" s="2"/>
      <c r="T54" s="2"/>
      <c r="U54" s="2"/>
      <c r="V54" s="2"/>
      <c r="W54" s="2"/>
    </row>
    <row r="55" spans="1:23">
      <c r="A55" s="2">
        <f t="shared" si="7"/>
        <v>50</v>
      </c>
      <c r="B55" s="2">
        <f t="shared" si="1"/>
        <v>69.510016132043333</v>
      </c>
      <c r="C55" s="2">
        <f t="shared" si="2"/>
        <v>10</v>
      </c>
      <c r="D55" s="2">
        <f t="shared" si="3"/>
        <v>12</v>
      </c>
      <c r="E55" s="2">
        <f t="shared" si="4"/>
        <v>173.70967597493095</v>
      </c>
      <c r="F55" s="2">
        <f t="shared" si="5"/>
        <v>104.26502419806499</v>
      </c>
      <c r="G55" s="2">
        <f t="shared" si="6"/>
        <v>165.17957979292376</v>
      </c>
      <c r="H55" s="2">
        <f t="shared" si="0"/>
        <v>50</v>
      </c>
      <c r="I55" s="24">
        <f>NPV(0.1,B$6:B55)</f>
        <v>84.3086971232172</v>
      </c>
      <c r="J55" s="24">
        <f>NPV(0.1,C$6:C55)</f>
        <v>99.148144872049897</v>
      </c>
      <c r="K55" s="24">
        <f>NPV(0.1,D$6:D55)</f>
        <v>118.97777384645983</v>
      </c>
      <c r="L55" s="24">
        <f>NPV(0.1,E$6:E55)</f>
        <v>120.09324174295425</v>
      </c>
      <c r="M55" s="24">
        <f>NPV(0.1,F$6:F55)</f>
        <v>126.46304568482579</v>
      </c>
      <c r="N55" s="24">
        <f>NPV(0.1,G$6:G55)</f>
        <v>149.81376429173821</v>
      </c>
      <c r="O55" s="24"/>
      <c r="P55" s="2"/>
      <c r="Q55" s="2"/>
      <c r="R55" s="2"/>
      <c r="S55" s="2"/>
      <c r="T55" s="2"/>
      <c r="U55" s="2"/>
      <c r="V55" s="2"/>
      <c r="W55" s="2"/>
    </row>
    <row r="56" spans="1:23">
      <c r="A56" s="2">
        <f t="shared" si="7"/>
        <v>51</v>
      </c>
      <c r="B56" s="2">
        <f t="shared" si="1"/>
        <v>73.680617099965943</v>
      </c>
      <c r="C56" s="2">
        <f t="shared" si="2"/>
        <v>10</v>
      </c>
      <c r="D56" s="2">
        <f t="shared" si="3"/>
        <v>12</v>
      </c>
      <c r="E56" s="2">
        <f t="shared" si="4"/>
        <v>187.60645005292542</v>
      </c>
      <c r="F56" s="2">
        <f t="shared" si="5"/>
        <v>110.52092564994889</v>
      </c>
      <c r="G56" s="2">
        <f t="shared" si="6"/>
        <v>176.74215037842845</v>
      </c>
      <c r="H56" s="2">
        <f t="shared" si="0"/>
        <v>51</v>
      </c>
      <c r="I56" s="24">
        <f>NPV(0.1,B$6:B56)</f>
        <v>84.879289955100205</v>
      </c>
      <c r="J56" s="24">
        <f>NPV(0.1,C$6:C56)</f>
        <v>99.225586247318077</v>
      </c>
      <c r="K56" s="24">
        <f>NPV(0.1,D$6:D56)</f>
        <v>119.07070349678165</v>
      </c>
      <c r="L56" s="24">
        <f>NPV(0.1,E$6:E56)</f>
        <v>121.54609189308235</v>
      </c>
      <c r="M56" s="24">
        <f>NPV(0.1,F$6:F56)</f>
        <v>127.31893493265029</v>
      </c>
      <c r="N56" s="24">
        <f>NPV(0.1,G$6:G56)</f>
        <v>151.18247981105441</v>
      </c>
      <c r="O56" s="24"/>
      <c r="P56" s="2"/>
      <c r="Q56" s="2"/>
      <c r="R56" s="2"/>
      <c r="S56" s="2"/>
      <c r="T56" s="2"/>
      <c r="U56" s="2"/>
      <c r="V56" s="2"/>
      <c r="W56" s="2"/>
    </row>
    <row r="57" spans="1:23">
      <c r="A57" s="2">
        <f t="shared" si="7"/>
        <v>52</v>
      </c>
      <c r="B57" s="2">
        <f t="shared" si="1"/>
        <v>78.101454125963897</v>
      </c>
      <c r="C57" s="2">
        <f t="shared" si="2"/>
        <v>10</v>
      </c>
      <c r="D57" s="2">
        <f t="shared" si="3"/>
        <v>12</v>
      </c>
      <c r="E57" s="2">
        <f t="shared" si="4"/>
        <v>202.61496605715948</v>
      </c>
      <c r="F57" s="2">
        <f t="shared" si="5"/>
        <v>117.15218118894583</v>
      </c>
      <c r="G57" s="2">
        <f t="shared" si="6"/>
        <v>189.11410090491844</v>
      </c>
      <c r="H57" s="2">
        <f t="shared" si="0"/>
        <v>52</v>
      </c>
      <c r="I57" s="24">
        <f>NPV(0.1,B$6:B57)</f>
        <v>85.429133956732926</v>
      </c>
      <c r="J57" s="24">
        <f>NPV(0.1,C$6:C57)</f>
        <v>99.295987497561896</v>
      </c>
      <c r="K57" s="24">
        <f>NPV(0.1,D$6:D57)</f>
        <v>119.15518499707422</v>
      </c>
      <c r="L57" s="24">
        <f>NPV(0.1,E$6:E57)</f>
        <v>122.97252658593538</v>
      </c>
      <c r="M57" s="24">
        <f>NPV(0.1,F$6:F57)</f>
        <v>128.14370093509936</v>
      </c>
      <c r="N57" s="24">
        <f>NPV(0.1,G$6:G57)</f>
        <v>152.51386672529839</v>
      </c>
      <c r="O57" s="24"/>
      <c r="P57" s="2"/>
      <c r="Q57" s="2"/>
      <c r="R57" s="2"/>
      <c r="S57" s="2"/>
      <c r="T57" s="2"/>
      <c r="U57" s="2"/>
      <c r="V57" s="2"/>
      <c r="W57" s="2"/>
    </row>
    <row r="58" spans="1:23">
      <c r="A58" s="2">
        <f t="shared" si="7"/>
        <v>53</v>
      </c>
      <c r="B58" s="2">
        <f t="shared" si="1"/>
        <v>82.787541373521734</v>
      </c>
      <c r="C58" s="2">
        <f t="shared" si="2"/>
        <v>10</v>
      </c>
      <c r="D58" s="2">
        <f t="shared" si="3"/>
        <v>12</v>
      </c>
      <c r="E58" s="2">
        <f t="shared" si="4"/>
        <v>218.82416334173226</v>
      </c>
      <c r="F58" s="2">
        <f t="shared" si="5"/>
        <v>124.18131206028259</v>
      </c>
      <c r="G58" s="2">
        <f t="shared" si="6"/>
        <v>202.35208796826274</v>
      </c>
      <c r="H58" s="2">
        <f t="shared" si="0"/>
        <v>53</v>
      </c>
      <c r="I58" s="24">
        <f>NPV(0.1,B$6:B58)</f>
        <v>85.958983631033547</v>
      </c>
      <c r="J58" s="24">
        <f>NPV(0.1,C$6:C58)</f>
        <v>99.359988634147172</v>
      </c>
      <c r="K58" s="24">
        <f>NPV(0.1,D$6:D58)</f>
        <v>119.23198636097653</v>
      </c>
      <c r="L58" s="24">
        <f>NPV(0.1,E$6:E58)</f>
        <v>124.37302610255473</v>
      </c>
      <c r="M58" s="24">
        <f>NPV(0.1,F$6:F58)</f>
        <v>128.93847544655029</v>
      </c>
      <c r="N58" s="24">
        <f>NPV(0.1,G$6:G58)</f>
        <v>153.80894308733571</v>
      </c>
      <c r="O58" s="24"/>
      <c r="P58" s="2"/>
      <c r="Q58" s="2"/>
      <c r="R58" s="2"/>
      <c r="S58" s="2"/>
      <c r="T58" s="2"/>
      <c r="U58" s="2"/>
      <c r="V58" s="2"/>
      <c r="W58" s="2"/>
    </row>
    <row r="59" spans="1:23">
      <c r="A59" s="2">
        <f t="shared" si="7"/>
        <v>54</v>
      </c>
      <c r="B59" s="2">
        <f t="shared" si="1"/>
        <v>87.754793855933045</v>
      </c>
      <c r="C59" s="2">
        <f t="shared" si="2"/>
        <v>10</v>
      </c>
      <c r="D59" s="2">
        <f t="shared" si="3"/>
        <v>12</v>
      </c>
      <c r="E59" s="2">
        <f t="shared" si="4"/>
        <v>236.33009640907085</v>
      </c>
      <c r="F59" s="2">
        <f t="shared" si="5"/>
        <v>131.63219078389955</v>
      </c>
      <c r="G59" s="2">
        <f t="shared" si="6"/>
        <v>216.51673412604114</v>
      </c>
      <c r="H59" s="2">
        <f t="shared" si="0"/>
        <v>54</v>
      </c>
      <c r="I59" s="24">
        <f>NPV(0.1,B$6:B59)</f>
        <v>86.469566044450517</v>
      </c>
      <c r="J59" s="24">
        <f>NPV(0.1,C$6:C59)</f>
        <v>99.418171485588331</v>
      </c>
      <c r="K59" s="24">
        <f>NPV(0.1,D$6:D59)</f>
        <v>119.30180578270594</v>
      </c>
      <c r="L59" s="24">
        <f>NPV(0.1,E$6:E59)</f>
        <v>125.74806199159919</v>
      </c>
      <c r="M59" s="24">
        <f>NPV(0.1,F$6:F59)</f>
        <v>129.70434906667575</v>
      </c>
      <c r="N59" s="24">
        <f>NPV(0.1,G$6:G59)</f>
        <v>155.06869918495383</v>
      </c>
      <c r="O59" s="24"/>
      <c r="P59" s="2"/>
      <c r="Q59" s="2"/>
      <c r="R59" s="2"/>
      <c r="S59" s="2"/>
      <c r="T59" s="2"/>
      <c r="U59" s="2"/>
      <c r="V59" s="2"/>
      <c r="W59" s="2"/>
    </row>
    <row r="60" spans="1:23">
      <c r="A60" s="2">
        <f t="shared" si="7"/>
        <v>55</v>
      </c>
      <c r="B60" s="2">
        <f t="shared" si="1"/>
        <v>93.020081487289033</v>
      </c>
      <c r="C60" s="2">
        <f t="shared" si="2"/>
        <v>10</v>
      </c>
      <c r="D60" s="2">
        <f t="shared" si="3"/>
        <v>12</v>
      </c>
      <c r="E60" s="2">
        <f t="shared" si="4"/>
        <v>255.23650412179654</v>
      </c>
      <c r="F60" s="2">
        <f t="shared" si="5"/>
        <v>139.53012223093353</v>
      </c>
      <c r="G60" s="2">
        <f t="shared" si="6"/>
        <v>231.67290551486403</v>
      </c>
      <c r="H60" s="2">
        <f t="shared" si="0"/>
        <v>55</v>
      </c>
      <c r="I60" s="24">
        <f>NPV(0.1,B$6:B60)</f>
        <v>86.961581824652299</v>
      </c>
      <c r="J60" s="24">
        <f>NPV(0.1,C$6:C60)</f>
        <v>99.471064986898469</v>
      </c>
      <c r="K60" s="24">
        <f>NPV(0.1,D$6:D60)</f>
        <v>119.36527798427812</v>
      </c>
      <c r="L60" s="24">
        <f>NPV(0.1,E$6:E60)</f>
        <v>127.09809722811556</v>
      </c>
      <c r="M60" s="24">
        <f>NPV(0.1,F$6:F60)</f>
        <v>130.44237273697843</v>
      </c>
      <c r="N60" s="24">
        <f>NPV(0.1,G$6:G60)</f>
        <v>156.29409829809146</v>
      </c>
      <c r="O60" s="24"/>
      <c r="P60" s="2"/>
      <c r="Q60" s="2"/>
      <c r="R60" s="2"/>
      <c r="S60" s="2"/>
      <c r="T60" s="2"/>
      <c r="U60" s="2"/>
      <c r="V60" s="2"/>
      <c r="W60" s="2"/>
    </row>
    <row r="61" spans="1:23">
      <c r="A61" s="2">
        <f t="shared" si="7"/>
        <v>56</v>
      </c>
      <c r="B61" s="2">
        <f t="shared" si="1"/>
        <v>98.601286376526375</v>
      </c>
      <c r="C61" s="2">
        <f t="shared" si="2"/>
        <v>10</v>
      </c>
      <c r="D61" s="2">
        <f t="shared" si="3"/>
        <v>12</v>
      </c>
      <c r="E61" s="2">
        <f t="shared" si="4"/>
        <v>275.65542445154028</v>
      </c>
      <c r="F61" s="2">
        <f t="shared" si="5"/>
        <v>147.90192956478955</v>
      </c>
      <c r="G61" s="2">
        <f t="shared" si="6"/>
        <v>247.89000890090452</v>
      </c>
      <c r="H61" s="2">
        <f t="shared" si="0"/>
        <v>56</v>
      </c>
      <c r="I61" s="24">
        <f>NPV(0.1,B$6:B61)</f>
        <v>87.43570612193767</v>
      </c>
      <c r="J61" s="24">
        <f>NPV(0.1,C$6:C61)</f>
        <v>99.519149988089524</v>
      </c>
      <c r="K61" s="24">
        <f>NPV(0.1,D$6:D61)</f>
        <v>119.42297998570737</v>
      </c>
      <c r="L61" s="24">
        <f>NPV(0.1,E$6:E61)</f>
        <v>128.42358636942257</v>
      </c>
      <c r="M61" s="24">
        <f>NPV(0.1,F$6:F61)</f>
        <v>131.15355918290649</v>
      </c>
      <c r="N61" s="24">
        <f>NPV(0.1,G$6:G61)</f>
        <v>157.48607743541623</v>
      </c>
      <c r="O61" s="24"/>
      <c r="P61" s="2"/>
      <c r="Q61" s="2"/>
      <c r="R61" s="2"/>
      <c r="S61" s="2"/>
      <c r="T61" s="2"/>
      <c r="U61" s="2"/>
      <c r="V61" s="2"/>
      <c r="W61" s="2"/>
    </row>
    <row r="62" spans="1:23">
      <c r="A62" s="2">
        <f t="shared" si="7"/>
        <v>57</v>
      </c>
      <c r="B62" s="2">
        <f t="shared" si="1"/>
        <v>104.51736355911797</v>
      </c>
      <c r="C62" s="2">
        <f t="shared" si="2"/>
        <v>10</v>
      </c>
      <c r="D62" s="2">
        <f t="shared" si="3"/>
        <v>12</v>
      </c>
      <c r="E62" s="2">
        <f t="shared" si="4"/>
        <v>297.70785840766354</v>
      </c>
      <c r="F62" s="2">
        <f t="shared" si="5"/>
        <v>156.77604533867694</v>
      </c>
      <c r="G62" s="2">
        <f t="shared" si="6"/>
        <v>265.24230952396783</v>
      </c>
      <c r="H62" s="2">
        <f t="shared" si="0"/>
        <v>57</v>
      </c>
      <c r="I62" s="24">
        <f>NPV(0.1,B$6:B62)</f>
        <v>87.892589535685389</v>
      </c>
      <c r="J62" s="24">
        <f>NPV(0.1,C$6:C62)</f>
        <v>99.562863625535925</v>
      </c>
      <c r="K62" s="24">
        <f>NPV(0.1,D$6:D62)</f>
        <v>119.47543635064305</v>
      </c>
      <c r="L62" s="24">
        <f>NPV(0.1,E$6:E62)</f>
        <v>129.72497570816034</v>
      </c>
      <c r="M62" s="24">
        <f>NPV(0.1,F$6:F62)</f>
        <v>131.83888430352806</v>
      </c>
      <c r="N62" s="24">
        <f>NPV(0.1,G$6:G62)</f>
        <v>158.64554805081397</v>
      </c>
      <c r="O62" s="24"/>
      <c r="P62" s="2"/>
      <c r="Q62" s="2"/>
      <c r="R62" s="2"/>
      <c r="S62" s="2"/>
      <c r="T62" s="2"/>
      <c r="U62" s="2"/>
      <c r="V62" s="2"/>
      <c r="W62" s="2"/>
    </row>
    <row r="63" spans="1:23">
      <c r="A63" s="2">
        <f t="shared" si="7"/>
        <v>58</v>
      </c>
      <c r="B63" s="2">
        <f t="shared" si="1"/>
        <v>110.78840537266505</v>
      </c>
      <c r="C63" s="2">
        <f t="shared" si="2"/>
        <v>10</v>
      </c>
      <c r="D63" s="2">
        <f t="shared" si="3"/>
        <v>12</v>
      </c>
      <c r="E63" s="2">
        <f t="shared" si="4"/>
        <v>321.52448708027663</v>
      </c>
      <c r="F63" s="2">
        <f t="shared" si="5"/>
        <v>166.18260805899757</v>
      </c>
      <c r="G63" s="2">
        <f t="shared" si="6"/>
        <v>283.80927119064557</v>
      </c>
      <c r="H63" s="2">
        <f t="shared" si="0"/>
        <v>58</v>
      </c>
      <c r="I63" s="24">
        <f>NPV(0.1,B$6:B63)</f>
        <v>88.332859007115005</v>
      </c>
      <c r="J63" s="24">
        <f>NPV(0.1,C$6:C63)</f>
        <v>99.602603295941748</v>
      </c>
      <c r="K63" s="24">
        <f>NPV(0.1,D$6:D63)</f>
        <v>119.52312395513005</v>
      </c>
      <c r="L63" s="24">
        <f>NPV(0.1,E$6:E63)</f>
        <v>131.00270342255743</v>
      </c>
      <c r="M63" s="24">
        <f>NPV(0.1,F$6:F63)</f>
        <v>132.4992885106725</v>
      </c>
      <c r="N63" s="24">
        <f>NPV(0.1,G$6:G63)</f>
        <v>159.7733967403372</v>
      </c>
      <c r="O63" s="24"/>
      <c r="P63" s="2"/>
      <c r="Q63" s="2"/>
      <c r="R63" s="2"/>
      <c r="S63" s="2"/>
      <c r="T63" s="2"/>
      <c r="U63" s="2"/>
      <c r="V63" s="2"/>
      <c r="W63" s="2"/>
    </row>
    <row r="64" spans="1:23">
      <c r="A64" s="2">
        <f t="shared" si="7"/>
        <v>59</v>
      </c>
      <c r="B64" s="2">
        <f t="shared" si="1"/>
        <v>117.43570969502497</v>
      </c>
      <c r="C64" s="2">
        <f t="shared" si="2"/>
        <v>10</v>
      </c>
      <c r="D64" s="2">
        <f t="shared" si="3"/>
        <v>12</v>
      </c>
      <c r="E64" s="2">
        <f t="shared" si="4"/>
        <v>347.24644604669879</v>
      </c>
      <c r="F64" s="2">
        <f t="shared" si="5"/>
        <v>176.15356454253742</v>
      </c>
      <c r="G64" s="2">
        <f t="shared" si="6"/>
        <v>303.67592017399079</v>
      </c>
      <c r="H64" s="2">
        <f t="shared" si="0"/>
        <v>59</v>
      </c>
      <c r="I64" s="24">
        <f>NPV(0.1,B$6:B64)</f>
        <v>88.757118679583556</v>
      </c>
      <c r="J64" s="24">
        <f>NPV(0.1,C$6:C64)</f>
        <v>99.63873026903795</v>
      </c>
      <c r="K64" s="24">
        <f>NPV(0.1,D$6:D64)</f>
        <v>119.56647632284549</v>
      </c>
      <c r="L64" s="24">
        <f>NPV(0.1,E$6:E64)</f>
        <v>132.2571997239655</v>
      </c>
      <c r="M64" s="24">
        <f>NPV(0.1,F$6:F64)</f>
        <v>133.13567801937532</v>
      </c>
      <c r="N64" s="24">
        <f>NPV(0.1,G$6:G64)</f>
        <v>160.87048592014619</v>
      </c>
      <c r="O64" s="24"/>
      <c r="P64" s="2"/>
      <c r="Q64" s="2"/>
      <c r="R64" s="2"/>
      <c r="S64" s="2"/>
      <c r="T64" s="2"/>
      <c r="U64" s="2"/>
      <c r="V64" s="2"/>
      <c r="W64" s="2"/>
    </row>
    <row r="65" spans="1:23">
      <c r="A65" s="2">
        <f t="shared" si="7"/>
        <v>60</v>
      </c>
      <c r="B65" s="2">
        <f t="shared" si="1"/>
        <v>124.48185227672647</v>
      </c>
      <c r="C65" s="2">
        <f t="shared" si="2"/>
        <v>10</v>
      </c>
      <c r="D65" s="2">
        <f t="shared" si="3"/>
        <v>12</v>
      </c>
      <c r="E65" s="2">
        <f t="shared" si="4"/>
        <v>375.02616173043469</v>
      </c>
      <c r="F65" s="2">
        <f t="shared" si="5"/>
        <v>186.72277841508969</v>
      </c>
      <c r="G65" s="2">
        <f t="shared" si="6"/>
        <v>324.93323458617016</v>
      </c>
      <c r="H65" s="2">
        <f t="shared" si="0"/>
        <v>60</v>
      </c>
      <c r="I65" s="24">
        <f>NPV(0.1,B$6:B65)</f>
        <v>89.165950727598698</v>
      </c>
      <c r="J65" s="24">
        <f>NPV(0.1,C$6:C65)</f>
        <v>99.671572971852669</v>
      </c>
      <c r="K65" s="24">
        <f>NPV(0.1,D$6:D65)</f>
        <v>119.60588756622316</v>
      </c>
      <c r="L65" s="24">
        <f>NPV(0.1,E$6:E65)</f>
        <v>133.48888700171159</v>
      </c>
      <c r="M65" s="24">
        <f>NPV(0.1,F$6:F65)</f>
        <v>133.74892609139806</v>
      </c>
      <c r="N65" s="24">
        <f>NPV(0.1,G$6:G65)</f>
        <v>161.93765448596039</v>
      </c>
      <c r="O65" s="24"/>
      <c r="P65" s="2"/>
      <c r="Q65" s="2"/>
      <c r="R65" s="2"/>
      <c r="S65" s="2"/>
      <c r="T65" s="2"/>
      <c r="U65" s="2"/>
      <c r="V65" s="2"/>
      <c r="W65" s="2"/>
    </row>
    <row r="66" spans="1:23">
      <c r="A66" s="2">
        <f t="shared" si="7"/>
        <v>61</v>
      </c>
      <c r="B66" s="2">
        <f t="shared" si="1"/>
        <v>131.95076341333007</v>
      </c>
      <c r="C66" s="2">
        <f t="shared" si="2"/>
        <v>10</v>
      </c>
      <c r="D66" s="2">
        <f t="shared" si="3"/>
        <v>12</v>
      </c>
      <c r="E66" s="2">
        <f t="shared" si="4"/>
        <v>405.02825466886952</v>
      </c>
      <c r="F66" s="2">
        <f t="shared" si="5"/>
        <v>197.92614511999508</v>
      </c>
      <c r="G66" s="2">
        <f t="shared" si="6"/>
        <v>347.67856100720206</v>
      </c>
      <c r="H66" s="2">
        <f t="shared" si="0"/>
        <v>61</v>
      </c>
      <c r="I66" s="24">
        <f>NPV(0.1,B$6:B66)</f>
        <v>89.559916155686011</v>
      </c>
      <c r="J66" s="24">
        <f>NPV(0.1,C$6:C66)</f>
        <v>99.701429974411525</v>
      </c>
      <c r="K66" s="24">
        <f>NPV(0.1,D$6:D66)</f>
        <v>119.64171596929378</v>
      </c>
      <c r="L66" s="24">
        <f>NPV(0.1,E$6:E66)</f>
        <v>134.69817996531683</v>
      </c>
      <c r="M66" s="24">
        <f>NPV(0.1,F$6:F66)</f>
        <v>134.33987423352903</v>
      </c>
      <c r="N66" s="24">
        <f>NPV(0.1,G$6:G66)</f>
        <v>162.97571845452512</v>
      </c>
      <c r="O66" s="24"/>
      <c r="P66" s="2"/>
      <c r="Q66" s="2"/>
      <c r="R66" s="2"/>
      <c r="S66" s="2"/>
      <c r="T66" s="2"/>
      <c r="U66" s="2"/>
      <c r="V66" s="2"/>
      <c r="W66" s="2"/>
    </row>
    <row r="67" spans="1:23">
      <c r="A67" s="2">
        <f t="shared" ref="A67:A98" si="8">A66+1</f>
        <v>62</v>
      </c>
      <c r="B67" s="2">
        <f t="shared" si="1"/>
        <v>139.86780921812988</v>
      </c>
      <c r="C67" s="2">
        <f t="shared" si="2"/>
        <v>10</v>
      </c>
      <c r="D67" s="2">
        <f t="shared" si="3"/>
        <v>12</v>
      </c>
      <c r="E67" s="2">
        <f t="shared" si="4"/>
        <v>437.43051504237911</v>
      </c>
      <c r="F67" s="2">
        <f t="shared" si="5"/>
        <v>209.80171382719479</v>
      </c>
      <c r="G67" s="2">
        <f t="shared" si="6"/>
        <v>372.01606027770623</v>
      </c>
      <c r="H67" s="2">
        <f t="shared" si="0"/>
        <v>62</v>
      </c>
      <c r="I67" s="24">
        <f>NPV(0.1,B$6:B67)</f>
        <v>89.939555568206515</v>
      </c>
      <c r="J67" s="24">
        <f>NPV(0.1,C$6:C67)</f>
        <v>99.728572704010475</v>
      </c>
      <c r="K67" s="24">
        <f>NPV(0.1,D$6:D67)</f>
        <v>119.67428724481252</v>
      </c>
      <c r="L67" s="24">
        <f>NPV(0.1,E$6:E67)</f>
        <v>135.88548578412926</v>
      </c>
      <c r="M67" s="24">
        <f>NPV(0.1,F$6:F67)</f>
        <v>134.9093333523098</v>
      </c>
      <c r="N67" s="24">
        <f>NPV(0.1,G$6:G67)</f>
        <v>163.98547158758353</v>
      </c>
      <c r="O67" s="24"/>
      <c r="P67" s="2"/>
      <c r="Q67" s="2"/>
      <c r="R67" s="2"/>
      <c r="S67" s="2"/>
      <c r="T67" s="2"/>
      <c r="U67" s="2"/>
      <c r="V67" s="2"/>
      <c r="W67" s="2"/>
    </row>
    <row r="68" spans="1:23">
      <c r="A68" s="2">
        <f t="shared" si="8"/>
        <v>63</v>
      </c>
      <c r="B68" s="2">
        <f t="shared" si="1"/>
        <v>148.25987777121767</v>
      </c>
      <c r="C68" s="2">
        <f t="shared" si="2"/>
        <v>10</v>
      </c>
      <c r="D68" s="2">
        <f t="shared" si="3"/>
        <v>12</v>
      </c>
      <c r="E68" s="2">
        <f t="shared" si="4"/>
        <v>472.42495624576947</v>
      </c>
      <c r="F68" s="2">
        <f t="shared" si="5"/>
        <v>222.3898166568265</v>
      </c>
      <c r="G68" s="2">
        <f t="shared" si="6"/>
        <v>398.05718449714567</v>
      </c>
      <c r="H68" s="2">
        <f t="shared" si="0"/>
        <v>63</v>
      </c>
      <c r="I68" s="24">
        <f>NPV(0.1,B$6:B68)</f>
        <v>90.305389911180825</v>
      </c>
      <c r="J68" s="24">
        <f>NPV(0.1,C$6:C68)</f>
        <v>99.753247912736782</v>
      </c>
      <c r="K68" s="24">
        <f>NPV(0.1,D$6:D68)</f>
        <v>119.7038974952841</v>
      </c>
      <c r="L68" s="24">
        <f>NPV(0.1,E$6:E68)</f>
        <v>137.05120422441783</v>
      </c>
      <c r="M68" s="24">
        <f>NPV(0.1,F$6:F68)</f>
        <v>135.45808486677123</v>
      </c>
      <c r="N68" s="24">
        <f>NPV(0.1,G$6:G68)</f>
        <v>164.96768599883126</v>
      </c>
      <c r="O68" s="24"/>
      <c r="P68" s="2"/>
      <c r="Q68" s="2"/>
      <c r="R68" s="2"/>
      <c r="S68" s="2"/>
      <c r="T68" s="2"/>
      <c r="U68" s="2"/>
      <c r="V68" s="2"/>
      <c r="W68" s="2"/>
    </row>
    <row r="69" spans="1:23">
      <c r="A69" s="2">
        <f t="shared" si="8"/>
        <v>64</v>
      </c>
      <c r="B69" s="2">
        <f t="shared" si="1"/>
        <v>157.15547043749075</v>
      </c>
      <c r="C69" s="2">
        <f t="shared" si="2"/>
        <v>10</v>
      </c>
      <c r="D69" s="2">
        <f t="shared" si="3"/>
        <v>12</v>
      </c>
      <c r="E69" s="2">
        <f t="shared" si="4"/>
        <v>510.21895274543107</v>
      </c>
      <c r="F69" s="2">
        <f t="shared" si="5"/>
        <v>235.73320565623609</v>
      </c>
      <c r="G69" s="2">
        <f t="shared" si="6"/>
        <v>425.92118741194588</v>
      </c>
      <c r="H69" s="2">
        <f t="shared" ref="H69:H132" si="9">A69</f>
        <v>64</v>
      </c>
      <c r="I69" s="24">
        <f>NPV(0.1,B$6:B69)</f>
        <v>90.657921187137873</v>
      </c>
      <c r="J69" s="24">
        <f>NPV(0.1,C$6:C69)</f>
        <v>99.775679920669802</v>
      </c>
      <c r="K69" s="24">
        <f>NPV(0.1,D$6:D69)</f>
        <v>119.73081590480373</v>
      </c>
      <c r="L69" s="24">
        <f>NPV(0.1,E$6:E69)</f>
        <v>138.19572778397387</v>
      </c>
      <c r="M69" s="24">
        <f>NPV(0.1,F$6:F69)</f>
        <v>135.98688178070682</v>
      </c>
      <c r="N69" s="24">
        <f>NPV(0.1,G$6:G69)</f>
        <v>165.92311274431768</v>
      </c>
      <c r="O69" s="24"/>
      <c r="P69" s="2"/>
      <c r="Q69" s="2"/>
      <c r="R69" s="2"/>
      <c r="S69" s="2"/>
      <c r="T69" s="2"/>
      <c r="U69" s="2"/>
      <c r="V69" s="2"/>
      <c r="W69" s="2"/>
    </row>
    <row r="70" spans="1:23">
      <c r="A70" s="2">
        <f t="shared" si="8"/>
        <v>65</v>
      </c>
      <c r="B70" s="2">
        <f t="shared" si="1"/>
        <v>166.5847986637402</v>
      </c>
      <c r="C70" s="2">
        <f t="shared" si="2"/>
        <v>10</v>
      </c>
      <c r="D70" s="2">
        <f t="shared" si="3"/>
        <v>12</v>
      </c>
      <c r="E70" s="2">
        <f t="shared" si="4"/>
        <v>551.03646896506564</v>
      </c>
      <c r="F70" s="2">
        <f t="shared" si="5"/>
        <v>249.87719799561026</v>
      </c>
      <c r="G70" s="2">
        <f t="shared" si="6"/>
        <v>455.7356705307821</v>
      </c>
      <c r="H70" s="2">
        <f t="shared" si="9"/>
        <v>65</v>
      </c>
      <c r="I70" s="24">
        <f>NPV(0.1,B$6:B70)</f>
        <v>90.997633143969225</v>
      </c>
      <c r="J70" s="24">
        <f>NPV(0.1,C$6:C70)</f>
        <v>99.796072655154376</v>
      </c>
      <c r="K70" s="24">
        <f>NPV(0.1,D$6:D70)</f>
        <v>119.7552871861852</v>
      </c>
      <c r="L70" s="24">
        <f>NPV(0.1,E$6:E70)</f>
        <v>139.31944182426525</v>
      </c>
      <c r="M70" s="24">
        <f>NPV(0.1,F$6:F70)</f>
        <v>136.49644971595384</v>
      </c>
      <c r="N70" s="24">
        <f>NPV(0.1,G$6:G70)</f>
        <v>166.85248239674536</v>
      </c>
      <c r="O70" s="24"/>
      <c r="P70" s="2"/>
      <c r="Q70" s="2"/>
      <c r="R70" s="2"/>
      <c r="S70" s="2"/>
      <c r="T70" s="2"/>
      <c r="U70" s="2"/>
      <c r="V70" s="2"/>
      <c r="W70" s="2"/>
    </row>
    <row r="71" spans="1:23">
      <c r="A71" s="2">
        <f t="shared" si="8"/>
        <v>66</v>
      </c>
      <c r="B71" s="2">
        <f t="shared" ref="B71:B134" si="10">B70*1.06</f>
        <v>176.57988658356462</v>
      </c>
      <c r="C71" s="2">
        <f t="shared" ref="C71:C134" si="11">C70</f>
        <v>10</v>
      </c>
      <c r="D71" s="2">
        <f t="shared" ref="D71:D134" si="12">D70</f>
        <v>12</v>
      </c>
      <c r="E71" s="2">
        <f t="shared" ref="E71:E134" si="13">E70*1.08</f>
        <v>595.1193864822709</v>
      </c>
      <c r="F71" s="2">
        <f t="shared" ref="F71:F134" si="14">F70*1.06</f>
        <v>264.86982987534691</v>
      </c>
      <c r="G71" s="2">
        <f t="shared" ref="G71:G134" si="15">G70*1.07</f>
        <v>487.63716746793688</v>
      </c>
      <c r="H71" s="2">
        <f t="shared" si="9"/>
        <v>66</v>
      </c>
      <c r="I71" s="24">
        <f>NPV(0.1,B$6:B71)</f>
        <v>91.324991938733987</v>
      </c>
      <c r="J71" s="24">
        <f>NPV(0.1,C$6:C71)</f>
        <v>99.814611504685786</v>
      </c>
      <c r="K71" s="24">
        <f>NPV(0.1,D$6:D71)</f>
        <v>119.77753380562289</v>
      </c>
      <c r="L71" s="24">
        <f>NPV(0.1,E$6:E71)</f>
        <v>140.4227247001877</v>
      </c>
      <c r="M71" s="24">
        <f>NPV(0.1,F$6:F71)</f>
        <v>136.98748790810097</v>
      </c>
      <c r="N71" s="24">
        <f>NPV(0.1,G$6:G71)</f>
        <v>167.75650560410685</v>
      </c>
      <c r="O71" s="24"/>
      <c r="P71" s="2"/>
      <c r="Q71" s="2"/>
      <c r="R71" s="2"/>
      <c r="S71" s="2"/>
      <c r="T71" s="2"/>
      <c r="U71" s="2"/>
      <c r="V71" s="2"/>
      <c r="W71" s="2"/>
    </row>
    <row r="72" spans="1:23">
      <c r="A72" s="2">
        <f t="shared" si="8"/>
        <v>67</v>
      </c>
      <c r="B72" s="2">
        <f t="shared" si="10"/>
        <v>187.17467977857851</v>
      </c>
      <c r="C72" s="2">
        <f t="shared" si="11"/>
        <v>10</v>
      </c>
      <c r="D72" s="2">
        <f t="shared" si="12"/>
        <v>12</v>
      </c>
      <c r="E72" s="2">
        <f t="shared" si="13"/>
        <v>642.7289374008526</v>
      </c>
      <c r="F72" s="2">
        <f t="shared" si="14"/>
        <v>280.76201966786772</v>
      </c>
      <c r="G72" s="2">
        <f t="shared" si="15"/>
        <v>521.77176919069245</v>
      </c>
      <c r="H72" s="2">
        <f t="shared" si="9"/>
        <v>67</v>
      </c>
      <c r="I72" s="24">
        <f>NPV(0.1,B$6:B72)</f>
        <v>91.640446777325465</v>
      </c>
      <c r="J72" s="24">
        <f>NPV(0.1,C$6:C72)</f>
        <v>99.831465004259812</v>
      </c>
      <c r="K72" s="24">
        <f>NPV(0.1,D$6:D72)</f>
        <v>119.79775800511173</v>
      </c>
      <c r="L72" s="24">
        <f>NPV(0.1,E$6:E72)</f>
        <v>141.50594788745704</v>
      </c>
      <c r="M72" s="24">
        <f>NPV(0.1,F$6:F72)</f>
        <v>137.4606701659882</v>
      </c>
      <c r="N72" s="24">
        <f>NPV(0.1,G$6:G72)</f>
        <v>168.63587363308574</v>
      </c>
      <c r="O72" s="24"/>
      <c r="P72" s="2"/>
      <c r="Q72" s="2"/>
      <c r="R72" s="2"/>
      <c r="S72" s="2"/>
      <c r="T72" s="2"/>
      <c r="U72" s="2"/>
      <c r="V72" s="2"/>
      <c r="W72" s="2"/>
    </row>
    <row r="73" spans="1:23">
      <c r="A73" s="2">
        <f t="shared" si="8"/>
        <v>68</v>
      </c>
      <c r="B73" s="2">
        <f t="shared" si="10"/>
        <v>198.40516056529322</v>
      </c>
      <c r="C73" s="2">
        <f t="shared" si="11"/>
        <v>10</v>
      </c>
      <c r="D73" s="2">
        <f t="shared" si="12"/>
        <v>12</v>
      </c>
      <c r="E73" s="2">
        <f t="shared" si="13"/>
        <v>694.1472523929209</v>
      </c>
      <c r="F73" s="2">
        <f t="shared" si="14"/>
        <v>297.60774084793979</v>
      </c>
      <c r="G73" s="2">
        <f t="shared" si="15"/>
        <v>558.29579303404091</v>
      </c>
      <c r="H73" s="2">
        <f t="shared" si="9"/>
        <v>68</v>
      </c>
      <c r="I73" s="24">
        <f>NPV(0.1,B$6:B73)</f>
        <v>91.94443053087727</v>
      </c>
      <c r="J73" s="24">
        <f>NPV(0.1,C$6:C73)</f>
        <v>99.846786367508912</v>
      </c>
      <c r="K73" s="24">
        <f>NPV(0.1,D$6:D73)</f>
        <v>119.81614364101064</v>
      </c>
      <c r="L73" s="24">
        <f>NPV(0.1,E$6:E73)</f>
        <v>142.56947610768509</v>
      </c>
      <c r="M73" s="24">
        <f>NPV(0.1,F$6:F73)</f>
        <v>137.91664579631589</v>
      </c>
      <c r="N73" s="24">
        <f>NPV(0.1,G$6:G73)</f>
        <v>169.49125889763795</v>
      </c>
      <c r="O73" s="24"/>
      <c r="P73" s="2"/>
      <c r="Q73" s="2"/>
      <c r="R73" s="2"/>
      <c r="S73" s="2"/>
      <c r="T73" s="2"/>
      <c r="U73" s="2"/>
      <c r="V73" s="2"/>
      <c r="W73" s="2"/>
    </row>
    <row r="74" spans="1:23">
      <c r="A74" s="2">
        <f t="shared" si="8"/>
        <v>69</v>
      </c>
      <c r="B74" s="2">
        <f t="shared" si="10"/>
        <v>210.30947019921081</v>
      </c>
      <c r="C74" s="2">
        <f t="shared" si="11"/>
        <v>10</v>
      </c>
      <c r="D74" s="2">
        <f t="shared" si="12"/>
        <v>12</v>
      </c>
      <c r="E74" s="2">
        <f t="shared" si="13"/>
        <v>749.67903258435467</v>
      </c>
      <c r="F74" s="2">
        <f t="shared" si="14"/>
        <v>315.46420529881618</v>
      </c>
      <c r="G74" s="2">
        <f t="shared" si="15"/>
        <v>597.37649854642382</v>
      </c>
      <c r="H74" s="2">
        <f t="shared" si="9"/>
        <v>69</v>
      </c>
      <c r="I74" s="24">
        <f>NPV(0.1,B$6:B74)</f>
        <v>92.237360329754466</v>
      </c>
      <c r="J74" s="24">
        <f>NPV(0.1,C$6:C74)</f>
        <v>99.860714879553555</v>
      </c>
      <c r="K74" s="24">
        <f>NPV(0.1,D$6:D74)</f>
        <v>119.83285785546423</v>
      </c>
      <c r="L74" s="24">
        <f>NPV(0.1,E$6:E74)</f>
        <v>143.61366745118173</v>
      </c>
      <c r="M74" s="24">
        <f>NPV(0.1,F$6:F74)</f>
        <v>138.35604049463169</v>
      </c>
      <c r="N74" s="24">
        <f>NPV(0.1,G$6:G74)</f>
        <v>170.32331547315692</v>
      </c>
      <c r="O74" s="24"/>
      <c r="P74" s="2"/>
      <c r="Q74" s="2"/>
      <c r="R74" s="2"/>
      <c r="S74" s="2"/>
      <c r="T74" s="2"/>
      <c r="U74" s="2"/>
      <c r="V74" s="2"/>
      <c r="W74" s="2"/>
    </row>
    <row r="75" spans="1:23">
      <c r="A75" s="2">
        <f t="shared" si="8"/>
        <v>70</v>
      </c>
      <c r="B75" s="2">
        <f t="shared" si="10"/>
        <v>222.92803841116347</v>
      </c>
      <c r="C75" s="2">
        <f t="shared" si="11"/>
        <v>10</v>
      </c>
      <c r="D75" s="2">
        <f t="shared" si="12"/>
        <v>12</v>
      </c>
      <c r="E75" s="2">
        <f t="shared" si="13"/>
        <v>809.65335519110306</v>
      </c>
      <c r="F75" s="2">
        <f t="shared" si="14"/>
        <v>334.39205761674515</v>
      </c>
      <c r="G75" s="2">
        <f t="shared" si="15"/>
        <v>639.19285344467357</v>
      </c>
      <c r="H75" s="2">
        <f t="shared" si="9"/>
        <v>70</v>
      </c>
      <c r="I75" s="24">
        <f>NPV(0.1,B$6:B75)</f>
        <v>92.519638135945215</v>
      </c>
      <c r="J75" s="24">
        <f>NPV(0.1,C$6:C75)</f>
        <v>99.873377163230501</v>
      </c>
      <c r="K75" s="24">
        <f>NPV(0.1,D$6:D75)</f>
        <v>119.84805259587657</v>
      </c>
      <c r="L75" s="24">
        <f>NPV(0.1,E$6:E75)</f>
        <v>144.63887349752386</v>
      </c>
      <c r="M75" s="24">
        <f>NPV(0.1,F$6:F75)</f>
        <v>138.77945720391781</v>
      </c>
      <c r="N75" s="24">
        <f>NPV(0.1,G$6:G75)</f>
        <v>171.13267959661627</v>
      </c>
      <c r="O75" s="24"/>
      <c r="P75" s="2"/>
      <c r="Q75" s="2"/>
      <c r="R75" s="2"/>
      <c r="S75" s="2"/>
      <c r="T75" s="2"/>
      <c r="U75" s="2"/>
      <c r="V75" s="2"/>
      <c r="W75" s="2"/>
    </row>
    <row r="76" spans="1:23">
      <c r="A76" s="2">
        <f t="shared" si="8"/>
        <v>71</v>
      </c>
      <c r="B76" s="2">
        <f t="shared" si="10"/>
        <v>236.30372071583329</v>
      </c>
      <c r="C76" s="2">
        <f t="shared" si="11"/>
        <v>10</v>
      </c>
      <c r="D76" s="2">
        <f t="shared" si="12"/>
        <v>12</v>
      </c>
      <c r="E76" s="2">
        <f t="shared" si="13"/>
        <v>874.42562360639135</v>
      </c>
      <c r="F76" s="2">
        <f t="shared" si="14"/>
        <v>354.4555810737499</v>
      </c>
      <c r="G76" s="2">
        <f t="shared" si="15"/>
        <v>683.93635318580073</v>
      </c>
      <c r="H76" s="2">
        <f t="shared" si="9"/>
        <v>71</v>
      </c>
      <c r="I76" s="24">
        <f>NPV(0.1,B$6:B76)</f>
        <v>92.791651294638115</v>
      </c>
      <c r="J76" s="24">
        <f>NPV(0.1,C$6:C76)</f>
        <v>99.884888330209535</v>
      </c>
      <c r="K76" s="24">
        <f>NPV(0.1,D$6:D76)</f>
        <v>119.86186599625141</v>
      </c>
      <c r="L76" s="24">
        <f>NPV(0.1,E$6:E76)</f>
        <v>145.64543943393252</v>
      </c>
      <c r="M76" s="24">
        <f>NPV(0.1,F$6:F76)</f>
        <v>139.18747694195716</v>
      </c>
      <c r="N76" s="24">
        <f>NPV(0.1,G$6:G76)</f>
        <v>171.91997015307217</v>
      </c>
      <c r="O76" s="24"/>
      <c r="P76" s="2"/>
      <c r="Q76" s="2"/>
      <c r="R76" s="2"/>
      <c r="S76" s="2"/>
      <c r="T76" s="2"/>
      <c r="U76" s="2"/>
      <c r="V76" s="2"/>
      <c r="W76" s="2"/>
    </row>
    <row r="77" spans="1:23">
      <c r="A77" s="2">
        <f t="shared" si="8"/>
        <v>72</v>
      </c>
      <c r="B77" s="2">
        <f t="shared" si="10"/>
        <v>250.48194395878329</v>
      </c>
      <c r="C77" s="2">
        <f t="shared" si="11"/>
        <v>10</v>
      </c>
      <c r="D77" s="2">
        <f t="shared" si="12"/>
        <v>12</v>
      </c>
      <c r="E77" s="2">
        <f t="shared" si="13"/>
        <v>944.3796734949027</v>
      </c>
      <c r="F77" s="2">
        <f t="shared" si="14"/>
        <v>375.72291593817494</v>
      </c>
      <c r="G77" s="2">
        <f t="shared" si="15"/>
        <v>731.81189790880683</v>
      </c>
      <c r="H77" s="2">
        <f t="shared" si="9"/>
        <v>72</v>
      </c>
      <c r="I77" s="24">
        <f>NPV(0.1,B$6:B77)</f>
        <v>93.053773065742178</v>
      </c>
      <c r="J77" s="24">
        <f>NPV(0.1,C$6:C77)</f>
        <v>99.895353027463216</v>
      </c>
      <c r="K77" s="24">
        <f>NPV(0.1,D$6:D77)</f>
        <v>119.87442363295582</v>
      </c>
      <c r="L77" s="24">
        <f>NPV(0.1,E$6:E77)</f>
        <v>146.63370417149736</v>
      </c>
      <c r="M77" s="24">
        <f>NPV(0.1,F$6:F77)</f>
        <v>139.58065959861327</v>
      </c>
      <c r="N77" s="24">
        <f>NPV(0.1,G$6:G77)</f>
        <v>172.68578914889747</v>
      </c>
      <c r="O77" s="24"/>
      <c r="P77" s="2"/>
      <c r="Q77" s="2"/>
      <c r="R77" s="2"/>
      <c r="S77" s="2"/>
      <c r="T77" s="2"/>
      <c r="U77" s="2"/>
      <c r="V77" s="2"/>
      <c r="W77" s="2"/>
    </row>
    <row r="78" spans="1:23">
      <c r="A78" s="2">
        <f t="shared" si="8"/>
        <v>73</v>
      </c>
      <c r="B78" s="2">
        <f t="shared" si="10"/>
        <v>265.51086059631029</v>
      </c>
      <c r="C78" s="2">
        <f t="shared" si="11"/>
        <v>10</v>
      </c>
      <c r="D78" s="2">
        <f t="shared" si="12"/>
        <v>12</v>
      </c>
      <c r="E78" s="2">
        <f t="shared" si="13"/>
        <v>1019.930047374495</v>
      </c>
      <c r="F78" s="2">
        <f t="shared" si="14"/>
        <v>398.26629089446544</v>
      </c>
      <c r="G78" s="2">
        <f t="shared" si="15"/>
        <v>783.03873076242337</v>
      </c>
      <c r="H78" s="2">
        <f t="shared" si="9"/>
        <v>73</v>
      </c>
      <c r="I78" s="24">
        <f>NPV(0.1,B$6:B78)</f>
        <v>93.306363136078815</v>
      </c>
      <c r="J78" s="24">
        <f>NPV(0.1,C$6:C78)</f>
        <v>99.904866388602926</v>
      </c>
      <c r="K78" s="24">
        <f>NPV(0.1,D$6:D78)</f>
        <v>119.88583966632346</v>
      </c>
      <c r="L78" s="24">
        <f>NPV(0.1,E$6:E78)</f>
        <v>147.60400045928833</v>
      </c>
      <c r="M78" s="24">
        <f>NPV(0.1,F$6:F78)</f>
        <v>139.95954470411823</v>
      </c>
      <c r="N78" s="24">
        <f>NPV(0.1,G$6:G78)</f>
        <v>173.43072217210934</v>
      </c>
      <c r="O78" s="24"/>
      <c r="P78" s="2"/>
      <c r="Q78" s="2"/>
      <c r="R78" s="2"/>
      <c r="S78" s="2"/>
      <c r="T78" s="2"/>
      <c r="U78" s="2"/>
      <c r="V78" s="2"/>
      <c r="W78" s="2"/>
    </row>
    <row r="79" spans="1:23">
      <c r="A79" s="2">
        <f t="shared" si="8"/>
        <v>74</v>
      </c>
      <c r="B79" s="2">
        <f t="shared" si="10"/>
        <v>281.44151223208894</v>
      </c>
      <c r="C79" s="2">
        <f t="shared" si="11"/>
        <v>10</v>
      </c>
      <c r="D79" s="2">
        <f t="shared" si="12"/>
        <v>12</v>
      </c>
      <c r="E79" s="2">
        <f t="shared" si="13"/>
        <v>1101.5244511644546</v>
      </c>
      <c r="F79" s="2">
        <f t="shared" si="14"/>
        <v>422.16226834813341</v>
      </c>
      <c r="G79" s="2">
        <f t="shared" si="15"/>
        <v>837.85144191579309</v>
      </c>
      <c r="H79" s="2">
        <f t="shared" si="9"/>
        <v>74</v>
      </c>
      <c r="I79" s="24">
        <f>NPV(0.1,B$6:B79)</f>
        <v>93.549768112948684</v>
      </c>
      <c r="J79" s="24">
        <f>NPV(0.1,C$6:C79)</f>
        <v>99.913514898729943</v>
      </c>
      <c r="K79" s="24">
        <f>NPV(0.1,D$6:D79)</f>
        <v>119.89621787847588</v>
      </c>
      <c r="L79" s="24">
        <f>NPV(0.1,E$6:E79)</f>
        <v>148.55665499639215</v>
      </c>
      <c r="M79" s="24">
        <f>NPV(0.1,F$6:F79)</f>
        <v>140.32465216942302</v>
      </c>
      <c r="N79" s="24">
        <f>NPV(0.1,G$6:G79)</f>
        <v>174.15533884014275</v>
      </c>
      <c r="O79" s="24"/>
      <c r="P79" s="2"/>
      <c r="Q79" s="2"/>
      <c r="R79" s="2"/>
      <c r="S79" s="2"/>
      <c r="T79" s="2"/>
      <c r="U79" s="2"/>
      <c r="V79" s="2"/>
      <c r="W79" s="2"/>
    </row>
    <row r="80" spans="1:23">
      <c r="A80" s="2">
        <f t="shared" si="8"/>
        <v>75</v>
      </c>
      <c r="B80" s="2">
        <f t="shared" si="10"/>
        <v>298.32800296601431</v>
      </c>
      <c r="C80" s="2">
        <f t="shared" si="11"/>
        <v>10</v>
      </c>
      <c r="D80" s="2">
        <f t="shared" si="12"/>
        <v>12</v>
      </c>
      <c r="E80" s="2">
        <f t="shared" si="13"/>
        <v>1189.6464072576111</v>
      </c>
      <c r="F80" s="2">
        <f t="shared" si="14"/>
        <v>447.49200444902141</v>
      </c>
      <c r="G80" s="2">
        <f t="shared" si="15"/>
        <v>896.50104284989868</v>
      </c>
      <c r="H80" s="2">
        <f t="shared" si="9"/>
        <v>75</v>
      </c>
      <c r="I80" s="24">
        <f>NPV(0.1,B$6:B80)</f>
        <v>93.784321999750546</v>
      </c>
      <c r="J80" s="24">
        <f>NPV(0.1,C$6:C80)</f>
        <v>99.921377180663583</v>
      </c>
      <c r="K80" s="24">
        <f>NPV(0.1,D$6:D80)</f>
        <v>119.90565261679625</v>
      </c>
      <c r="L80" s="24">
        <f>NPV(0.1,E$6:E80)</f>
        <v>149.49198854191229</v>
      </c>
      <c r="M80" s="24">
        <f>NPV(0.1,F$6:F80)</f>
        <v>140.67648299962582</v>
      </c>
      <c r="N80" s="24">
        <f>NPV(0.1,G$6:G80)</f>
        <v>174.86019323541157</v>
      </c>
      <c r="O80" s="24"/>
      <c r="P80" s="2"/>
      <c r="Q80" s="2"/>
      <c r="R80" s="2"/>
      <c r="S80" s="2"/>
      <c r="T80" s="2"/>
      <c r="U80" s="2"/>
      <c r="V80" s="2"/>
      <c r="W80" s="2"/>
    </row>
    <row r="81" spans="1:23">
      <c r="A81" s="2">
        <f t="shared" si="8"/>
        <v>76</v>
      </c>
      <c r="B81" s="2">
        <f t="shared" si="10"/>
        <v>316.22768314397518</v>
      </c>
      <c r="C81" s="2">
        <f t="shared" si="11"/>
        <v>10</v>
      </c>
      <c r="D81" s="2">
        <f t="shared" si="12"/>
        <v>12</v>
      </c>
      <c r="E81" s="2">
        <f t="shared" si="13"/>
        <v>1284.8181198382201</v>
      </c>
      <c r="F81" s="2">
        <f t="shared" si="14"/>
        <v>474.34152471596269</v>
      </c>
      <c r="G81" s="2">
        <f t="shared" si="15"/>
        <v>959.25611584939168</v>
      </c>
      <c r="H81" s="2">
        <f t="shared" si="9"/>
        <v>76</v>
      </c>
      <c r="I81" s="24">
        <f>NPV(0.1,B$6:B81)</f>
        <v>94.010346654305067</v>
      </c>
      <c r="J81" s="24">
        <f>NPV(0.1,C$6:C81)</f>
        <v>99.928524709694159</v>
      </c>
      <c r="K81" s="24">
        <f>NPV(0.1,D$6:D81)</f>
        <v>119.91422965163295</v>
      </c>
      <c r="L81" s="24">
        <f>NPV(0.1,E$6:E81)</f>
        <v>150.41031602296843</v>
      </c>
      <c r="M81" s="24">
        <f>NPV(0.1,F$6:F81)</f>
        <v>141.01551998145763</v>
      </c>
      <c r="N81" s="24">
        <f>NPV(0.1,G$6:G81)</f>
        <v>175.54582432899124</v>
      </c>
      <c r="O81" s="24"/>
      <c r="P81" s="2"/>
      <c r="Q81" s="2"/>
      <c r="R81" s="2"/>
      <c r="S81" s="2"/>
      <c r="T81" s="2"/>
      <c r="U81" s="2"/>
      <c r="V81" s="2"/>
      <c r="W81" s="2"/>
    </row>
    <row r="82" spans="1:23">
      <c r="A82" s="2">
        <f t="shared" si="8"/>
        <v>77</v>
      </c>
      <c r="B82" s="2">
        <f t="shared" si="10"/>
        <v>335.20134413261371</v>
      </c>
      <c r="C82" s="2">
        <f t="shared" si="11"/>
        <v>10</v>
      </c>
      <c r="D82" s="2">
        <f t="shared" si="12"/>
        <v>12</v>
      </c>
      <c r="E82" s="2">
        <f t="shared" si="13"/>
        <v>1387.6035694252778</v>
      </c>
      <c r="F82" s="2">
        <f t="shared" si="14"/>
        <v>502.80201619892046</v>
      </c>
      <c r="G82" s="2">
        <f t="shared" si="15"/>
        <v>1026.4040439588491</v>
      </c>
      <c r="H82" s="2">
        <f t="shared" si="9"/>
        <v>77</v>
      </c>
      <c r="I82" s="24">
        <f>NPV(0.1,B$6:B82)</f>
        <v>94.228152230512151</v>
      </c>
      <c r="J82" s="24">
        <f>NPV(0.1,C$6:C82)</f>
        <v>99.935022463358322</v>
      </c>
      <c r="K82" s="24">
        <f>NPV(0.1,D$6:D82)</f>
        <v>119.92202695602995</v>
      </c>
      <c r="L82" s="24">
        <f>NPV(0.1,E$6:E82)</f>
        <v>151.31194664073263</v>
      </c>
      <c r="M82" s="24">
        <f>NPV(0.1,F$6:F82)</f>
        <v>141.34222834576826</v>
      </c>
      <c r="N82" s="24">
        <f>NPV(0.1,G$6:G82)</f>
        <v>176.21275639274603</v>
      </c>
      <c r="O82" s="24"/>
      <c r="P82" s="2"/>
      <c r="Q82" s="2"/>
      <c r="R82" s="2"/>
      <c r="S82" s="2"/>
      <c r="T82" s="2"/>
      <c r="U82" s="2"/>
      <c r="V82" s="2"/>
      <c r="W82" s="2"/>
    </row>
    <row r="83" spans="1:23">
      <c r="A83" s="2">
        <f t="shared" si="8"/>
        <v>78</v>
      </c>
      <c r="B83" s="2">
        <f t="shared" si="10"/>
        <v>355.31342478057053</v>
      </c>
      <c r="C83" s="2">
        <f t="shared" si="11"/>
        <v>10</v>
      </c>
      <c r="D83" s="2">
        <f t="shared" si="12"/>
        <v>12</v>
      </c>
      <c r="E83" s="2">
        <f t="shared" si="13"/>
        <v>1498.6118549793</v>
      </c>
      <c r="F83" s="2">
        <f t="shared" si="14"/>
        <v>532.97013717085576</v>
      </c>
      <c r="G83" s="2">
        <f t="shared" si="15"/>
        <v>1098.2523270359686</v>
      </c>
      <c r="H83" s="2">
        <f t="shared" si="9"/>
        <v>78</v>
      </c>
      <c r="I83" s="24">
        <f>NPV(0.1,B$6:B83)</f>
        <v>94.438037603948075</v>
      </c>
      <c r="J83" s="24">
        <f>NPV(0.1,C$6:C83)</f>
        <v>99.940929512143924</v>
      </c>
      <c r="K83" s="24">
        <f>NPV(0.1,D$6:D83)</f>
        <v>119.92911541457268</v>
      </c>
      <c r="L83" s="24">
        <f>NPV(0.1,E$6:E83)</f>
        <v>152.1971839745375</v>
      </c>
      <c r="M83" s="24">
        <f>NPV(0.1,F$6:F83)</f>
        <v>141.65705640592213</v>
      </c>
      <c r="N83" s="24">
        <f>NPV(0.1,G$6:G83)</f>
        <v>176.86149940021659</v>
      </c>
      <c r="O83" s="24"/>
      <c r="P83" s="2"/>
      <c r="Q83" s="2"/>
      <c r="R83" s="2"/>
      <c r="S83" s="2"/>
      <c r="T83" s="2"/>
      <c r="U83" s="2"/>
      <c r="V83" s="2"/>
      <c r="W83" s="2"/>
    </row>
    <row r="84" spans="1:23">
      <c r="A84" s="2">
        <f t="shared" si="8"/>
        <v>79</v>
      </c>
      <c r="B84" s="2">
        <f t="shared" si="10"/>
        <v>376.63223026740479</v>
      </c>
      <c r="C84" s="2">
        <f t="shared" si="11"/>
        <v>10</v>
      </c>
      <c r="D84" s="2">
        <f t="shared" si="12"/>
        <v>12</v>
      </c>
      <c r="E84" s="2">
        <f t="shared" si="13"/>
        <v>1618.5008033776442</v>
      </c>
      <c r="F84" s="2">
        <f t="shared" si="14"/>
        <v>564.94834540110719</v>
      </c>
      <c r="G84" s="2">
        <f t="shared" si="15"/>
        <v>1175.1299899284866</v>
      </c>
      <c r="H84" s="2">
        <f t="shared" si="9"/>
        <v>79</v>
      </c>
      <c r="I84" s="24">
        <f>NPV(0.1,B$6:B84)</f>
        <v>94.640290781986323</v>
      </c>
      <c r="J84" s="24">
        <f>NPV(0.1,C$6:C84)</f>
        <v>99.946299556494466</v>
      </c>
      <c r="K84" s="24">
        <f>NPV(0.1,D$6:D84)</f>
        <v>119.93555946779335</v>
      </c>
      <c r="L84" s="24">
        <f>NPV(0.1,E$6:E84)</f>
        <v>153.06632608409134</v>
      </c>
      <c r="M84" s="24">
        <f>NPV(0.1,F$6:F84)</f>
        <v>141.96043617297951</v>
      </c>
      <c r="N84" s="24">
        <f>NPV(0.1,G$6:G84)</f>
        <v>177.49254941657429</v>
      </c>
      <c r="O84" s="24"/>
      <c r="P84" s="2"/>
      <c r="Q84" s="2"/>
      <c r="R84" s="2"/>
      <c r="S84" s="2"/>
      <c r="T84" s="2"/>
      <c r="U84" s="2"/>
      <c r="V84" s="2"/>
      <c r="W84" s="2"/>
    </row>
    <row r="85" spans="1:23">
      <c r="A85" s="2">
        <f t="shared" si="8"/>
        <v>80</v>
      </c>
      <c r="B85" s="2">
        <f t="shared" si="10"/>
        <v>399.2301640834491</v>
      </c>
      <c r="C85" s="2">
        <f t="shared" si="11"/>
        <v>10</v>
      </c>
      <c r="D85" s="2">
        <f t="shared" si="12"/>
        <v>12</v>
      </c>
      <c r="E85" s="2">
        <f t="shared" si="13"/>
        <v>1747.9808676478558</v>
      </c>
      <c r="F85" s="2">
        <f t="shared" si="14"/>
        <v>598.84524612517362</v>
      </c>
      <c r="G85" s="2">
        <f t="shared" si="15"/>
        <v>1257.3890892234806</v>
      </c>
      <c r="H85" s="2">
        <f t="shared" si="9"/>
        <v>80</v>
      </c>
      <c r="I85" s="24">
        <f>NPV(0.1,B$6:B85)</f>
        <v>94.835189299004995</v>
      </c>
      <c r="J85" s="24">
        <f>NPV(0.1,C$6:C85)</f>
        <v>99.951181414994977</v>
      </c>
      <c r="K85" s="24">
        <f>NPV(0.1,D$6:D85)</f>
        <v>119.94141769799396</v>
      </c>
      <c r="L85" s="24">
        <f>NPV(0.1,E$6:E85)</f>
        <v>153.91966560983516</v>
      </c>
      <c r="M85" s="24">
        <f>NPV(0.1,F$6:F85)</f>
        <v>142.25278394850753</v>
      </c>
      <c r="N85" s="24">
        <f>NPV(0.1,G$6:G85)</f>
        <v>178.10638897794044</v>
      </c>
      <c r="O85" s="24"/>
      <c r="P85" s="2"/>
      <c r="Q85" s="2"/>
      <c r="R85" s="2"/>
      <c r="S85" s="2"/>
      <c r="T85" s="2"/>
      <c r="U85" s="2"/>
      <c r="V85" s="2"/>
      <c r="W85" s="2"/>
    </row>
    <row r="86" spans="1:23">
      <c r="A86" s="2">
        <f t="shared" si="8"/>
        <v>81</v>
      </c>
      <c r="B86" s="2">
        <f t="shared" si="10"/>
        <v>423.18397392845606</v>
      </c>
      <c r="C86" s="2">
        <f t="shared" si="11"/>
        <v>10</v>
      </c>
      <c r="D86" s="2">
        <f t="shared" si="12"/>
        <v>12</v>
      </c>
      <c r="E86" s="2">
        <f t="shared" si="13"/>
        <v>1887.8193370596844</v>
      </c>
      <c r="F86" s="2">
        <f t="shared" si="14"/>
        <v>634.77596089268411</v>
      </c>
      <c r="G86" s="2">
        <f t="shared" si="15"/>
        <v>1345.4063254691243</v>
      </c>
      <c r="H86" s="2">
        <f t="shared" si="9"/>
        <v>81</v>
      </c>
      <c r="I86" s="24">
        <f>NPV(0.1,B$6:B86)</f>
        <v>95.023000597223003</v>
      </c>
      <c r="J86" s="24">
        <f>NPV(0.1,C$6:C86)</f>
        <v>99.955619468177247</v>
      </c>
      <c r="K86" s="24">
        <f>NPV(0.1,D$6:D86)</f>
        <v>119.94674336181268</v>
      </c>
      <c r="L86" s="24">
        <f>NPV(0.1,E$6:E86)</f>
        <v>154.75748987147452</v>
      </c>
      <c r="M86" s="24">
        <f>NPV(0.1,F$6:F86)</f>
        <v>142.53450089583453</v>
      </c>
      <c r="N86" s="24">
        <f>NPV(0.1,G$6:G86)</f>
        <v>178.70348746036026</v>
      </c>
      <c r="O86" s="24"/>
      <c r="P86" s="2"/>
      <c r="Q86" s="2"/>
      <c r="R86" s="2"/>
      <c r="S86" s="2"/>
      <c r="T86" s="2"/>
      <c r="U86" s="2"/>
      <c r="V86" s="2"/>
      <c r="W86" s="2"/>
    </row>
    <row r="87" spans="1:23">
      <c r="A87" s="2">
        <f t="shared" si="8"/>
        <v>82</v>
      </c>
      <c r="B87" s="2">
        <f t="shared" si="10"/>
        <v>448.57501236416346</v>
      </c>
      <c r="C87" s="2">
        <f t="shared" si="11"/>
        <v>10</v>
      </c>
      <c r="D87" s="2">
        <f t="shared" si="12"/>
        <v>12</v>
      </c>
      <c r="E87" s="2">
        <f t="shared" si="13"/>
        <v>2038.8448840244591</v>
      </c>
      <c r="F87" s="2">
        <f t="shared" si="14"/>
        <v>672.86251854624516</v>
      </c>
      <c r="G87" s="2">
        <f t="shared" si="15"/>
        <v>1439.5847682519632</v>
      </c>
      <c r="H87" s="2">
        <f t="shared" si="9"/>
        <v>82</v>
      </c>
      <c r="I87" s="24">
        <f>NPV(0.1,B$6:B87)</f>
        <v>95.20398239368761</v>
      </c>
      <c r="J87" s="24">
        <f>NPV(0.1,C$6:C87)</f>
        <v>99.959654061979307</v>
      </c>
      <c r="K87" s="24">
        <f>NPV(0.1,D$6:D87)</f>
        <v>119.95158487437516</v>
      </c>
      <c r="L87" s="24">
        <f>NPV(0.1,E$6:E87)</f>
        <v>155.58008096472042</v>
      </c>
      <c r="M87" s="24">
        <f>NPV(0.1,F$6:F87)</f>
        <v>142.80597359053144</v>
      </c>
      <c r="N87" s="24">
        <f>NPV(0.1,G$6:G87)</f>
        <v>179.28430143871407</v>
      </c>
      <c r="O87" s="24"/>
      <c r="P87" s="2"/>
      <c r="Q87" s="2"/>
      <c r="R87" s="2"/>
      <c r="S87" s="2"/>
      <c r="T87" s="2"/>
      <c r="U87" s="2"/>
      <c r="V87" s="2"/>
      <c r="W87" s="2"/>
    </row>
    <row r="88" spans="1:23">
      <c r="A88" s="2">
        <f t="shared" si="8"/>
        <v>83</v>
      </c>
      <c r="B88" s="2">
        <f t="shared" si="10"/>
        <v>475.48951310601331</v>
      </c>
      <c r="C88" s="2">
        <f t="shared" si="11"/>
        <v>10</v>
      </c>
      <c r="D88" s="2">
        <f t="shared" si="12"/>
        <v>12</v>
      </c>
      <c r="E88" s="2">
        <f t="shared" si="13"/>
        <v>2201.9524747464161</v>
      </c>
      <c r="F88" s="2">
        <f t="shared" si="14"/>
        <v>713.2342696590199</v>
      </c>
      <c r="G88" s="2">
        <f t="shared" si="15"/>
        <v>1540.3557020296007</v>
      </c>
      <c r="H88" s="2">
        <f t="shared" si="9"/>
        <v>83</v>
      </c>
      <c r="I88" s="24">
        <f>NPV(0.1,B$6:B88)</f>
        <v>95.37838303391716</v>
      </c>
      <c r="J88" s="24">
        <f>NPV(0.1,C$6:C88)</f>
        <v>99.963321874526642</v>
      </c>
      <c r="K88" s="24">
        <f>NPV(0.1,D$6:D88)</f>
        <v>119.95598624943196</v>
      </c>
      <c r="L88" s="24">
        <f>NPV(0.1,E$6:E88)</f>
        <v>156.38771585627097</v>
      </c>
      <c r="M88" s="24">
        <f>NPV(0.1,F$6:F88)</f>
        <v>143.06757455087575</v>
      </c>
      <c r="N88" s="24">
        <f>NPV(0.1,G$6:G88)</f>
        <v>179.84927503584004</v>
      </c>
      <c r="O88" s="24"/>
      <c r="P88" s="2"/>
      <c r="Q88" s="2"/>
      <c r="R88" s="2"/>
      <c r="S88" s="2"/>
      <c r="T88" s="2"/>
      <c r="U88" s="2"/>
      <c r="V88" s="2"/>
      <c r="W88" s="2"/>
    </row>
    <row r="89" spans="1:23">
      <c r="A89" s="2">
        <f t="shared" si="8"/>
        <v>84</v>
      </c>
      <c r="B89" s="2">
        <f t="shared" si="10"/>
        <v>504.01888389237411</v>
      </c>
      <c r="C89" s="2">
        <f t="shared" si="11"/>
        <v>10</v>
      </c>
      <c r="D89" s="2">
        <f t="shared" si="12"/>
        <v>12</v>
      </c>
      <c r="E89" s="2">
        <f t="shared" si="13"/>
        <v>2378.1086727261295</v>
      </c>
      <c r="F89" s="2">
        <f t="shared" si="14"/>
        <v>756.02832583856116</v>
      </c>
      <c r="G89" s="2">
        <f t="shared" si="15"/>
        <v>1648.1806011716728</v>
      </c>
      <c r="H89" s="2">
        <f t="shared" si="9"/>
        <v>84</v>
      </c>
      <c r="I89" s="24">
        <f>NPV(0.1,B$6:B89)</f>
        <v>95.546441832683797</v>
      </c>
      <c r="J89" s="24">
        <f>NPV(0.1,C$6:C89)</f>
        <v>99.966656249569667</v>
      </c>
      <c r="K89" s="24">
        <f>NPV(0.1,D$6:D89)</f>
        <v>119.95998749948359</v>
      </c>
      <c r="L89" s="24">
        <f>NPV(0.1,E$6:E89)</f>
        <v>157.18066647706604</v>
      </c>
      <c r="M89" s="24">
        <f>NPV(0.1,F$6:F89)</f>
        <v>143.31966274902572</v>
      </c>
      <c r="N89" s="24">
        <f>NPV(0.1,G$6:G89)</f>
        <v>180.39884026213531</v>
      </c>
      <c r="O89" s="24"/>
      <c r="P89" s="2"/>
      <c r="Q89" s="2"/>
      <c r="R89" s="2"/>
      <c r="S89" s="2"/>
      <c r="T89" s="2"/>
      <c r="U89" s="2"/>
      <c r="V89" s="2"/>
      <c r="W89" s="2"/>
    </row>
    <row r="90" spans="1:23">
      <c r="A90" s="2">
        <f t="shared" si="8"/>
        <v>85</v>
      </c>
      <c r="B90" s="2">
        <f t="shared" si="10"/>
        <v>534.2600169259166</v>
      </c>
      <c r="C90" s="2">
        <f t="shared" si="11"/>
        <v>10</v>
      </c>
      <c r="D90" s="2">
        <f t="shared" si="12"/>
        <v>12</v>
      </c>
      <c r="E90" s="2">
        <f t="shared" si="13"/>
        <v>2568.35736654422</v>
      </c>
      <c r="F90" s="2">
        <f t="shared" si="14"/>
        <v>801.39002538887485</v>
      </c>
      <c r="G90" s="2">
        <f t="shared" si="15"/>
        <v>1763.55324325369</v>
      </c>
      <c r="H90" s="2">
        <f t="shared" si="9"/>
        <v>85</v>
      </c>
      <c r="I90" s="24">
        <f>NPV(0.1,B$6:B90)</f>
        <v>95.708389402404393</v>
      </c>
      <c r="J90" s="24">
        <f>NPV(0.1,C$6:C90)</f>
        <v>99.969687499608781</v>
      </c>
      <c r="K90" s="24">
        <f>NPV(0.1,D$6:D90)</f>
        <v>119.96362499953052</v>
      </c>
      <c r="L90" s="24">
        <f>NPV(0.1,E$6:E90)</f>
        <v>157.95919981384665</v>
      </c>
      <c r="M90" s="24">
        <f>NPV(0.1,F$6:F90)</f>
        <v>143.56258410360658</v>
      </c>
      <c r="N90" s="24">
        <f>NPV(0.1,G$6:G90)</f>
        <v>180.93341734589526</v>
      </c>
      <c r="O90" s="24"/>
      <c r="P90" s="2"/>
      <c r="Q90" s="2"/>
      <c r="R90" s="2"/>
      <c r="S90" s="2"/>
      <c r="T90" s="2"/>
      <c r="U90" s="2"/>
      <c r="V90" s="2"/>
      <c r="W90" s="2"/>
    </row>
    <row r="91" spans="1:23">
      <c r="A91" s="2">
        <f t="shared" si="8"/>
        <v>86</v>
      </c>
      <c r="B91" s="2">
        <f t="shared" si="10"/>
        <v>566.3156179414716</v>
      </c>
      <c r="C91" s="2">
        <f t="shared" si="11"/>
        <v>10</v>
      </c>
      <c r="D91" s="2">
        <f t="shared" si="12"/>
        <v>12</v>
      </c>
      <c r="E91" s="2">
        <f t="shared" si="13"/>
        <v>2773.8259558677578</v>
      </c>
      <c r="F91" s="2">
        <f t="shared" si="14"/>
        <v>849.4734269122074</v>
      </c>
      <c r="G91" s="2">
        <f t="shared" si="15"/>
        <v>1887.0019702814484</v>
      </c>
      <c r="H91" s="2">
        <f t="shared" si="9"/>
        <v>86</v>
      </c>
      <c r="I91" s="24">
        <f>NPV(0.1,B$6:B91)</f>
        <v>95.864447969589691</v>
      </c>
      <c r="J91" s="24">
        <f>NPV(0.1,C$6:C91)</f>
        <v>99.972443181462523</v>
      </c>
      <c r="K91" s="24">
        <f>NPV(0.1,D$6:D91)</f>
        <v>119.96693181775503</v>
      </c>
      <c r="L91" s="24">
        <f>NPV(0.1,E$6:E91)</f>
        <v>158.72357799904944</v>
      </c>
      <c r="M91" s="24">
        <f>NPV(0.1,F$6:F91)</f>
        <v>143.79667195438455</v>
      </c>
      <c r="N91" s="24">
        <f>NPV(0.1,G$6:G91)</f>
        <v>181.45341505464356</v>
      </c>
      <c r="O91" s="24"/>
      <c r="P91" s="2"/>
      <c r="Q91" s="2"/>
      <c r="R91" s="2"/>
      <c r="S91" s="2"/>
      <c r="T91" s="2"/>
      <c r="U91" s="2"/>
      <c r="V91" s="2"/>
      <c r="W91" s="2"/>
    </row>
    <row r="92" spans="1:23">
      <c r="A92" s="2">
        <f t="shared" si="8"/>
        <v>87</v>
      </c>
      <c r="B92" s="2">
        <f t="shared" si="10"/>
        <v>600.29455501795996</v>
      </c>
      <c r="C92" s="2">
        <f t="shared" si="11"/>
        <v>10</v>
      </c>
      <c r="D92" s="2">
        <f t="shared" si="12"/>
        <v>12</v>
      </c>
      <c r="E92" s="2">
        <f t="shared" si="13"/>
        <v>2995.7320323371787</v>
      </c>
      <c r="F92" s="2">
        <f t="shared" si="14"/>
        <v>900.44183252693983</v>
      </c>
      <c r="G92" s="2">
        <f t="shared" si="15"/>
        <v>2019.0921082011498</v>
      </c>
      <c r="H92" s="2">
        <f t="shared" si="9"/>
        <v>87</v>
      </c>
      <c r="I92" s="24">
        <f>NPV(0.1,B$6:B92)</f>
        <v>96.014831679786411</v>
      </c>
      <c r="J92" s="24">
        <f>NPV(0.1,C$6:C92)</f>
        <v>99.974948346784103</v>
      </c>
      <c r="K92" s="24">
        <f>NPV(0.1,D$6:D92)</f>
        <v>119.96993801614093</v>
      </c>
      <c r="L92" s="24">
        <f>NPV(0.1,E$6:E92)</f>
        <v>159.47405839906673</v>
      </c>
      <c r="M92" s="24">
        <f>NPV(0.1,F$6:F92)</f>
        <v>144.02224751967964</v>
      </c>
      <c r="N92" s="24">
        <f>NPV(0.1,G$6:G92)</f>
        <v>181.95923100769872</v>
      </c>
      <c r="O92" s="24"/>
      <c r="P92" s="2"/>
      <c r="Q92" s="2"/>
      <c r="R92" s="2"/>
      <c r="S92" s="2"/>
      <c r="T92" s="2"/>
      <c r="U92" s="2"/>
      <c r="V92" s="2"/>
      <c r="W92" s="2"/>
    </row>
    <row r="93" spans="1:23">
      <c r="A93" s="2">
        <f t="shared" si="8"/>
        <v>88</v>
      </c>
      <c r="B93" s="2">
        <f t="shared" si="10"/>
        <v>636.31222831903756</v>
      </c>
      <c r="C93" s="2">
        <f t="shared" si="11"/>
        <v>10</v>
      </c>
      <c r="D93" s="2">
        <f t="shared" si="12"/>
        <v>12</v>
      </c>
      <c r="E93" s="2">
        <f t="shared" si="13"/>
        <v>3235.390594924153</v>
      </c>
      <c r="F93" s="2">
        <f t="shared" si="14"/>
        <v>954.46834247855622</v>
      </c>
      <c r="G93" s="2">
        <f t="shared" si="15"/>
        <v>2160.4285557752305</v>
      </c>
      <c r="H93" s="2">
        <f t="shared" si="9"/>
        <v>88</v>
      </c>
      <c r="I93" s="24">
        <f>NPV(0.1,B$6:B93)</f>
        <v>96.159746891430544</v>
      </c>
      <c r="J93" s="24">
        <f>NPV(0.1,C$6:C93)</f>
        <v>99.977225769803724</v>
      </c>
      <c r="K93" s="24">
        <f>NPV(0.1,D$6:D93)</f>
        <v>119.97267092376447</v>
      </c>
      <c r="L93" s="24">
        <f>NPV(0.1,E$6:E93)</f>
        <v>160.21089370090186</v>
      </c>
      <c r="M93" s="24">
        <f>NPV(0.1,F$6:F93)</f>
        <v>144.23962033714585</v>
      </c>
      <c r="N93" s="24">
        <f>NPV(0.1,G$6:G93)</f>
        <v>182.45125198021606</v>
      </c>
      <c r="O93" s="24"/>
      <c r="P93" s="2"/>
      <c r="Q93" s="2"/>
      <c r="R93" s="2"/>
      <c r="S93" s="2"/>
      <c r="T93" s="2"/>
      <c r="U93" s="2"/>
      <c r="V93" s="2"/>
      <c r="W93" s="2"/>
    </row>
    <row r="94" spans="1:23">
      <c r="A94" s="2">
        <f t="shared" si="8"/>
        <v>89</v>
      </c>
      <c r="B94" s="2">
        <f t="shared" si="10"/>
        <v>674.49096201817986</v>
      </c>
      <c r="C94" s="2">
        <f t="shared" si="11"/>
        <v>10</v>
      </c>
      <c r="D94" s="2">
        <f t="shared" si="12"/>
        <v>12</v>
      </c>
      <c r="E94" s="2">
        <f t="shared" si="13"/>
        <v>3494.2218425180854</v>
      </c>
      <c r="F94" s="2">
        <f t="shared" si="14"/>
        <v>1011.7364430272696</v>
      </c>
      <c r="G94" s="2">
        <f t="shared" si="15"/>
        <v>2311.6585546794968</v>
      </c>
      <c r="H94" s="2">
        <f t="shared" si="9"/>
        <v>89</v>
      </c>
      <c r="I94" s="24">
        <f>NPV(0.1,B$6:B94)</f>
        <v>96.299392459014882</v>
      </c>
      <c r="J94" s="24">
        <f>NPV(0.1,C$6:C94)</f>
        <v>99.97929615436702</v>
      </c>
      <c r="K94" s="24">
        <f>NPV(0.1,D$6:D94)</f>
        <v>119.97515538524041</v>
      </c>
      <c r="L94" s="24">
        <f>NPV(0.1,E$6:E94)</f>
        <v>160.9343319972491</v>
      </c>
      <c r="M94" s="24">
        <f>NPV(0.1,F$6:F94)</f>
        <v>144.44908868852235</v>
      </c>
      <c r="N94" s="24">
        <f>NPV(0.1,G$6:G94)</f>
        <v>182.92985419893742</v>
      </c>
      <c r="O94" s="24"/>
      <c r="P94" s="2"/>
      <c r="Q94" s="2"/>
      <c r="R94" s="2"/>
      <c r="S94" s="2"/>
      <c r="T94" s="2"/>
      <c r="U94" s="2"/>
      <c r="V94" s="2"/>
      <c r="W94" s="2"/>
    </row>
    <row r="95" spans="1:23">
      <c r="A95" s="2">
        <f t="shared" si="8"/>
        <v>90</v>
      </c>
      <c r="B95" s="2">
        <f t="shared" si="10"/>
        <v>714.96041973927072</v>
      </c>
      <c r="C95" s="2">
        <f t="shared" si="11"/>
        <v>10</v>
      </c>
      <c r="D95" s="2">
        <f t="shared" si="12"/>
        <v>12</v>
      </c>
      <c r="E95" s="2">
        <f t="shared" si="13"/>
        <v>3773.7595899195326</v>
      </c>
      <c r="F95" s="2">
        <f t="shared" si="14"/>
        <v>1072.4406296089057</v>
      </c>
      <c r="G95" s="2">
        <f t="shared" si="15"/>
        <v>2473.4746535070617</v>
      </c>
      <c r="H95" s="2">
        <f t="shared" si="9"/>
        <v>90</v>
      </c>
      <c r="I95" s="24">
        <f>NPV(0.1,B$6:B95)</f>
        <v>96.43396000595979</v>
      </c>
      <c r="J95" s="24">
        <f>NPV(0.1,C$6:C95)</f>
        <v>99.981178322151834</v>
      </c>
      <c r="K95" s="24">
        <f>NPV(0.1,D$6:D95)</f>
        <v>119.97741398658218</v>
      </c>
      <c r="L95" s="24">
        <f>NPV(0.1,E$6:E95)</f>
        <v>161.6446168700264</v>
      </c>
      <c r="M95" s="24">
        <f>NPV(0.1,F$6:F95)</f>
        <v>144.6509400089397</v>
      </c>
      <c r="N95" s="24">
        <f>NPV(0.1,G$6:G95)</f>
        <v>183.39540362987549</v>
      </c>
      <c r="O95" s="24"/>
      <c r="P95" s="2"/>
      <c r="Q95" s="2"/>
      <c r="R95" s="2"/>
      <c r="S95" s="2"/>
      <c r="T95" s="2"/>
      <c r="U95" s="2"/>
      <c r="V95" s="2"/>
      <c r="W95" s="2"/>
    </row>
    <row r="96" spans="1:23">
      <c r="A96" s="2">
        <f t="shared" si="8"/>
        <v>91</v>
      </c>
      <c r="B96" s="2">
        <f t="shared" si="10"/>
        <v>757.85804492362695</v>
      </c>
      <c r="C96" s="2">
        <f t="shared" si="11"/>
        <v>10</v>
      </c>
      <c r="D96" s="2">
        <f t="shared" si="12"/>
        <v>12</v>
      </c>
      <c r="E96" s="2">
        <f t="shared" si="13"/>
        <v>4075.6603571130954</v>
      </c>
      <c r="F96" s="2">
        <f t="shared" si="14"/>
        <v>1136.7870673854402</v>
      </c>
      <c r="G96" s="2">
        <f t="shared" si="15"/>
        <v>2646.6178792525561</v>
      </c>
      <c r="H96" s="2">
        <f t="shared" si="9"/>
        <v>91</v>
      </c>
      <c r="I96" s="24">
        <f>NPV(0.1,B$6:B96)</f>
        <v>96.563634187561249</v>
      </c>
      <c r="J96" s="24">
        <f>NPV(0.1,C$6:C96)</f>
        <v>99.982889383774392</v>
      </c>
      <c r="K96" s="24">
        <f>NPV(0.1,D$6:D96)</f>
        <v>119.97946726052925</v>
      </c>
      <c r="L96" s="24">
        <f>NPV(0.1,E$6:E96)</f>
        <v>162.34198747238955</v>
      </c>
      <c r="M96" s="24">
        <f>NPV(0.1,F$6:F96)</f>
        <v>144.84545128134189</v>
      </c>
      <c r="N96" s="24">
        <f>NPV(0.1,G$6:G96)</f>
        <v>183.84825625815162</v>
      </c>
      <c r="O96" s="24"/>
      <c r="P96" s="2"/>
      <c r="Q96" s="2"/>
      <c r="R96" s="2"/>
      <c r="S96" s="2"/>
      <c r="T96" s="2"/>
      <c r="U96" s="2"/>
      <c r="V96" s="2"/>
      <c r="W96" s="2"/>
    </row>
    <row r="97" spans="1:23">
      <c r="A97" s="2">
        <f t="shared" si="8"/>
        <v>92</v>
      </c>
      <c r="B97" s="2">
        <f t="shared" si="10"/>
        <v>803.3295276190446</v>
      </c>
      <c r="C97" s="2">
        <f t="shared" si="11"/>
        <v>10</v>
      </c>
      <c r="D97" s="2">
        <f t="shared" si="12"/>
        <v>12</v>
      </c>
      <c r="E97" s="2">
        <f t="shared" si="13"/>
        <v>4401.7131856821434</v>
      </c>
      <c r="F97" s="2">
        <f t="shared" si="14"/>
        <v>1204.9942914285666</v>
      </c>
      <c r="G97" s="2">
        <f t="shared" si="15"/>
        <v>2831.881130800235</v>
      </c>
      <c r="H97" s="2">
        <f t="shared" si="9"/>
        <v>92</v>
      </c>
      <c r="I97" s="24">
        <f>NPV(0.1,B$6:B97)</f>
        <v>96.688592944377206</v>
      </c>
      <c r="J97" s="24">
        <f>NPV(0.1,C$6:C97)</f>
        <v>99.984444894340342</v>
      </c>
      <c r="K97" s="24">
        <f>NPV(0.1,D$6:D97)</f>
        <v>119.9813338732084</v>
      </c>
      <c r="L97" s="24">
        <f>NPV(0.1,E$6:E97)</f>
        <v>163.02667860925519</v>
      </c>
      <c r="M97" s="24">
        <f>NPV(0.1,F$6:F97)</f>
        <v>145.03288941656584</v>
      </c>
      <c r="N97" s="24">
        <f>NPV(0.1,G$6:G97)</f>
        <v>184.28875836020205</v>
      </c>
      <c r="O97" s="24"/>
      <c r="P97" s="2"/>
      <c r="Q97" s="2"/>
      <c r="R97" s="2"/>
      <c r="S97" s="2"/>
      <c r="T97" s="2"/>
      <c r="U97" s="2"/>
      <c r="V97" s="2"/>
      <c r="W97" s="2"/>
    </row>
    <row r="98" spans="1:23">
      <c r="A98" s="2">
        <f t="shared" si="8"/>
        <v>93</v>
      </c>
      <c r="B98" s="2">
        <f t="shared" si="10"/>
        <v>851.52929927618732</v>
      </c>
      <c r="C98" s="2">
        <f t="shared" si="11"/>
        <v>10</v>
      </c>
      <c r="D98" s="2">
        <f t="shared" si="12"/>
        <v>12</v>
      </c>
      <c r="E98" s="2">
        <f t="shared" si="13"/>
        <v>4753.8502405367153</v>
      </c>
      <c r="F98" s="2">
        <f t="shared" si="14"/>
        <v>1277.2939489142807</v>
      </c>
      <c r="G98" s="2">
        <f t="shared" si="15"/>
        <v>3030.1128099562516</v>
      </c>
      <c r="H98" s="2">
        <f t="shared" si="9"/>
        <v>93</v>
      </c>
      <c r="I98" s="24">
        <f>NPV(0.1,B$6:B98)</f>
        <v>96.809007746399843</v>
      </c>
      <c r="J98" s="24">
        <f>NPV(0.1,C$6:C98)</f>
        <v>99.985858994854866</v>
      </c>
      <c r="K98" s="24">
        <f>NPV(0.1,D$6:D98)</f>
        <v>119.9830307938258</v>
      </c>
      <c r="L98" s="24">
        <f>NPV(0.1,E$6:E98)</f>
        <v>163.69892081635965</v>
      </c>
      <c r="M98" s="24">
        <f>NPV(0.1,F$6:F98)</f>
        <v>145.21351161959981</v>
      </c>
      <c r="N98" s="24">
        <f>NPV(0.1,G$6:G98)</f>
        <v>184.71724676856016</v>
      </c>
      <c r="O98" s="24"/>
      <c r="P98" s="2"/>
      <c r="Q98" s="2"/>
      <c r="R98" s="2"/>
      <c r="S98" s="2"/>
      <c r="T98" s="2"/>
      <c r="U98" s="2"/>
      <c r="V98" s="2"/>
      <c r="W98" s="2"/>
    </row>
    <row r="99" spans="1:23">
      <c r="A99" s="2">
        <f t="shared" ref="A99:A130" si="16">A98+1</f>
        <v>94</v>
      </c>
      <c r="B99" s="2">
        <f t="shared" si="10"/>
        <v>902.62105723275863</v>
      </c>
      <c r="C99" s="2">
        <f t="shared" si="11"/>
        <v>10</v>
      </c>
      <c r="D99" s="2">
        <f t="shared" si="12"/>
        <v>12</v>
      </c>
      <c r="E99" s="2">
        <f t="shared" si="13"/>
        <v>5134.1582597796532</v>
      </c>
      <c r="F99" s="2">
        <f t="shared" si="14"/>
        <v>1353.9315858491375</v>
      </c>
      <c r="G99" s="2">
        <f t="shared" si="15"/>
        <v>3242.2207066531892</v>
      </c>
      <c r="H99" s="2">
        <f t="shared" si="9"/>
        <v>94</v>
      </c>
      <c r="I99" s="24">
        <f>NPV(0.1,B$6:B99)</f>
        <v>96.925043828348947</v>
      </c>
      <c r="J99" s="24">
        <f>NPV(0.1,C$6:C99)</f>
        <v>99.987144540777138</v>
      </c>
      <c r="K99" s="24">
        <f>NPV(0.1,D$6:D99)</f>
        <v>119.98457344893254</v>
      </c>
      <c r="L99" s="24">
        <f>NPV(0.1,E$6:E99)</f>
        <v>164.35894043788039</v>
      </c>
      <c r="M99" s="24">
        <f>NPV(0.1,F$6:F99)</f>
        <v>145.38756574252346</v>
      </c>
      <c r="N99" s="24">
        <f>NPV(0.1,G$6:G99)</f>
        <v>185.1340491294176</v>
      </c>
      <c r="O99" s="24"/>
      <c r="P99" s="2"/>
      <c r="Q99" s="2"/>
      <c r="R99" s="2"/>
      <c r="S99" s="2"/>
      <c r="T99" s="2"/>
      <c r="U99" s="2"/>
      <c r="V99" s="2"/>
      <c r="W99" s="2"/>
    </row>
    <row r="100" spans="1:23">
      <c r="A100" s="2">
        <f t="shared" si="16"/>
        <v>95</v>
      </c>
      <c r="B100" s="2">
        <f t="shared" si="10"/>
        <v>956.7783206667242</v>
      </c>
      <c r="C100" s="2">
        <f t="shared" si="11"/>
        <v>10</v>
      </c>
      <c r="D100" s="2">
        <f t="shared" si="12"/>
        <v>12</v>
      </c>
      <c r="E100" s="2">
        <f t="shared" si="13"/>
        <v>5544.8909205620257</v>
      </c>
      <c r="F100" s="2">
        <f t="shared" si="14"/>
        <v>1435.1674810000859</v>
      </c>
      <c r="G100" s="2">
        <f t="shared" si="15"/>
        <v>3469.1761561189128</v>
      </c>
      <c r="H100" s="2">
        <f t="shared" si="9"/>
        <v>95</v>
      </c>
      <c r="I100" s="24">
        <f>NPV(0.1,B$6:B100)</f>
        <v>97.03686041640897</v>
      </c>
      <c r="J100" s="24">
        <f>NPV(0.1,C$6:C100)</f>
        <v>99.988313218888308</v>
      </c>
      <c r="K100" s="24">
        <f>NPV(0.1,D$6:D100)</f>
        <v>119.98597586266594</v>
      </c>
      <c r="L100" s="24">
        <f>NPV(0.1,E$6:E100)</f>
        <v>165.00695970264618</v>
      </c>
      <c r="M100" s="24">
        <f>NPV(0.1,F$6:F100)</f>
        <v>145.55529062461349</v>
      </c>
      <c r="N100" s="24">
        <f>NPV(0.1,G$6:G100)</f>
        <v>185.53948415316077</v>
      </c>
      <c r="O100" s="24"/>
      <c r="P100" s="2"/>
      <c r="Q100" s="2"/>
      <c r="R100" s="2"/>
      <c r="S100" s="2"/>
      <c r="T100" s="2"/>
      <c r="U100" s="2"/>
      <c r="V100" s="2"/>
      <c r="W100" s="2"/>
    </row>
    <row r="101" spans="1:23">
      <c r="A101" s="2">
        <f t="shared" si="16"/>
        <v>96</v>
      </c>
      <c r="B101" s="2">
        <f t="shared" si="10"/>
        <v>1014.1850199067277</v>
      </c>
      <c r="C101" s="2">
        <f t="shared" si="11"/>
        <v>10</v>
      </c>
      <c r="D101" s="2">
        <f t="shared" si="12"/>
        <v>12</v>
      </c>
      <c r="E101" s="2">
        <f t="shared" si="13"/>
        <v>5988.4821942069884</v>
      </c>
      <c r="F101" s="2">
        <f t="shared" si="14"/>
        <v>1521.2775298600911</v>
      </c>
      <c r="G101" s="2">
        <f t="shared" si="15"/>
        <v>3712.0184870472367</v>
      </c>
      <c r="H101" s="2">
        <f t="shared" si="9"/>
        <v>96</v>
      </c>
      <c r="I101" s="24">
        <f>NPV(0.1,B$6:B101)</f>
        <v>97.144610946721372</v>
      </c>
      <c r="J101" s="24">
        <f>NPV(0.1,C$6:C101)</f>
        <v>99.989375653534836</v>
      </c>
      <c r="K101" s="24">
        <f>NPV(0.1,D$6:D101)</f>
        <v>119.98725078424174</v>
      </c>
      <c r="L101" s="24">
        <f>NPV(0.1,E$6:E101)</f>
        <v>165.64319679896172</v>
      </c>
      <c r="M101" s="24">
        <f>NPV(0.1,F$6:F101)</f>
        <v>145.7169164200821</v>
      </c>
      <c r="N101" s="24">
        <f>NPV(0.1,G$6:G101)</f>
        <v>185.93386185807455</v>
      </c>
      <c r="O101" s="24"/>
      <c r="P101" s="2"/>
      <c r="Q101" s="2"/>
      <c r="R101" s="2"/>
      <c r="S101" s="2"/>
      <c r="T101" s="2"/>
      <c r="U101" s="2"/>
      <c r="V101" s="2"/>
      <c r="W101" s="2"/>
    </row>
    <row r="102" spans="1:23">
      <c r="A102" s="2">
        <f t="shared" si="16"/>
        <v>97</v>
      </c>
      <c r="B102" s="2">
        <f t="shared" si="10"/>
        <v>1075.0361211011314</v>
      </c>
      <c r="C102" s="2">
        <f t="shared" si="11"/>
        <v>10</v>
      </c>
      <c r="D102" s="2">
        <f t="shared" si="12"/>
        <v>12</v>
      </c>
      <c r="E102" s="2">
        <f t="shared" si="13"/>
        <v>6467.560769743548</v>
      </c>
      <c r="F102" s="2">
        <f t="shared" si="14"/>
        <v>1612.5541816516966</v>
      </c>
      <c r="G102" s="2">
        <f t="shared" si="15"/>
        <v>3971.8597811405434</v>
      </c>
      <c r="H102" s="2">
        <f t="shared" si="9"/>
        <v>97</v>
      </c>
      <c r="I102" s="24">
        <f>NPV(0.1,B$6:B102)</f>
        <v>97.248443275931493</v>
      </c>
      <c r="J102" s="24">
        <f>NPV(0.1,C$6:C102)</f>
        <v>99.990341503213486</v>
      </c>
      <c r="K102" s="24">
        <f>NPV(0.1,D$6:D102)</f>
        <v>119.98840980385613</v>
      </c>
      <c r="L102" s="24">
        <f>NPV(0.1,E$6:E102)</f>
        <v>166.26786594807152</v>
      </c>
      <c r="M102" s="24">
        <f>NPV(0.1,F$6:F102)</f>
        <v>145.8726649138973</v>
      </c>
      <c r="N102" s="24">
        <f>NPV(0.1,G$6:G102)</f>
        <v>186.31748380739978</v>
      </c>
      <c r="O102" s="24"/>
      <c r="P102" s="2"/>
      <c r="Q102" s="2"/>
      <c r="R102" s="2"/>
      <c r="S102" s="2"/>
      <c r="T102" s="2"/>
      <c r="U102" s="2"/>
      <c r="V102" s="2"/>
      <c r="W102" s="2"/>
    </row>
    <row r="103" spans="1:23">
      <c r="A103" s="2">
        <f t="shared" si="16"/>
        <v>98</v>
      </c>
      <c r="B103" s="2">
        <f t="shared" si="10"/>
        <v>1139.5382883671994</v>
      </c>
      <c r="C103" s="2">
        <f t="shared" si="11"/>
        <v>10</v>
      </c>
      <c r="D103" s="2">
        <f t="shared" si="12"/>
        <v>12</v>
      </c>
      <c r="E103" s="2">
        <f t="shared" si="13"/>
        <v>6984.9656313230325</v>
      </c>
      <c r="F103" s="2">
        <f t="shared" si="14"/>
        <v>1709.3074325507985</v>
      </c>
      <c r="G103" s="2">
        <f t="shared" si="15"/>
        <v>4249.8899658203818</v>
      </c>
      <c r="H103" s="2">
        <f t="shared" si="9"/>
        <v>98</v>
      </c>
      <c r="I103" s="24">
        <f>NPV(0.1,B$6:B103)</f>
        <v>97.34849988407943</v>
      </c>
      <c r="J103" s="24">
        <f>NPV(0.1,C$6:C103)</f>
        <v>99.991219548375895</v>
      </c>
      <c r="K103" s="24">
        <f>NPV(0.1,D$6:D103)</f>
        <v>119.98946345805103</v>
      </c>
      <c r="L103" s="24">
        <f>NPV(0.1,E$6:E103)</f>
        <v>166.88117747628837</v>
      </c>
      <c r="M103" s="24">
        <f>NPV(0.1,F$6:F103)</f>
        <v>146.02274982611922</v>
      </c>
      <c r="N103" s="24">
        <f>NPV(0.1,G$6:G103)</f>
        <v>186.69064333992523</v>
      </c>
      <c r="O103" s="24"/>
      <c r="P103" s="2"/>
      <c r="Q103" s="2"/>
      <c r="R103" s="2"/>
      <c r="S103" s="2"/>
      <c r="T103" s="2"/>
      <c r="U103" s="2"/>
      <c r="V103" s="2"/>
      <c r="W103" s="2"/>
    </row>
    <row r="104" spans="1:23">
      <c r="A104" s="2">
        <f t="shared" si="16"/>
        <v>99</v>
      </c>
      <c r="B104" s="2">
        <f t="shared" si="10"/>
        <v>1207.9105856692313</v>
      </c>
      <c r="C104" s="2">
        <f t="shared" si="11"/>
        <v>10</v>
      </c>
      <c r="D104" s="2">
        <f t="shared" si="12"/>
        <v>12</v>
      </c>
      <c r="E104" s="2">
        <f t="shared" si="13"/>
        <v>7543.7628818288758</v>
      </c>
      <c r="F104" s="2">
        <f t="shared" si="14"/>
        <v>1811.8658785038465</v>
      </c>
      <c r="G104" s="2">
        <f t="shared" si="15"/>
        <v>4547.3822634278085</v>
      </c>
      <c r="H104" s="2">
        <f t="shared" si="9"/>
        <v>99</v>
      </c>
      <c r="I104" s="24">
        <f>NPV(0.1,B$6:B104)</f>
        <v>97.444918070112905</v>
      </c>
      <c r="J104" s="24">
        <f>NPV(0.1,C$6:C104)</f>
        <v>99.992017771250801</v>
      </c>
      <c r="K104" s="24">
        <f>NPV(0.1,D$6:D104)</f>
        <v>119.99042132550093</v>
      </c>
      <c r="L104" s="24">
        <f>NPV(0.1,E$6:E104)</f>
        <v>167.48333788581041</v>
      </c>
      <c r="M104" s="24">
        <f>NPV(0.1,F$6:F104)</f>
        <v>146.16737710516944</v>
      </c>
      <c r="N104" s="24">
        <f>NPV(0.1,G$6:G104)</f>
        <v>187.05362579429089</v>
      </c>
      <c r="O104" s="24"/>
      <c r="P104" s="2"/>
      <c r="Q104" s="2"/>
      <c r="R104" s="2"/>
      <c r="S104" s="2"/>
      <c r="T104" s="2"/>
      <c r="U104" s="2"/>
      <c r="V104" s="2"/>
      <c r="W104" s="2"/>
    </row>
    <row r="105" spans="1:23">
      <c r="A105" s="2">
        <f t="shared" si="16"/>
        <v>100</v>
      </c>
      <c r="B105" s="2">
        <f t="shared" si="10"/>
        <v>1280.3852208093851</v>
      </c>
      <c r="C105" s="2">
        <f t="shared" si="11"/>
        <v>10</v>
      </c>
      <c r="D105" s="2">
        <f t="shared" si="12"/>
        <v>12</v>
      </c>
      <c r="E105" s="2">
        <f t="shared" si="13"/>
        <v>8147.263912375186</v>
      </c>
      <c r="F105" s="2">
        <f t="shared" si="14"/>
        <v>1920.5778312140774</v>
      </c>
      <c r="G105" s="2">
        <f t="shared" si="15"/>
        <v>4865.6990218677556</v>
      </c>
      <c r="H105" s="2">
        <f t="shared" si="9"/>
        <v>100</v>
      </c>
      <c r="I105" s="24">
        <f>NPV(0.1,B$6:B105)</f>
        <v>97.537830140290623</v>
      </c>
      <c r="J105" s="24">
        <f>NPV(0.1,C$6:C105)</f>
        <v>99.992743428409824</v>
      </c>
      <c r="K105" s="24">
        <f>NPV(0.1,D$6:D105)</f>
        <v>119.99129211409175</v>
      </c>
      <c r="L105" s="24">
        <f>NPV(0.1,E$6:E105)</f>
        <v>168.07454992425022</v>
      </c>
      <c r="M105" s="24">
        <f>NPV(0.1,F$6:F105)</f>
        <v>146.30674521043602</v>
      </c>
      <c r="N105" s="24">
        <f>NPV(0.1,G$6:G105)</f>
        <v>187.40670872717388</v>
      </c>
      <c r="O105" s="24"/>
      <c r="P105" s="2"/>
      <c r="Q105" s="2"/>
      <c r="R105" s="2"/>
      <c r="S105" s="2"/>
      <c r="T105" s="2"/>
      <c r="U105" s="2"/>
      <c r="V105" s="2"/>
      <c r="W105" s="2"/>
    </row>
    <row r="106" spans="1:23">
      <c r="A106" s="2">
        <f t="shared" si="16"/>
        <v>101</v>
      </c>
      <c r="B106" s="2">
        <f t="shared" si="10"/>
        <v>1357.2083340579484</v>
      </c>
      <c r="C106" s="2">
        <f t="shared" si="11"/>
        <v>10</v>
      </c>
      <c r="D106" s="2">
        <f t="shared" si="12"/>
        <v>12</v>
      </c>
      <c r="E106" s="2">
        <f t="shared" si="13"/>
        <v>8799.0450253652016</v>
      </c>
      <c r="F106" s="2">
        <f t="shared" si="14"/>
        <v>2035.8125010869221</v>
      </c>
      <c r="G106" s="2">
        <f t="shared" si="15"/>
        <v>5206.297953398499</v>
      </c>
      <c r="H106" s="2">
        <f t="shared" si="9"/>
        <v>101</v>
      </c>
      <c r="I106" s="24">
        <f>NPV(0.1,B$6:B106)</f>
        <v>97.6273635897346</v>
      </c>
      <c r="J106" s="24">
        <f>NPV(0.1,C$6:C106)</f>
        <v>99.993403116736189</v>
      </c>
      <c r="K106" s="24">
        <f>NPV(0.1,D$6:D106)</f>
        <v>119.9920837400834</v>
      </c>
      <c r="L106" s="24">
        <f>NPV(0.1,E$6:E106)</f>
        <v>168.65501265290021</v>
      </c>
      <c r="M106" s="24">
        <f>NPV(0.1,F$6:F106)</f>
        <v>146.44104538460198</v>
      </c>
      <c r="N106" s="24">
        <f>NPV(0.1,G$6:G106)</f>
        <v>187.7501621255237</v>
      </c>
      <c r="O106" s="24"/>
      <c r="P106" s="2"/>
      <c r="Q106" s="2"/>
      <c r="R106" s="2"/>
      <c r="S106" s="2"/>
      <c r="T106" s="2"/>
      <c r="U106" s="2"/>
      <c r="V106" s="2"/>
      <c r="W106" s="2"/>
    </row>
    <row r="107" spans="1:23">
      <c r="A107" s="2">
        <f t="shared" si="16"/>
        <v>102</v>
      </c>
      <c r="B107" s="2">
        <f t="shared" si="10"/>
        <v>1438.6408341014253</v>
      </c>
      <c r="C107" s="2">
        <f t="shared" si="11"/>
        <v>10</v>
      </c>
      <c r="D107" s="2">
        <f t="shared" si="12"/>
        <v>12</v>
      </c>
      <c r="E107" s="2">
        <f t="shared" si="13"/>
        <v>9502.9686273944189</v>
      </c>
      <c r="F107" s="2">
        <f t="shared" si="14"/>
        <v>2157.9612511521377</v>
      </c>
      <c r="G107" s="2">
        <f t="shared" si="15"/>
        <v>5570.738810136394</v>
      </c>
      <c r="H107" s="2">
        <f t="shared" si="9"/>
        <v>102</v>
      </c>
      <c r="I107" s="24">
        <f>NPV(0.1,B$6:B107)</f>
        <v>97.713641277380617</v>
      </c>
      <c r="J107" s="24">
        <f>NPV(0.1,C$6:C107)</f>
        <v>99.994002833396536</v>
      </c>
      <c r="K107" s="24">
        <f>NPV(0.1,D$6:D107)</f>
        <v>119.9928034000758</v>
      </c>
      <c r="L107" s="24">
        <f>NPV(0.1,E$6:E107)</f>
        <v>169.22492151375656</v>
      </c>
      <c r="M107" s="24">
        <f>NPV(0.1,F$6:F107)</f>
        <v>146.57046191607097</v>
      </c>
      <c r="N107" s="24">
        <f>NPV(0.1,G$6:G107)</f>
        <v>188.08424861300941</v>
      </c>
      <c r="O107" s="24"/>
      <c r="P107" s="2"/>
      <c r="Q107" s="2"/>
      <c r="R107" s="2"/>
      <c r="S107" s="2"/>
      <c r="T107" s="2"/>
      <c r="U107" s="2"/>
      <c r="V107" s="2"/>
      <c r="W107" s="2"/>
    </row>
    <row r="108" spans="1:23">
      <c r="A108" s="2">
        <f t="shared" si="16"/>
        <v>103</v>
      </c>
      <c r="B108" s="2">
        <f t="shared" si="10"/>
        <v>1524.959284147511</v>
      </c>
      <c r="C108" s="2">
        <f t="shared" si="11"/>
        <v>10</v>
      </c>
      <c r="D108" s="2">
        <f t="shared" si="12"/>
        <v>12</v>
      </c>
      <c r="E108" s="2">
        <f t="shared" si="13"/>
        <v>10263.206117585973</v>
      </c>
      <c r="F108" s="2">
        <f t="shared" si="14"/>
        <v>2287.4389262212662</v>
      </c>
      <c r="G108" s="2">
        <f t="shared" si="15"/>
        <v>5960.6905268459423</v>
      </c>
      <c r="H108" s="2">
        <f t="shared" si="9"/>
        <v>103</v>
      </c>
      <c r="I108" s="24">
        <f>NPV(0.1,B$6:B108)</f>
        <v>97.796781594566781</v>
      </c>
      <c r="J108" s="24">
        <f>NPV(0.1,C$6:C108)</f>
        <v>99.994548030360491</v>
      </c>
      <c r="K108" s="24">
        <f>NPV(0.1,D$6:D108)</f>
        <v>119.99345763643252</v>
      </c>
      <c r="L108" s="24">
        <f>NPV(0.1,E$6:E108)</f>
        <v>169.78446839532464</v>
      </c>
      <c r="M108" s="24">
        <f>NPV(0.1,F$6:F108)</f>
        <v>146.69517239185021</v>
      </c>
      <c r="N108" s="24">
        <f>NPV(0.1,G$6:G108)</f>
        <v>188.40922365083642</v>
      </c>
      <c r="O108" s="24"/>
      <c r="P108" s="2"/>
      <c r="Q108" s="2"/>
      <c r="R108" s="2"/>
      <c r="S108" s="2"/>
      <c r="T108" s="2"/>
      <c r="U108" s="2"/>
      <c r="V108" s="2"/>
      <c r="W108" s="2"/>
    </row>
    <row r="109" spans="1:23">
      <c r="A109" s="2">
        <f t="shared" si="16"/>
        <v>104</v>
      </c>
      <c r="B109" s="2">
        <f t="shared" si="10"/>
        <v>1616.4568411963617</v>
      </c>
      <c r="C109" s="2">
        <f t="shared" si="11"/>
        <v>10</v>
      </c>
      <c r="D109" s="2">
        <f t="shared" si="12"/>
        <v>12</v>
      </c>
      <c r="E109" s="2">
        <f t="shared" si="13"/>
        <v>11084.262606992852</v>
      </c>
      <c r="F109" s="2">
        <f t="shared" si="14"/>
        <v>2424.6852617945424</v>
      </c>
      <c r="G109" s="2">
        <f t="shared" si="15"/>
        <v>6377.9388637251586</v>
      </c>
      <c r="H109" s="2">
        <f t="shared" si="9"/>
        <v>104</v>
      </c>
      <c r="I109" s="24">
        <f>NPV(0.1,B$6:B109)</f>
        <v>97.876898627491613</v>
      </c>
      <c r="J109" s="24">
        <f>NPV(0.1,C$6:C109)</f>
        <v>99.995043663964069</v>
      </c>
      <c r="K109" s="24">
        <f>NPV(0.1,D$6:D109)</f>
        <v>119.99405239675681</v>
      </c>
      <c r="L109" s="24">
        <f>NPV(0.1,E$6:E109)</f>
        <v>170.3338416972278</v>
      </c>
      <c r="M109" s="24">
        <f>NPV(0.1,F$6:F109)</f>
        <v>146.81534794123746</v>
      </c>
      <c r="N109" s="24">
        <f>NPV(0.1,G$6:G109)</f>
        <v>188.72533573308633</v>
      </c>
      <c r="O109" s="24"/>
      <c r="P109" s="2"/>
      <c r="Q109" s="2"/>
      <c r="R109" s="2"/>
      <c r="S109" s="2"/>
      <c r="T109" s="2"/>
      <c r="U109" s="2"/>
      <c r="V109" s="2"/>
      <c r="W109" s="2"/>
    </row>
    <row r="110" spans="1:23">
      <c r="A110" s="2">
        <f t="shared" si="16"/>
        <v>105</v>
      </c>
      <c r="B110" s="2">
        <f t="shared" si="10"/>
        <v>1713.4442516681434</v>
      </c>
      <c r="C110" s="2">
        <f t="shared" si="11"/>
        <v>10</v>
      </c>
      <c r="D110" s="2">
        <f t="shared" si="12"/>
        <v>12</v>
      </c>
      <c r="E110" s="2">
        <f t="shared" si="13"/>
        <v>11971.003615552281</v>
      </c>
      <c r="F110" s="2">
        <f t="shared" si="14"/>
        <v>2570.1663775022153</v>
      </c>
      <c r="G110" s="2">
        <f t="shared" si="15"/>
        <v>6824.3945841859204</v>
      </c>
      <c r="H110" s="2">
        <f t="shared" si="9"/>
        <v>105</v>
      </c>
      <c r="I110" s="24">
        <f>NPV(0.1,B$6:B110)</f>
        <v>97.954102313764636</v>
      </c>
      <c r="J110" s="24">
        <f>NPV(0.1,C$6:C110)</f>
        <v>99.995494239967343</v>
      </c>
      <c r="K110" s="24">
        <f>NPV(0.1,D$6:D110)</f>
        <v>119.99459308796074</v>
      </c>
      <c r="L110" s="24">
        <f>NPV(0.1,E$6:E110)</f>
        <v>170.87322639364186</v>
      </c>
      <c r="M110" s="24">
        <f>NPV(0.1,F$6:F110)</f>
        <v>146.93115347064702</v>
      </c>
      <c r="N110" s="24">
        <f>NPV(0.1,G$6:G110)</f>
        <v>189.03282657672943</v>
      </c>
      <c r="O110" s="24"/>
      <c r="P110" s="2"/>
      <c r="Q110" s="2"/>
      <c r="R110" s="2"/>
      <c r="S110" s="2"/>
      <c r="T110" s="2"/>
      <c r="U110" s="2"/>
      <c r="V110" s="2"/>
      <c r="W110" s="2"/>
    </row>
    <row r="111" spans="1:23">
      <c r="A111" s="2">
        <f t="shared" si="16"/>
        <v>106</v>
      </c>
      <c r="B111" s="2">
        <f t="shared" si="10"/>
        <v>1816.250906768232</v>
      </c>
      <c r="C111" s="2">
        <f t="shared" si="11"/>
        <v>10</v>
      </c>
      <c r="D111" s="2">
        <f t="shared" si="12"/>
        <v>12</v>
      </c>
      <c r="E111" s="2">
        <f t="shared" si="13"/>
        <v>12928.683904796464</v>
      </c>
      <c r="F111" s="2">
        <f t="shared" si="14"/>
        <v>2724.3763601523483</v>
      </c>
      <c r="G111" s="2">
        <f t="shared" si="15"/>
        <v>7302.1022050789352</v>
      </c>
      <c r="H111" s="2">
        <f t="shared" si="9"/>
        <v>106</v>
      </c>
      <c r="I111" s="24">
        <f>NPV(0.1,B$6:B111)</f>
        <v>98.028498593264118</v>
      </c>
      <c r="J111" s="24">
        <f>NPV(0.1,C$6:C111)</f>
        <v>99.99590385451576</v>
      </c>
      <c r="K111" s="24">
        <f>NPV(0.1,D$6:D111)</f>
        <v>119.99508462541884</v>
      </c>
      <c r="L111" s="24">
        <f>NPV(0.1,E$6:E111)</f>
        <v>171.40280409557562</v>
      </c>
      <c r="M111" s="24">
        <f>NPV(0.1,F$6:F111)</f>
        <v>147.04274788989622</v>
      </c>
      <c r="N111" s="24">
        <f>NPV(0.1,G$6:G111)</f>
        <v>189.33193130645498</v>
      </c>
      <c r="O111" s="24"/>
      <c r="P111" s="2"/>
      <c r="Q111" s="2"/>
      <c r="R111" s="2"/>
      <c r="S111" s="2"/>
      <c r="T111" s="2"/>
      <c r="U111" s="2"/>
      <c r="V111" s="2"/>
      <c r="W111" s="2"/>
    </row>
    <row r="112" spans="1:23">
      <c r="A112" s="2">
        <f t="shared" si="16"/>
        <v>107</v>
      </c>
      <c r="B112" s="2">
        <f t="shared" si="10"/>
        <v>1925.2259611743259</v>
      </c>
      <c r="C112" s="2">
        <f t="shared" si="11"/>
        <v>10</v>
      </c>
      <c r="D112" s="2">
        <f t="shared" si="12"/>
        <v>12</v>
      </c>
      <c r="E112" s="2">
        <f t="shared" si="13"/>
        <v>13962.978617180182</v>
      </c>
      <c r="F112" s="2">
        <f t="shared" si="14"/>
        <v>2887.8389417614894</v>
      </c>
      <c r="G112" s="2">
        <f t="shared" si="15"/>
        <v>7813.2493594344614</v>
      </c>
      <c r="H112" s="2">
        <f t="shared" si="9"/>
        <v>107</v>
      </c>
      <c r="I112" s="24">
        <f>NPV(0.1,B$6:B112)</f>
        <v>98.100189553509054</v>
      </c>
      <c r="J112" s="24">
        <f>NPV(0.1,C$6:C112)</f>
        <v>99.996276231377962</v>
      </c>
      <c r="K112" s="24">
        <f>NPV(0.1,D$6:D112)</f>
        <v>119.9955314776535</v>
      </c>
      <c r="L112" s="24">
        <f>NPV(0.1,E$6:E112)</f>
        <v>171.92275311201971</v>
      </c>
      <c r="M112" s="24">
        <f>NPV(0.1,F$6:F112)</f>
        <v>147.15028433026362</v>
      </c>
      <c r="N112" s="24">
        <f>NPV(0.1,G$6:G112)</f>
        <v>189.62287863446076</v>
      </c>
      <c r="O112" s="24"/>
      <c r="P112" s="2"/>
      <c r="Q112" s="2"/>
      <c r="R112" s="2"/>
      <c r="S112" s="2"/>
      <c r="T112" s="2"/>
      <c r="U112" s="2"/>
      <c r="V112" s="2"/>
      <c r="W112" s="2"/>
    </row>
    <row r="113" spans="1:23">
      <c r="A113" s="2">
        <f t="shared" si="16"/>
        <v>108</v>
      </c>
      <c r="B113" s="2">
        <f t="shared" si="10"/>
        <v>2040.7395188447856</v>
      </c>
      <c r="C113" s="2">
        <f t="shared" si="11"/>
        <v>10</v>
      </c>
      <c r="D113" s="2">
        <f t="shared" si="12"/>
        <v>12</v>
      </c>
      <c r="E113" s="2">
        <f t="shared" si="13"/>
        <v>15080.016906554598</v>
      </c>
      <c r="F113" s="2">
        <f t="shared" si="14"/>
        <v>3061.109278267179</v>
      </c>
      <c r="G113" s="2">
        <f t="shared" si="15"/>
        <v>8360.1768145948736</v>
      </c>
      <c r="H113" s="2">
        <f t="shared" si="9"/>
        <v>108</v>
      </c>
      <c r="I113" s="24">
        <f>NPV(0.1,B$6:B113)</f>
        <v>98.169273569745087</v>
      </c>
      <c r="J113" s="24">
        <f>NPV(0.1,C$6:C113)</f>
        <v>99.996614755798134</v>
      </c>
      <c r="K113" s="24">
        <f>NPV(0.1,D$6:D113)</f>
        <v>119.9959377069577</v>
      </c>
      <c r="L113" s="24">
        <f>NPV(0.1,E$6:E113)</f>
        <v>172.433248509983</v>
      </c>
      <c r="M113" s="24">
        <f>NPV(0.1,F$6:F113)</f>
        <v>147.25391035461769</v>
      </c>
      <c r="N113" s="24">
        <f>NPV(0.1,G$6:G113)</f>
        <v>189.9058910353391</v>
      </c>
      <c r="O113" s="24"/>
      <c r="P113" s="2"/>
      <c r="Q113" s="2"/>
      <c r="R113" s="2"/>
      <c r="S113" s="2"/>
      <c r="T113" s="2"/>
      <c r="U113" s="2"/>
      <c r="V113" s="2"/>
      <c r="W113" s="2"/>
    </row>
    <row r="114" spans="1:23">
      <c r="A114" s="2">
        <f t="shared" si="16"/>
        <v>109</v>
      </c>
      <c r="B114" s="2">
        <f t="shared" si="10"/>
        <v>2163.183889975473</v>
      </c>
      <c r="C114" s="2">
        <f t="shared" si="11"/>
        <v>10</v>
      </c>
      <c r="D114" s="2">
        <f t="shared" si="12"/>
        <v>12</v>
      </c>
      <c r="E114" s="2">
        <f t="shared" si="13"/>
        <v>16286.418259078966</v>
      </c>
      <c r="F114" s="2">
        <f t="shared" si="14"/>
        <v>3244.7758349632099</v>
      </c>
      <c r="G114" s="2">
        <f t="shared" si="15"/>
        <v>8945.3891916165157</v>
      </c>
      <c r="H114" s="2">
        <f t="shared" si="9"/>
        <v>109</v>
      </c>
      <c r="I114" s="24">
        <f>NPV(0.1,B$6:B114)</f>
        <v>98.23584543993617</v>
      </c>
      <c r="J114" s="24">
        <f>NPV(0.1,C$6:C114)</f>
        <v>99.99692250527103</v>
      </c>
      <c r="K114" s="24">
        <f>NPV(0.1,D$6:D114)</f>
        <v>119.99630700632518</v>
      </c>
      <c r="L114" s="24">
        <f>NPV(0.1,E$6:E114)</f>
        <v>172.93446217343785</v>
      </c>
      <c r="M114" s="24">
        <f>NPV(0.1,F$6:F114)</f>
        <v>147.35376815990432</v>
      </c>
      <c r="N114" s="24">
        <f>NPV(0.1,G$6:G114)</f>
        <v>190.18118491619347</v>
      </c>
      <c r="O114" s="24"/>
      <c r="P114" s="2"/>
      <c r="Q114" s="2"/>
      <c r="R114" s="2"/>
      <c r="S114" s="2"/>
      <c r="T114" s="2"/>
      <c r="U114" s="2"/>
      <c r="V114" s="2"/>
      <c r="W114" s="2"/>
    </row>
    <row r="115" spans="1:23">
      <c r="A115" s="2">
        <f t="shared" si="16"/>
        <v>110</v>
      </c>
      <c r="B115" s="2">
        <f t="shared" si="10"/>
        <v>2292.9749233740013</v>
      </c>
      <c r="C115" s="2">
        <f t="shared" si="11"/>
        <v>10</v>
      </c>
      <c r="D115" s="2">
        <f t="shared" si="12"/>
        <v>12</v>
      </c>
      <c r="E115" s="2">
        <f t="shared" si="13"/>
        <v>17589.331719805283</v>
      </c>
      <c r="F115" s="2">
        <f t="shared" si="14"/>
        <v>3439.4623850610028</v>
      </c>
      <c r="G115" s="2">
        <f t="shared" si="15"/>
        <v>9571.566435029672</v>
      </c>
      <c r="H115" s="2">
        <f t="shared" si="9"/>
        <v>110</v>
      </c>
      <c r="I115" s="24">
        <f>NPV(0.1,B$6:B115)</f>
        <v>98.299996514847578</v>
      </c>
      <c r="J115" s="24">
        <f>NPV(0.1,C$6:C115)</f>
        <v>99.997202277519122</v>
      </c>
      <c r="K115" s="24">
        <f>NPV(0.1,D$6:D115)</f>
        <v>119.99664273302287</v>
      </c>
      <c r="L115" s="24">
        <f>NPV(0.1,E$6:E115)</f>
        <v>173.4265628611935</v>
      </c>
      <c r="M115" s="24">
        <f>NPV(0.1,F$6:F115)</f>
        <v>147.44999477227142</v>
      </c>
      <c r="N115" s="24">
        <f>NPV(0.1,G$6:G115)</f>
        <v>190.44897078211545</v>
      </c>
      <c r="O115" s="24"/>
      <c r="P115" s="2"/>
      <c r="Q115" s="2"/>
      <c r="R115" s="2"/>
      <c r="S115" s="2"/>
      <c r="T115" s="2"/>
      <c r="U115" s="2"/>
      <c r="V115" s="2"/>
      <c r="W115" s="2"/>
    </row>
    <row r="116" spans="1:23">
      <c r="A116" s="2">
        <f t="shared" si="16"/>
        <v>111</v>
      </c>
      <c r="B116" s="2">
        <f t="shared" si="10"/>
        <v>2430.5534187764415</v>
      </c>
      <c r="C116" s="2">
        <f t="shared" si="11"/>
        <v>10</v>
      </c>
      <c r="D116" s="2">
        <f t="shared" si="12"/>
        <v>12</v>
      </c>
      <c r="E116" s="2">
        <f t="shared" si="13"/>
        <v>18996.478257389706</v>
      </c>
      <c r="F116" s="2">
        <f t="shared" si="14"/>
        <v>3645.8301281646632</v>
      </c>
      <c r="G116" s="2">
        <f t="shared" si="15"/>
        <v>10241.576085481749</v>
      </c>
      <c r="H116" s="2">
        <f t="shared" si="9"/>
        <v>111</v>
      </c>
      <c r="I116" s="24">
        <f>NPV(0.1,B$6:B116)</f>
        <v>98.361814823398575</v>
      </c>
      <c r="J116" s="24">
        <f>NPV(0.1,C$6:C116)</f>
        <v>99.997456615926467</v>
      </c>
      <c r="K116" s="24">
        <f>NPV(0.1,D$6:D116)</f>
        <v>119.99694793911169</v>
      </c>
      <c r="L116" s="24">
        <f>NPV(0.1,E$6:E116)</f>
        <v>173.90971626371726</v>
      </c>
      <c r="M116" s="24">
        <f>NPV(0.1,F$6:F116)</f>
        <v>147.54272223509793</v>
      </c>
      <c r="N116" s="24">
        <f>NPV(0.1,G$6:G116)</f>
        <v>190.70945339714868</v>
      </c>
      <c r="O116" s="24"/>
      <c r="P116" s="2"/>
      <c r="Q116" s="2"/>
      <c r="R116" s="2"/>
      <c r="S116" s="2"/>
      <c r="T116" s="2"/>
      <c r="U116" s="2"/>
      <c r="V116" s="2"/>
      <c r="W116" s="2"/>
    </row>
    <row r="117" spans="1:23">
      <c r="A117" s="2">
        <f t="shared" si="16"/>
        <v>112</v>
      </c>
      <c r="B117" s="2">
        <f t="shared" si="10"/>
        <v>2576.3866239030281</v>
      </c>
      <c r="C117" s="2">
        <f t="shared" si="11"/>
        <v>10</v>
      </c>
      <c r="D117" s="2">
        <f t="shared" si="12"/>
        <v>12</v>
      </c>
      <c r="E117" s="2">
        <f t="shared" si="13"/>
        <v>20516.196517980883</v>
      </c>
      <c r="F117" s="2">
        <f t="shared" si="14"/>
        <v>3864.5799358545432</v>
      </c>
      <c r="G117" s="2">
        <f t="shared" si="15"/>
        <v>10958.486411465472</v>
      </c>
      <c r="H117" s="2">
        <f t="shared" si="9"/>
        <v>112</v>
      </c>
      <c r="I117" s="24">
        <f>NPV(0.1,B$6:B117)</f>
        <v>98.4213851934568</v>
      </c>
      <c r="J117" s="24">
        <f>NPV(0.1,C$6:C117)</f>
        <v>99.997687832660418</v>
      </c>
      <c r="K117" s="24">
        <f>NPV(0.1,D$6:D117)</f>
        <v>119.99722539919244</v>
      </c>
      <c r="L117" s="24">
        <f>NPV(0.1,E$6:E117)</f>
        <v>174.38408505892238</v>
      </c>
      <c r="M117" s="24">
        <f>NPV(0.1,F$6:F117)</f>
        <v>147.63207779018529</v>
      </c>
      <c r="N117" s="24">
        <f>NPV(0.1,G$6:G117)</f>
        <v>190.9628319408628</v>
      </c>
      <c r="O117" s="24"/>
      <c r="P117" s="2"/>
      <c r="Q117" s="2"/>
      <c r="R117" s="2"/>
      <c r="S117" s="2"/>
      <c r="T117" s="2"/>
      <c r="U117" s="2"/>
      <c r="V117" s="2"/>
      <c r="W117" s="2"/>
    </row>
    <row r="118" spans="1:23">
      <c r="A118" s="2">
        <f t="shared" si="16"/>
        <v>113</v>
      </c>
      <c r="B118" s="2">
        <f t="shared" si="10"/>
        <v>2730.9698213372099</v>
      </c>
      <c r="C118" s="2">
        <f t="shared" si="11"/>
        <v>10</v>
      </c>
      <c r="D118" s="2">
        <f t="shared" si="12"/>
        <v>12</v>
      </c>
      <c r="E118" s="2">
        <f t="shared" si="13"/>
        <v>22157.492239419356</v>
      </c>
      <c r="F118" s="2">
        <f t="shared" si="14"/>
        <v>4096.4547320058164</v>
      </c>
      <c r="G118" s="2">
        <f t="shared" si="15"/>
        <v>11725.580460268056</v>
      </c>
      <c r="H118" s="2">
        <f t="shared" si="9"/>
        <v>113</v>
      </c>
      <c r="I118" s="24">
        <f>NPV(0.1,B$6:B118)</f>
        <v>98.478789368240186</v>
      </c>
      <c r="J118" s="24">
        <f>NPV(0.1,C$6:C118)</f>
        <v>99.997898029691285</v>
      </c>
      <c r="K118" s="24">
        <f>NPV(0.1,D$6:D118)</f>
        <v>119.99747763562948</v>
      </c>
      <c r="L118" s="24">
        <f>NPV(0.1,E$6:E118)</f>
        <v>174.84982896694197</v>
      </c>
      <c r="M118" s="24">
        <f>NPV(0.1,F$6:F118)</f>
        <v>147.71818405236036</v>
      </c>
      <c r="N118" s="24">
        <f>NPV(0.1,G$6:G118)</f>
        <v>191.20930016065748</v>
      </c>
      <c r="O118" s="24"/>
      <c r="P118" s="2"/>
      <c r="Q118" s="2"/>
      <c r="R118" s="2"/>
      <c r="S118" s="2"/>
      <c r="T118" s="2"/>
      <c r="U118" s="2"/>
      <c r="V118" s="2"/>
      <c r="W118" s="2"/>
    </row>
    <row r="119" spans="1:23">
      <c r="A119" s="2">
        <f t="shared" si="16"/>
        <v>114</v>
      </c>
      <c r="B119" s="2">
        <f t="shared" si="10"/>
        <v>2894.8280106174425</v>
      </c>
      <c r="C119" s="2">
        <f t="shared" si="11"/>
        <v>10</v>
      </c>
      <c r="D119" s="2">
        <f t="shared" si="12"/>
        <v>12</v>
      </c>
      <c r="E119" s="2">
        <f t="shared" si="13"/>
        <v>23930.091618572907</v>
      </c>
      <c r="F119" s="2">
        <f t="shared" si="14"/>
        <v>4342.2420159261655</v>
      </c>
      <c r="G119" s="2">
        <f t="shared" si="15"/>
        <v>12546.371092486821</v>
      </c>
      <c r="H119" s="2">
        <f t="shared" si="9"/>
        <v>114</v>
      </c>
      <c r="I119" s="24">
        <f>NPV(0.1,B$6:B119)</f>
        <v>98.534106118486008</v>
      </c>
      <c r="J119" s="24">
        <f>NPV(0.1,C$6:C119)</f>
        <v>99.998089117901159</v>
      </c>
      <c r="K119" s="24">
        <f>NPV(0.1,D$6:D119)</f>
        <v>119.99770694148134</v>
      </c>
      <c r="L119" s="24">
        <f>NPV(0.1,E$6:E119)</f>
        <v>175.30710480390667</v>
      </c>
      <c r="M119" s="24">
        <f>NPV(0.1,F$6:F119)</f>
        <v>147.80115917772906</v>
      </c>
      <c r="N119" s="24">
        <f>NPV(0.1,G$6:G119)</f>
        <v>191.44904651991226</v>
      </c>
      <c r="O119" s="24"/>
      <c r="P119" s="2"/>
      <c r="Q119" s="2"/>
      <c r="R119" s="2"/>
      <c r="S119" s="2"/>
      <c r="T119" s="2"/>
      <c r="U119" s="2"/>
      <c r="V119" s="2"/>
      <c r="W119" s="2"/>
    </row>
    <row r="120" spans="1:23">
      <c r="A120" s="2">
        <f t="shared" si="16"/>
        <v>115</v>
      </c>
      <c r="B120" s="2">
        <f t="shared" si="10"/>
        <v>3068.5176912544894</v>
      </c>
      <c r="C120" s="2">
        <f t="shared" si="11"/>
        <v>10</v>
      </c>
      <c r="D120" s="2">
        <f t="shared" si="12"/>
        <v>12</v>
      </c>
      <c r="E120" s="2">
        <f t="shared" si="13"/>
        <v>25844.498948058743</v>
      </c>
      <c r="F120" s="2">
        <f t="shared" si="14"/>
        <v>4602.7765368817354</v>
      </c>
      <c r="G120" s="2">
        <f t="shared" si="15"/>
        <v>13424.617068960899</v>
      </c>
      <c r="H120" s="2">
        <f t="shared" si="9"/>
        <v>115</v>
      </c>
      <c r="I120" s="24">
        <f>NPV(0.1,B$6:B120)</f>
        <v>98.587411350541046</v>
      </c>
      <c r="J120" s="24">
        <f>NPV(0.1,C$6:C120)</f>
        <v>99.998262834455588</v>
      </c>
      <c r="K120" s="24">
        <f>NPV(0.1,D$6:D120)</f>
        <v>119.99791540134666</v>
      </c>
      <c r="L120" s="24">
        <f>NPV(0.1,E$6:E120)</f>
        <v>175.75606653474472</v>
      </c>
      <c r="M120" s="24">
        <f>NPV(0.1,F$6:F120)</f>
        <v>147.88111702581165</v>
      </c>
      <c r="N120" s="24">
        <f>NPV(0.1,G$6:G120)</f>
        <v>191.68225434209648</v>
      </c>
      <c r="O120" s="24"/>
      <c r="P120" s="2"/>
      <c r="Q120" s="2"/>
      <c r="R120" s="2"/>
      <c r="S120" s="2"/>
      <c r="T120" s="2"/>
      <c r="U120" s="2"/>
      <c r="V120" s="2"/>
      <c r="W120" s="2"/>
    </row>
    <row r="121" spans="1:23">
      <c r="A121" s="2">
        <f t="shared" si="16"/>
        <v>116</v>
      </c>
      <c r="B121" s="2">
        <f t="shared" si="10"/>
        <v>3252.6287527297591</v>
      </c>
      <c r="C121" s="2">
        <f t="shared" si="11"/>
        <v>10</v>
      </c>
      <c r="D121" s="2">
        <f t="shared" si="12"/>
        <v>12</v>
      </c>
      <c r="E121" s="2">
        <f t="shared" si="13"/>
        <v>27912.058863903443</v>
      </c>
      <c r="F121" s="2">
        <f t="shared" si="14"/>
        <v>4878.9431290946395</v>
      </c>
      <c r="G121" s="2">
        <f t="shared" si="15"/>
        <v>14364.340263788163</v>
      </c>
      <c r="H121" s="2">
        <f t="shared" si="9"/>
        <v>116</v>
      </c>
      <c r="I121" s="24">
        <f>NPV(0.1,B$6:B121)</f>
        <v>98.63877821052138</v>
      </c>
      <c r="J121" s="24">
        <f>NPV(0.1,C$6:C121)</f>
        <v>99.998420758595998</v>
      </c>
      <c r="K121" s="24">
        <f>NPV(0.1,D$6:D121)</f>
        <v>119.99810491031513</v>
      </c>
      <c r="L121" s="24">
        <f>NPV(0.1,E$6:E121)</f>
        <v>176.19686532502209</v>
      </c>
      <c r="M121" s="24">
        <f>NPV(0.1,F$6:F121)</f>
        <v>147.95816731578213</v>
      </c>
      <c r="N121" s="24">
        <f>NPV(0.1,G$6:G121)</f>
        <v>191.90910195094838</v>
      </c>
      <c r="O121" s="24"/>
      <c r="P121" s="2"/>
      <c r="Q121" s="2"/>
      <c r="R121" s="2"/>
      <c r="S121" s="2"/>
      <c r="T121" s="2"/>
      <c r="U121" s="2"/>
      <c r="V121" s="2"/>
      <c r="W121" s="2"/>
    </row>
    <row r="122" spans="1:23">
      <c r="A122" s="2">
        <f t="shared" si="16"/>
        <v>117</v>
      </c>
      <c r="B122" s="2">
        <f t="shared" si="10"/>
        <v>3447.786477893545</v>
      </c>
      <c r="C122" s="2">
        <f t="shared" si="11"/>
        <v>10</v>
      </c>
      <c r="D122" s="2">
        <f t="shared" si="12"/>
        <v>12</v>
      </c>
      <c r="E122" s="2">
        <f t="shared" si="13"/>
        <v>30145.023573015722</v>
      </c>
      <c r="F122" s="2">
        <f t="shared" si="14"/>
        <v>5171.6797168403182</v>
      </c>
      <c r="G122" s="2">
        <f t="shared" si="15"/>
        <v>15369.844082253336</v>
      </c>
      <c r="H122" s="2">
        <f t="shared" si="9"/>
        <v>117</v>
      </c>
      <c r="I122" s="24">
        <f>NPV(0.1,B$6:B122)</f>
        <v>98.688277184684225</v>
      </c>
      <c r="J122" s="24">
        <f>NPV(0.1,C$6:C122)</f>
        <v>99.998564325996355</v>
      </c>
      <c r="K122" s="24">
        <f>NPV(0.1,D$6:D122)</f>
        <v>119.99827719119557</v>
      </c>
      <c r="L122" s="24">
        <f>NPV(0.1,E$6:E122)</f>
        <v>176.62964959183986</v>
      </c>
      <c r="M122" s="24">
        <f>NPV(0.1,F$6:F122)</f>
        <v>148.03241577702639</v>
      </c>
      <c r="N122" s="24">
        <f>NPV(0.1,G$6:G122)</f>
        <v>192.12976280683162</v>
      </c>
      <c r="O122" s="24"/>
      <c r="P122" s="2"/>
      <c r="Q122" s="2"/>
      <c r="R122" s="2"/>
      <c r="S122" s="2"/>
      <c r="T122" s="2"/>
      <c r="U122" s="2"/>
      <c r="V122" s="2"/>
      <c r="W122" s="2"/>
    </row>
    <row r="123" spans="1:23">
      <c r="A123" s="2">
        <f t="shared" si="16"/>
        <v>118</v>
      </c>
      <c r="B123" s="2">
        <f t="shared" si="10"/>
        <v>3654.6536665671579</v>
      </c>
      <c r="C123" s="2">
        <f t="shared" si="11"/>
        <v>10</v>
      </c>
      <c r="D123" s="2">
        <f t="shared" si="12"/>
        <v>12</v>
      </c>
      <c r="E123" s="2">
        <f t="shared" si="13"/>
        <v>32556.625458856983</v>
      </c>
      <c r="F123" s="2">
        <f t="shared" si="14"/>
        <v>5481.9804998507379</v>
      </c>
      <c r="G123" s="2">
        <f t="shared" si="15"/>
        <v>16445.733168011069</v>
      </c>
      <c r="H123" s="2">
        <f t="shared" si="9"/>
        <v>118</v>
      </c>
      <c r="I123" s="24">
        <f>NPV(0.1,B$6:B123)</f>
        <v>98.735976196150247</v>
      </c>
      <c r="J123" s="24">
        <f>NPV(0.1,C$6:C123)</f>
        <v>99.998694841814867</v>
      </c>
      <c r="K123" s="24">
        <f>NPV(0.1,D$6:D123)</f>
        <v>119.99843381017779</v>
      </c>
      <c r="L123" s="24">
        <f>NPV(0.1,E$6:E123)</f>
        <v>177.05456505380641</v>
      </c>
      <c r="M123" s="24">
        <f>NPV(0.1,F$6:F123)</f>
        <v>148.10396429422545</v>
      </c>
      <c r="N123" s="24">
        <f>NPV(0.1,G$6:G123)</f>
        <v>192.34440563937255</v>
      </c>
      <c r="O123" s="24"/>
      <c r="P123" s="2"/>
      <c r="Q123" s="2"/>
      <c r="R123" s="2"/>
      <c r="S123" s="2"/>
      <c r="T123" s="2"/>
      <c r="U123" s="2"/>
      <c r="V123" s="2"/>
      <c r="W123" s="2"/>
    </row>
    <row r="124" spans="1:23">
      <c r="A124" s="2">
        <f t="shared" si="16"/>
        <v>119</v>
      </c>
      <c r="B124" s="2">
        <f t="shared" si="10"/>
        <v>3873.9328865611874</v>
      </c>
      <c r="C124" s="2">
        <f t="shared" si="11"/>
        <v>10</v>
      </c>
      <c r="D124" s="2">
        <f t="shared" si="12"/>
        <v>12</v>
      </c>
      <c r="E124" s="2">
        <f t="shared" si="13"/>
        <v>35161.155495565545</v>
      </c>
      <c r="F124" s="2">
        <f t="shared" si="14"/>
        <v>5810.8993298417827</v>
      </c>
      <c r="G124" s="2">
        <f t="shared" si="15"/>
        <v>17596.934489771844</v>
      </c>
      <c r="H124" s="2">
        <f t="shared" si="9"/>
        <v>119</v>
      </c>
      <c r="I124" s="24">
        <f>NPV(0.1,B$6:B124)</f>
        <v>98.781940698108428</v>
      </c>
      <c r="J124" s="24">
        <f>NPV(0.1,C$6:C124)</f>
        <v>99.998813492558966</v>
      </c>
      <c r="K124" s="24">
        <f>NPV(0.1,D$6:D124)</f>
        <v>119.9985761910707</v>
      </c>
      <c r="L124" s="24">
        <f>NPV(0.1,E$6:E124)</f>
        <v>177.47175478010084</v>
      </c>
      <c r="M124" s="24">
        <f>NPV(0.1,F$6:F124)</f>
        <v>148.1729110471627</v>
      </c>
      <c r="N124" s="24">
        <f>NPV(0.1,G$6:G124)</f>
        <v>192.55319457648056</v>
      </c>
      <c r="O124" s="24"/>
      <c r="P124" s="2"/>
      <c r="Q124" s="2"/>
      <c r="R124" s="2"/>
      <c r="S124" s="2"/>
      <c r="T124" s="2"/>
      <c r="U124" s="2"/>
      <c r="V124" s="2"/>
      <c r="W124" s="2"/>
    </row>
    <row r="125" spans="1:23">
      <c r="A125" s="2">
        <f t="shared" si="16"/>
        <v>120</v>
      </c>
      <c r="B125" s="2">
        <f t="shared" si="10"/>
        <v>4106.3688597548589</v>
      </c>
      <c r="C125" s="2">
        <f t="shared" si="11"/>
        <v>10</v>
      </c>
      <c r="D125" s="2">
        <f t="shared" si="12"/>
        <v>12</v>
      </c>
      <c r="E125" s="2">
        <f t="shared" si="13"/>
        <v>37974.047935210794</v>
      </c>
      <c r="F125" s="2">
        <f t="shared" si="14"/>
        <v>6159.5532896322902</v>
      </c>
      <c r="G125" s="2">
        <f t="shared" si="15"/>
        <v>18828.719904055873</v>
      </c>
      <c r="H125" s="2">
        <f t="shared" si="9"/>
        <v>120</v>
      </c>
      <c r="I125" s="24">
        <f>NPV(0.1,B$6:B125)</f>
        <v>98.826233763631748</v>
      </c>
      <c r="J125" s="24">
        <f>NPV(0.1,C$6:C125)</f>
        <v>99.998921356871776</v>
      </c>
      <c r="K125" s="24">
        <f>NPV(0.1,D$6:D125)</f>
        <v>119.99870562824609</v>
      </c>
      <c r="L125" s="24">
        <f>NPV(0.1,E$6:E125)</f>
        <v>177.88135923864445</v>
      </c>
      <c r="M125" s="24">
        <f>NPV(0.1,F$6:F125)</f>
        <v>148.2393506454477</v>
      </c>
      <c r="N125" s="24">
        <f>NPV(0.1,G$6:G125)</f>
        <v>192.75628926984928</v>
      </c>
      <c r="O125" s="24"/>
      <c r="P125" s="2"/>
      <c r="Q125" s="2"/>
      <c r="R125" s="2"/>
      <c r="S125" s="2"/>
      <c r="T125" s="2"/>
      <c r="U125" s="2"/>
      <c r="V125" s="2"/>
      <c r="W125" s="2"/>
    </row>
    <row r="126" spans="1:23">
      <c r="A126" s="2">
        <f t="shared" si="16"/>
        <v>121</v>
      </c>
      <c r="B126" s="2">
        <f t="shared" si="10"/>
        <v>4352.7509913401509</v>
      </c>
      <c r="C126" s="2">
        <f t="shared" si="11"/>
        <v>10</v>
      </c>
      <c r="D126" s="2">
        <f t="shared" si="12"/>
        <v>12</v>
      </c>
      <c r="E126" s="2">
        <f t="shared" si="13"/>
        <v>41011.97177002766</v>
      </c>
      <c r="F126" s="2">
        <f t="shared" si="14"/>
        <v>6529.1264870102277</v>
      </c>
      <c r="G126" s="2">
        <f t="shared" si="15"/>
        <v>20146.730297339785</v>
      </c>
      <c r="H126" s="2">
        <f t="shared" si="9"/>
        <v>121</v>
      </c>
      <c r="I126" s="24">
        <f>NPV(0.1,B$6:B126)</f>
        <v>98.86891617222696</v>
      </c>
      <c r="J126" s="24">
        <f>NPV(0.1,C$6:C126)</f>
        <v>99.999019415337983</v>
      </c>
      <c r="K126" s="24">
        <f>NPV(0.1,D$6:D126)</f>
        <v>119.99882329840553</v>
      </c>
      <c r="L126" s="24">
        <f>NPV(0.1,E$6:E126)</f>
        <v>178.28351634339637</v>
      </c>
      <c r="M126" s="24">
        <f>NPV(0.1,F$6:F126)</f>
        <v>148.30337425834048</v>
      </c>
      <c r="N126" s="24">
        <f>NPV(0.1,G$6:G126)</f>
        <v>192.95384501703521</v>
      </c>
      <c r="O126" s="24"/>
      <c r="P126" s="2"/>
      <c r="Q126" s="2"/>
      <c r="R126" s="2"/>
      <c r="S126" s="2"/>
      <c r="T126" s="2"/>
      <c r="U126" s="2"/>
      <c r="V126" s="2"/>
      <c r="W126" s="2"/>
    </row>
    <row r="127" spans="1:23">
      <c r="A127" s="2">
        <f t="shared" si="16"/>
        <v>122</v>
      </c>
      <c r="B127" s="2">
        <f t="shared" si="10"/>
        <v>4613.9160508205605</v>
      </c>
      <c r="C127" s="2">
        <f t="shared" si="11"/>
        <v>10</v>
      </c>
      <c r="D127" s="2">
        <f t="shared" si="12"/>
        <v>12</v>
      </c>
      <c r="E127" s="2">
        <f t="shared" si="13"/>
        <v>44292.929511629874</v>
      </c>
      <c r="F127" s="2">
        <f t="shared" si="14"/>
        <v>6920.8740762308416</v>
      </c>
      <c r="G127" s="2">
        <f t="shared" si="15"/>
        <v>21557.001418153573</v>
      </c>
      <c r="H127" s="2">
        <f t="shared" si="9"/>
        <v>122</v>
      </c>
      <c r="I127" s="24">
        <f>NPV(0.1,B$6:B127)</f>
        <v>98.910046493236891</v>
      </c>
      <c r="J127" s="24">
        <f>NPV(0.1,C$6:C127)</f>
        <v>99.999108559398152</v>
      </c>
      <c r="K127" s="24">
        <f>NPV(0.1,D$6:D127)</f>
        <v>119.99893027127773</v>
      </c>
      <c r="L127" s="24">
        <f>NPV(0.1,E$6:E127)</f>
        <v>178.67836150078918</v>
      </c>
      <c r="M127" s="24">
        <f>NPV(0.1,F$6:F127)</f>
        <v>148.36506973985536</v>
      </c>
      <c r="N127" s="24">
        <f>NPV(0.1,G$6:G127)</f>
        <v>193.14601288020697</v>
      </c>
      <c r="O127" s="24"/>
      <c r="P127" s="2"/>
      <c r="Q127" s="2"/>
      <c r="R127" s="2"/>
      <c r="S127" s="2"/>
      <c r="T127" s="2"/>
      <c r="U127" s="2"/>
      <c r="V127" s="2"/>
      <c r="W127" s="2"/>
    </row>
    <row r="128" spans="1:23">
      <c r="A128" s="2">
        <f t="shared" si="16"/>
        <v>123</v>
      </c>
      <c r="B128" s="2">
        <f t="shared" si="10"/>
        <v>4890.7510138697944</v>
      </c>
      <c r="C128" s="2">
        <f t="shared" si="11"/>
        <v>10</v>
      </c>
      <c r="D128" s="2">
        <f t="shared" si="12"/>
        <v>12</v>
      </c>
      <c r="E128" s="2">
        <f t="shared" si="13"/>
        <v>47836.363872560265</v>
      </c>
      <c r="F128" s="2">
        <f t="shared" si="14"/>
        <v>7336.1265208046925</v>
      </c>
      <c r="G128" s="2">
        <f t="shared" si="15"/>
        <v>23065.991517424325</v>
      </c>
      <c r="H128" s="2">
        <f t="shared" si="9"/>
        <v>123</v>
      </c>
      <c r="I128" s="24">
        <f>NPV(0.1,B$6:B128)</f>
        <v>98.949681166210084</v>
      </c>
      <c r="J128" s="24">
        <f>NPV(0.1,C$6:C128)</f>
        <v>99.999189599452876</v>
      </c>
      <c r="K128" s="24">
        <f>NPV(0.1,D$6:D128)</f>
        <v>119.99902751934337</v>
      </c>
      <c r="L128" s="24">
        <f>NPV(0.1,E$6:E128)</f>
        <v>179.06602765532028</v>
      </c>
      <c r="M128" s="24">
        <f>NPV(0.1,F$6:F128)</f>
        <v>148.42452174931518</v>
      </c>
      <c r="N128" s="24">
        <f>NPV(0.1,G$6:G128)</f>
        <v>193.3329398016559</v>
      </c>
      <c r="O128" s="24"/>
      <c r="P128" s="2"/>
      <c r="Q128" s="2"/>
      <c r="R128" s="2"/>
      <c r="S128" s="2"/>
      <c r="T128" s="2"/>
      <c r="U128" s="2"/>
      <c r="V128" s="2"/>
      <c r="W128" s="2"/>
    </row>
    <row r="129" spans="1:23">
      <c r="A129" s="2">
        <f t="shared" si="16"/>
        <v>124</v>
      </c>
      <c r="B129" s="2">
        <f t="shared" si="10"/>
        <v>5184.1960747019821</v>
      </c>
      <c r="C129" s="2">
        <f t="shared" si="11"/>
        <v>10</v>
      </c>
      <c r="D129" s="2">
        <f t="shared" si="12"/>
        <v>12</v>
      </c>
      <c r="E129" s="2">
        <f t="shared" si="13"/>
        <v>51663.272982365088</v>
      </c>
      <c r="F129" s="2">
        <f t="shared" si="14"/>
        <v>7776.294112052974</v>
      </c>
      <c r="G129" s="2">
        <f t="shared" si="15"/>
        <v>24680.610923644028</v>
      </c>
      <c r="H129" s="2">
        <f t="shared" si="9"/>
        <v>124</v>
      </c>
      <c r="I129" s="24">
        <f>NPV(0.1,B$6:B129)</f>
        <v>98.987874578347899</v>
      </c>
      <c r="J129" s="24">
        <f>NPV(0.1,C$6:C129)</f>
        <v>99.999263272229882</v>
      </c>
      <c r="K129" s="24">
        <f>NPV(0.1,D$6:D129)</f>
        <v>119.99911592667578</v>
      </c>
      <c r="L129" s="24">
        <f>NPV(0.1,E$6:E129)</f>
        <v>179.44664533431447</v>
      </c>
      <c r="M129" s="24">
        <f>NPV(0.1,F$6:F129)</f>
        <v>148.48181186752188</v>
      </c>
      <c r="N129" s="24">
        <f>NPV(0.1,G$6:G129)</f>
        <v>193.51476871615617</v>
      </c>
      <c r="O129" s="24"/>
      <c r="P129" s="2"/>
      <c r="Q129" s="2"/>
      <c r="R129" s="2"/>
      <c r="S129" s="2"/>
      <c r="T129" s="2"/>
      <c r="U129" s="2"/>
      <c r="V129" s="2"/>
      <c r="W129" s="2"/>
    </row>
    <row r="130" spans="1:23">
      <c r="A130" s="2">
        <f t="shared" si="16"/>
        <v>125</v>
      </c>
      <c r="B130" s="2">
        <f t="shared" si="10"/>
        <v>5495.2478391841014</v>
      </c>
      <c r="C130" s="2">
        <f t="shared" si="11"/>
        <v>10</v>
      </c>
      <c r="D130" s="2">
        <f t="shared" si="12"/>
        <v>12</v>
      </c>
      <c r="E130" s="2">
        <f t="shared" si="13"/>
        <v>55796.334820954296</v>
      </c>
      <c r="F130" s="2">
        <f t="shared" si="14"/>
        <v>8242.871758776153</v>
      </c>
      <c r="G130" s="2">
        <f t="shared" si="15"/>
        <v>26408.253688299112</v>
      </c>
      <c r="H130" s="2">
        <f t="shared" si="9"/>
        <v>125</v>
      </c>
      <c r="I130" s="24">
        <f>NPV(0.1,B$6:B130)</f>
        <v>99.024679139135245</v>
      </c>
      <c r="J130" s="24">
        <f>NPV(0.1,C$6:C130)</f>
        <v>99.999330247481709</v>
      </c>
      <c r="K130" s="24">
        <f>NPV(0.1,D$6:D130)</f>
        <v>119.99919629697797</v>
      </c>
      <c r="L130" s="24">
        <f>NPV(0.1,E$6:E130)</f>
        <v>179.82034269187238</v>
      </c>
      <c r="M130" s="24">
        <f>NPV(0.1,F$6:F130)</f>
        <v>148.5370187087029</v>
      </c>
      <c r="N130" s="24">
        <f>NPV(0.1,G$6:G130)</f>
        <v>193.69163866026099</v>
      </c>
      <c r="O130" s="24"/>
      <c r="P130" s="2"/>
      <c r="Q130" s="2"/>
      <c r="R130" s="2"/>
      <c r="S130" s="2"/>
      <c r="T130" s="2"/>
      <c r="U130" s="2"/>
      <c r="V130" s="2"/>
      <c r="W130" s="2"/>
    </row>
    <row r="131" spans="1:23">
      <c r="A131" s="2">
        <f t="shared" ref="A131:A162" si="17">A130+1</f>
        <v>126</v>
      </c>
      <c r="B131" s="2">
        <f t="shared" si="10"/>
        <v>5824.962709535148</v>
      </c>
      <c r="C131" s="2">
        <f t="shared" si="11"/>
        <v>10</v>
      </c>
      <c r="D131" s="2">
        <f t="shared" si="12"/>
        <v>12</v>
      </c>
      <c r="E131" s="2">
        <f t="shared" si="13"/>
        <v>60260.041606630642</v>
      </c>
      <c r="F131" s="2">
        <f t="shared" si="14"/>
        <v>8737.4440643027228</v>
      </c>
      <c r="G131" s="2">
        <f t="shared" si="15"/>
        <v>28256.83144648005</v>
      </c>
      <c r="H131" s="2">
        <f t="shared" si="9"/>
        <v>126</v>
      </c>
      <c r="I131" s="24">
        <f>NPV(0.1,B$6:B131)</f>
        <v>99.060145352257607</v>
      </c>
      <c r="J131" s="24">
        <f>NPV(0.1,C$6:C131)</f>
        <v>99.999391134074273</v>
      </c>
      <c r="K131" s="24">
        <f>NPV(0.1,D$6:D131)</f>
        <v>119.99926936088906</v>
      </c>
      <c r="L131" s="24">
        <f>NPV(0.1,E$6:E131)</f>
        <v>180.18724555202019</v>
      </c>
      <c r="M131" s="24">
        <f>NPV(0.1,F$6:F131)</f>
        <v>148.59021802838643</v>
      </c>
      <c r="N131" s="24">
        <f>NPV(0.1,G$6:G131)</f>
        <v>193.86368487861751</v>
      </c>
      <c r="O131" s="24"/>
      <c r="P131" s="2"/>
      <c r="Q131" s="2"/>
      <c r="R131" s="2"/>
      <c r="S131" s="2"/>
      <c r="T131" s="2"/>
      <c r="U131" s="2"/>
      <c r="V131" s="2"/>
      <c r="W131" s="2"/>
    </row>
    <row r="132" spans="1:23">
      <c r="A132" s="2">
        <f t="shared" si="17"/>
        <v>127</v>
      </c>
      <c r="B132" s="2">
        <f t="shared" si="10"/>
        <v>6174.4604721072574</v>
      </c>
      <c r="C132" s="2">
        <f t="shared" si="11"/>
        <v>10</v>
      </c>
      <c r="D132" s="2">
        <f t="shared" si="12"/>
        <v>12</v>
      </c>
      <c r="E132" s="2">
        <f t="shared" si="13"/>
        <v>65080.844935161098</v>
      </c>
      <c r="F132" s="2">
        <f t="shared" si="14"/>
        <v>9261.6907081608861</v>
      </c>
      <c r="G132" s="2">
        <f t="shared" si="15"/>
        <v>30234.809647733655</v>
      </c>
      <c r="H132" s="2">
        <f t="shared" si="9"/>
        <v>127</v>
      </c>
      <c r="I132" s="24">
        <f>NPV(0.1,B$6:B132)</f>
        <v>99.094321884902783</v>
      </c>
      <c r="J132" s="24">
        <f>NPV(0.1,C$6:C132)</f>
        <v>99.999446485522057</v>
      </c>
      <c r="K132" s="24">
        <f>NPV(0.1,D$6:D132)</f>
        <v>119.9993357826264</v>
      </c>
      <c r="L132" s="24">
        <f>NPV(0.1,E$6:E132)</f>
        <v>180.54747745107437</v>
      </c>
      <c r="M132" s="24">
        <f>NPV(0.1,F$6:F132)</f>
        <v>148.6414828273542</v>
      </c>
      <c r="N132" s="24">
        <f>NPV(0.1,G$6:G132)</f>
        <v>194.03103892738247</v>
      </c>
      <c r="O132" s="24"/>
      <c r="P132" s="2"/>
      <c r="Q132" s="2"/>
      <c r="R132" s="2"/>
      <c r="S132" s="2"/>
      <c r="T132" s="2"/>
      <c r="U132" s="2"/>
      <c r="V132" s="2"/>
      <c r="W132" s="2"/>
    </row>
    <row r="133" spans="1:23">
      <c r="A133" s="2">
        <f t="shared" si="17"/>
        <v>128</v>
      </c>
      <c r="B133" s="2">
        <f t="shared" si="10"/>
        <v>6544.9281004336935</v>
      </c>
      <c r="C133" s="2">
        <f t="shared" si="11"/>
        <v>10</v>
      </c>
      <c r="D133" s="2">
        <f t="shared" si="12"/>
        <v>12</v>
      </c>
      <c r="E133" s="2">
        <f t="shared" si="13"/>
        <v>70287.312529973991</v>
      </c>
      <c r="F133" s="2">
        <f t="shared" si="14"/>
        <v>9817.3921506505394</v>
      </c>
      <c r="G133" s="2">
        <f t="shared" si="15"/>
        <v>32351.246323075011</v>
      </c>
      <c r="H133" s="2">
        <f t="shared" ref="H133:H196" si="18">A133</f>
        <v>128</v>
      </c>
      <c r="I133" s="24">
        <f>NPV(0.1,B$6:B133)</f>
        <v>99.127255634542678</v>
      </c>
      <c r="J133" s="24">
        <f>NPV(0.1,C$6:C133)</f>
        <v>99.999496805020044</v>
      </c>
      <c r="K133" s="24">
        <f>NPV(0.1,D$6:D133)</f>
        <v>119.99939616602401</v>
      </c>
      <c r="L133" s="24">
        <f>NPV(0.1,E$6:E133)</f>
        <v>180.90115967923666</v>
      </c>
      <c r="M133" s="24">
        <f>NPV(0.1,F$6:F133)</f>
        <v>148.69088345181405</v>
      </c>
      <c r="N133" s="24">
        <f>NPV(0.1,G$6:G133)</f>
        <v>194.19382877481749</v>
      </c>
      <c r="O133" s="24"/>
      <c r="P133" s="2"/>
      <c r="Q133" s="2"/>
      <c r="R133" s="2"/>
      <c r="S133" s="2"/>
      <c r="T133" s="2"/>
      <c r="U133" s="2"/>
      <c r="V133" s="2"/>
      <c r="W133" s="2"/>
    </row>
    <row r="134" spans="1:23">
      <c r="A134" s="2">
        <f t="shared" si="17"/>
        <v>129</v>
      </c>
      <c r="B134" s="2">
        <f t="shared" si="10"/>
        <v>6937.6237864597151</v>
      </c>
      <c r="C134" s="2">
        <f t="shared" si="11"/>
        <v>10</v>
      </c>
      <c r="D134" s="2">
        <f t="shared" si="12"/>
        <v>12</v>
      </c>
      <c r="E134" s="2">
        <f t="shared" si="13"/>
        <v>75910.297532371915</v>
      </c>
      <c r="F134" s="2">
        <f t="shared" si="14"/>
        <v>10406.435679689572</v>
      </c>
      <c r="G134" s="2">
        <f t="shared" si="15"/>
        <v>34615.833565690264</v>
      </c>
      <c r="H134" s="2">
        <f t="shared" si="18"/>
        <v>129</v>
      </c>
      <c r="I134" s="24">
        <f>NPV(0.1,B$6:B134)</f>
        <v>99.158991793286575</v>
      </c>
      <c r="J134" s="24">
        <f>NPV(0.1,C$6:C134)</f>
        <v>99.999542550018219</v>
      </c>
      <c r="K134" s="24">
        <f>NPV(0.1,D$6:D134)</f>
        <v>119.99945106002183</v>
      </c>
      <c r="L134" s="24">
        <f>NPV(0.1,E$6:E134)</f>
        <v>181.24841132143234</v>
      </c>
      <c r="M134" s="24">
        <f>NPV(0.1,F$6:F134)</f>
        <v>148.73848768992988</v>
      </c>
      <c r="N134" s="24">
        <f>NPV(0.1,G$6:G134)</f>
        <v>194.35217889914068</v>
      </c>
      <c r="O134" s="24"/>
      <c r="P134" s="2"/>
      <c r="Q134" s="2"/>
      <c r="R134" s="2"/>
      <c r="S134" s="2"/>
      <c r="T134" s="2"/>
      <c r="U134" s="2"/>
      <c r="V134" s="2"/>
      <c r="W134" s="2"/>
    </row>
    <row r="135" spans="1:23">
      <c r="A135" s="2">
        <f t="shared" si="17"/>
        <v>130</v>
      </c>
      <c r="B135" s="2">
        <f t="shared" ref="B135:B198" si="19">B134*1.06</f>
        <v>7353.881213647298</v>
      </c>
      <c r="C135" s="2">
        <f t="shared" ref="C135:C198" si="20">C134</f>
        <v>10</v>
      </c>
      <c r="D135" s="2">
        <f t="shared" ref="D135:D198" si="21">D134</f>
        <v>12</v>
      </c>
      <c r="E135" s="2">
        <f t="shared" ref="E135:E198" si="22">E134*1.08</f>
        <v>81983.121334961674</v>
      </c>
      <c r="F135" s="2">
        <f t="shared" ref="F135:F198" si="23">F134*1.06</f>
        <v>11030.821820470946</v>
      </c>
      <c r="G135" s="2">
        <f t="shared" ref="G135:G198" si="24">G134*1.07</f>
        <v>37038.941915288582</v>
      </c>
      <c r="H135" s="2">
        <f t="shared" si="18"/>
        <v>130</v>
      </c>
      <c r="I135" s="24">
        <f>NPV(0.1,B$6:B135)</f>
        <v>99.189573909894321</v>
      </c>
      <c r="J135" s="24">
        <f>NPV(0.1,C$6:C135)</f>
        <v>99.999584136380193</v>
      </c>
      <c r="K135" s="24">
        <f>NPV(0.1,D$6:D135)</f>
        <v>119.99950096365619</v>
      </c>
      <c r="L135" s="24">
        <f>NPV(0.1,E$6:E135)</f>
        <v>181.5893492974063</v>
      </c>
      <c r="M135" s="24">
        <f>NPV(0.1,F$6:F135)</f>
        <v>148.78436086484155</v>
      </c>
      <c r="N135" s="24">
        <f>NPV(0.1,G$6:G135)</f>
        <v>194.50621038370957</v>
      </c>
      <c r="O135" s="24"/>
      <c r="P135" s="2"/>
      <c r="Q135" s="2"/>
      <c r="R135" s="2"/>
      <c r="S135" s="2"/>
      <c r="T135" s="2"/>
      <c r="U135" s="2"/>
      <c r="V135" s="2"/>
      <c r="W135" s="2"/>
    </row>
    <row r="136" spans="1:23">
      <c r="A136" s="2">
        <f t="shared" si="17"/>
        <v>131</v>
      </c>
      <c r="B136" s="2">
        <f t="shared" si="19"/>
        <v>7795.1140864661365</v>
      </c>
      <c r="C136" s="2">
        <f t="shared" si="20"/>
        <v>10</v>
      </c>
      <c r="D136" s="2">
        <f t="shared" si="21"/>
        <v>12</v>
      </c>
      <c r="E136" s="2">
        <f t="shared" si="22"/>
        <v>88541.77104175862</v>
      </c>
      <c r="F136" s="2">
        <f t="shared" si="23"/>
        <v>11692.671129699203</v>
      </c>
      <c r="G136" s="2">
        <f t="shared" si="24"/>
        <v>39631.667849358782</v>
      </c>
      <c r="H136" s="2">
        <f t="shared" si="18"/>
        <v>131</v>
      </c>
      <c r="I136" s="24">
        <f>NPV(0.1,B$6:B136)</f>
        <v>99.219043949534537</v>
      </c>
      <c r="J136" s="24">
        <f>NPV(0.1,C$6:C136)</f>
        <v>99.999621942163799</v>
      </c>
      <c r="K136" s="24">
        <f>NPV(0.1,D$6:D136)</f>
        <v>119.99954633059652</v>
      </c>
      <c r="L136" s="24">
        <f>NPV(0.1,E$6:E136)</f>
        <v>181.92408840108979</v>
      </c>
      <c r="M136" s="24">
        <f>NPV(0.1,F$6:F136)</f>
        <v>148.82856592430184</v>
      </c>
      <c r="N136" s="24">
        <f>NPV(0.1,G$6:G136)</f>
        <v>194.6560410096084</v>
      </c>
      <c r="O136" s="24"/>
      <c r="P136" s="2"/>
      <c r="Q136" s="2"/>
      <c r="R136" s="2"/>
      <c r="S136" s="2"/>
      <c r="T136" s="2"/>
      <c r="U136" s="2"/>
      <c r="V136" s="2"/>
      <c r="W136" s="2"/>
    </row>
    <row r="137" spans="1:23">
      <c r="A137" s="2">
        <f t="shared" si="17"/>
        <v>132</v>
      </c>
      <c r="B137" s="2">
        <f t="shared" si="19"/>
        <v>8262.8209316541052</v>
      </c>
      <c r="C137" s="2">
        <f t="shared" si="20"/>
        <v>10</v>
      </c>
      <c r="D137" s="2">
        <f t="shared" si="21"/>
        <v>12</v>
      </c>
      <c r="E137" s="2">
        <f t="shared" si="22"/>
        <v>95625.112725099316</v>
      </c>
      <c r="F137" s="2">
        <f t="shared" si="23"/>
        <v>12394.231397481157</v>
      </c>
      <c r="G137" s="2">
        <f t="shared" si="24"/>
        <v>42405.8845988139</v>
      </c>
      <c r="H137" s="2">
        <f t="shared" si="18"/>
        <v>132</v>
      </c>
      <c r="I137" s="24">
        <f>NPV(0.1,B$6:B137)</f>
        <v>99.247442351369642</v>
      </c>
      <c r="J137" s="24">
        <f>NPV(0.1,C$6:C137)</f>
        <v>99.999656311058004</v>
      </c>
      <c r="K137" s="24">
        <f>NPV(0.1,D$6:D137)</f>
        <v>119.99958757326954</v>
      </c>
      <c r="L137" s="24">
        <f>NPV(0.1,E$6:E137)</f>
        <v>182.2527413392518</v>
      </c>
      <c r="M137" s="24">
        <f>NPV(0.1,F$6:F137)</f>
        <v>148.87116352705448</v>
      </c>
      <c r="N137" s="24">
        <f>NPV(0.1,G$6:G137)</f>
        <v>194.80178534570999</v>
      </c>
      <c r="O137" s="24"/>
      <c r="P137" s="2"/>
      <c r="Q137" s="2"/>
      <c r="R137" s="2"/>
      <c r="S137" s="2"/>
      <c r="T137" s="2"/>
      <c r="U137" s="2"/>
      <c r="V137" s="2"/>
      <c r="W137" s="2"/>
    </row>
    <row r="138" spans="1:23">
      <c r="A138" s="2">
        <f t="shared" si="17"/>
        <v>133</v>
      </c>
      <c r="B138" s="2">
        <f t="shared" si="19"/>
        <v>8758.5901875533527</v>
      </c>
      <c r="C138" s="2">
        <f t="shared" si="20"/>
        <v>10</v>
      </c>
      <c r="D138" s="2">
        <f t="shared" si="21"/>
        <v>12</v>
      </c>
      <c r="E138" s="2">
        <f t="shared" si="22"/>
        <v>103275.12174310727</v>
      </c>
      <c r="F138" s="2">
        <f t="shared" si="23"/>
        <v>13137.885281330027</v>
      </c>
      <c r="G138" s="2">
        <f t="shared" si="24"/>
        <v>45374.296520730873</v>
      </c>
      <c r="H138" s="2">
        <f t="shared" si="18"/>
        <v>133</v>
      </c>
      <c r="I138" s="24">
        <f>NPV(0.1,B$6:B138)</f>
        <v>99.274808084047095</v>
      </c>
      <c r="J138" s="24">
        <f>NPV(0.1,C$6:C138)</f>
        <v>99.999687555507265</v>
      </c>
      <c r="K138" s="24">
        <f>NPV(0.1,D$6:D138)</f>
        <v>119.99962506660866</v>
      </c>
      <c r="L138" s="24">
        <f>NPV(0.1,E$6:E138)</f>
        <v>182.57541876944723</v>
      </c>
      <c r="M138" s="24">
        <f>NPV(0.1,F$6:F138)</f>
        <v>148.91221212607067</v>
      </c>
      <c r="N138" s="24">
        <f>NPV(0.1,G$6:G138)</f>
        <v>194.94355483628155</v>
      </c>
      <c r="O138" s="24"/>
      <c r="P138" s="2"/>
      <c r="Q138" s="2"/>
      <c r="R138" s="2"/>
      <c r="S138" s="2"/>
      <c r="T138" s="2"/>
      <c r="U138" s="2"/>
      <c r="V138" s="2"/>
      <c r="W138" s="2"/>
    </row>
    <row r="139" spans="1:23">
      <c r="A139" s="2">
        <f t="shared" si="17"/>
        <v>134</v>
      </c>
      <c r="B139" s="2">
        <f t="shared" si="19"/>
        <v>9284.1055988065546</v>
      </c>
      <c r="C139" s="2">
        <f t="shared" si="20"/>
        <v>10</v>
      </c>
      <c r="D139" s="2">
        <f t="shared" si="21"/>
        <v>12</v>
      </c>
      <c r="E139" s="2">
        <f t="shared" si="22"/>
        <v>111537.13148255587</v>
      </c>
      <c r="F139" s="2">
        <f t="shared" si="23"/>
        <v>13926.158398209829</v>
      </c>
      <c r="G139" s="2">
        <f t="shared" si="24"/>
        <v>48550.497277182039</v>
      </c>
      <c r="H139" s="2">
        <f t="shared" si="18"/>
        <v>134</v>
      </c>
      <c r="I139" s="24">
        <f>NPV(0.1,B$6:B139)</f>
        <v>99.301178699172667</v>
      </c>
      <c r="J139" s="24">
        <f>NPV(0.1,C$6:C139)</f>
        <v>99.999715959552063</v>
      </c>
      <c r="K139" s="24">
        <f>NPV(0.1,D$6:D139)</f>
        <v>119.99965915146242</v>
      </c>
      <c r="L139" s="24">
        <f>NPV(0.1,E$6:E139)</f>
        <v>182.89222933727547</v>
      </c>
      <c r="M139" s="24">
        <f>NPV(0.1,F$6:F139)</f>
        <v>148.95176804875902</v>
      </c>
      <c r="N139" s="24">
        <f>NPV(0.1,G$6:G139)</f>
        <v>195.08145788620112</v>
      </c>
      <c r="O139" s="24"/>
      <c r="P139" s="2"/>
      <c r="Q139" s="2"/>
      <c r="R139" s="2"/>
      <c r="S139" s="2"/>
      <c r="T139" s="2"/>
      <c r="U139" s="2"/>
      <c r="V139" s="2"/>
      <c r="W139" s="2"/>
    </row>
    <row r="140" spans="1:23">
      <c r="A140" s="2">
        <f t="shared" si="17"/>
        <v>135</v>
      </c>
      <c r="B140" s="2">
        <f t="shared" si="19"/>
        <v>9841.1519347349476</v>
      </c>
      <c r="C140" s="2">
        <f t="shared" si="20"/>
        <v>10</v>
      </c>
      <c r="D140" s="2">
        <f t="shared" si="21"/>
        <v>12</v>
      </c>
      <c r="E140" s="2">
        <f t="shared" si="22"/>
        <v>120460.10200116034</v>
      </c>
      <c r="F140" s="2">
        <f t="shared" si="23"/>
        <v>14761.727902102419</v>
      </c>
      <c r="G140" s="2">
        <f t="shared" si="24"/>
        <v>51949.032086584783</v>
      </c>
      <c r="H140" s="2">
        <f t="shared" si="18"/>
        <v>135</v>
      </c>
      <c r="I140" s="24">
        <f>NPV(0.1,B$6:B140)</f>
        <v>99.326590382839115</v>
      </c>
      <c r="J140" s="24">
        <f>NPV(0.1,C$6:C140)</f>
        <v>99.999741781410961</v>
      </c>
      <c r="K140" s="24">
        <f>NPV(0.1,D$6:D140)</f>
        <v>119.99969013769311</v>
      </c>
      <c r="L140" s="24">
        <f>NPV(0.1,E$6:E140)</f>
        <v>183.20327971296135</v>
      </c>
      <c r="M140" s="24">
        <f>NPV(0.1,F$6:F140)</f>
        <v>148.98988557425866</v>
      </c>
      <c r="N140" s="24">
        <f>NPV(0.1,G$6:G140)</f>
        <v>195.21559994385021</v>
      </c>
      <c r="O140" s="24"/>
      <c r="P140" s="2"/>
      <c r="Q140" s="2"/>
      <c r="R140" s="2"/>
      <c r="S140" s="2"/>
      <c r="T140" s="2"/>
      <c r="U140" s="2"/>
      <c r="V140" s="2"/>
      <c r="W140" s="2"/>
    </row>
    <row r="141" spans="1:23">
      <c r="A141" s="2">
        <f t="shared" si="17"/>
        <v>136</v>
      </c>
      <c r="B141" s="2">
        <f t="shared" si="19"/>
        <v>10431.621050819045</v>
      </c>
      <c r="C141" s="2">
        <f t="shared" si="20"/>
        <v>10</v>
      </c>
      <c r="D141" s="2">
        <f t="shared" si="21"/>
        <v>12</v>
      </c>
      <c r="E141" s="2">
        <f t="shared" si="22"/>
        <v>130096.91016125318</v>
      </c>
      <c r="F141" s="2">
        <f t="shared" si="23"/>
        <v>15647.431576228564</v>
      </c>
      <c r="G141" s="2">
        <f t="shared" si="24"/>
        <v>55585.464332645723</v>
      </c>
      <c r="H141" s="2">
        <f t="shared" si="18"/>
        <v>136</v>
      </c>
      <c r="I141" s="24">
        <f>NPV(0.1,B$6:B141)</f>
        <v>99.351078005281323</v>
      </c>
      <c r="J141" s="24">
        <f>NPV(0.1,C$6:C141)</f>
        <v>99.999765255828137</v>
      </c>
      <c r="K141" s="24">
        <f>NPV(0.1,D$6:D141)</f>
        <v>119.99971830699373</v>
      </c>
      <c r="L141" s="24">
        <f>NPV(0.1,E$6:E141)</f>
        <v>183.50867462727115</v>
      </c>
      <c r="M141" s="24">
        <f>NPV(0.1,F$6:F141)</f>
        <v>149.026617007922</v>
      </c>
      <c r="N141" s="24">
        <f>NPV(0.1,G$6:G141)</f>
        <v>195.34608358174521</v>
      </c>
      <c r="O141" s="24"/>
      <c r="P141" s="2"/>
      <c r="Q141" s="2"/>
      <c r="R141" s="2"/>
      <c r="S141" s="2"/>
      <c r="T141" s="2"/>
      <c r="U141" s="2"/>
      <c r="V141" s="2"/>
      <c r="W141" s="2"/>
    </row>
    <row r="142" spans="1:23">
      <c r="A142" s="2">
        <f t="shared" si="17"/>
        <v>137</v>
      </c>
      <c r="B142" s="2">
        <f t="shared" si="19"/>
        <v>11057.518313868188</v>
      </c>
      <c r="C142" s="2">
        <f t="shared" si="20"/>
        <v>10</v>
      </c>
      <c r="D142" s="2">
        <f t="shared" si="21"/>
        <v>12</v>
      </c>
      <c r="E142" s="2">
        <f t="shared" si="22"/>
        <v>140504.66297415344</v>
      </c>
      <c r="F142" s="2">
        <f t="shared" si="23"/>
        <v>16586.277470802277</v>
      </c>
      <c r="G142" s="2">
        <f t="shared" si="24"/>
        <v>59476.446835930925</v>
      </c>
      <c r="H142" s="2">
        <f t="shared" si="18"/>
        <v>137</v>
      </c>
      <c r="I142" s="24">
        <f>NPV(0.1,B$6:B142)</f>
        <v>99.374675168725645</v>
      </c>
      <c r="J142" s="24">
        <f>NPV(0.1,C$6:C142)</f>
        <v>99.999786596207386</v>
      </c>
      <c r="K142" s="24">
        <f>NPV(0.1,D$6:D142)</f>
        <v>119.99974391544882</v>
      </c>
      <c r="L142" s="24">
        <f>NPV(0.1,E$6:E142)</f>
        <v>183.80851690677531</v>
      </c>
      <c r="M142" s="24">
        <f>NPV(0.1,F$6:F142)</f>
        <v>149.06201275308845</v>
      </c>
      <c r="N142" s="24">
        <f>NPV(0.1,G$6:G142)</f>
        <v>195.47300857497032</v>
      </c>
      <c r="O142" s="24"/>
      <c r="P142" s="2"/>
      <c r="Q142" s="2"/>
      <c r="R142" s="2"/>
      <c r="S142" s="2"/>
      <c r="T142" s="2"/>
      <c r="U142" s="2"/>
      <c r="V142" s="2"/>
      <c r="W142" s="2"/>
    </row>
    <row r="143" spans="1:23">
      <c r="A143" s="2">
        <f t="shared" si="17"/>
        <v>138</v>
      </c>
      <c r="B143" s="2">
        <f t="shared" si="19"/>
        <v>11720.96941270028</v>
      </c>
      <c r="C143" s="2">
        <f t="shared" si="20"/>
        <v>10</v>
      </c>
      <c r="D143" s="2">
        <f t="shared" si="21"/>
        <v>12</v>
      </c>
      <c r="E143" s="2">
        <f t="shared" si="22"/>
        <v>151745.03601208574</v>
      </c>
      <c r="F143" s="2">
        <f t="shared" si="23"/>
        <v>17581.454119050413</v>
      </c>
      <c r="G143" s="2">
        <f t="shared" si="24"/>
        <v>63639.798114446094</v>
      </c>
      <c r="H143" s="2">
        <f t="shared" si="18"/>
        <v>138</v>
      </c>
      <c r="I143" s="24">
        <f>NPV(0.1,B$6:B143)</f>
        <v>99.39741425349925</v>
      </c>
      <c r="J143" s="24">
        <f>NPV(0.1,C$6:C143)</f>
        <v>99.999805996552155</v>
      </c>
      <c r="K143" s="24">
        <f>NPV(0.1,D$6:D143)</f>
        <v>119.99976719586255</v>
      </c>
      <c r="L143" s="24">
        <f>NPV(0.1,E$6:E143)</f>
        <v>184.10290750847031</v>
      </c>
      <c r="M143" s="24">
        <f>NPV(0.1,F$6:F143)</f>
        <v>149.09612138024886</v>
      </c>
      <c r="N143" s="24">
        <f>NPV(0.1,G$6:G143)</f>
        <v>195.59647197747114</v>
      </c>
      <c r="O143" s="24"/>
      <c r="P143" s="2"/>
      <c r="Q143" s="2"/>
      <c r="R143" s="2"/>
      <c r="S143" s="2"/>
      <c r="T143" s="2"/>
      <c r="U143" s="2"/>
      <c r="V143" s="2"/>
      <c r="W143" s="2"/>
    </row>
    <row r="144" spans="1:23">
      <c r="A144" s="2">
        <f t="shared" si="17"/>
        <v>139</v>
      </c>
      <c r="B144" s="2">
        <f t="shared" si="19"/>
        <v>12424.227577462298</v>
      </c>
      <c r="C144" s="2">
        <f t="shared" si="20"/>
        <v>10</v>
      </c>
      <c r="D144" s="2">
        <f t="shared" si="21"/>
        <v>12</v>
      </c>
      <c r="E144" s="2">
        <f t="shared" si="22"/>
        <v>163884.63889305262</v>
      </c>
      <c r="F144" s="2">
        <f t="shared" si="23"/>
        <v>18636.341366193439</v>
      </c>
      <c r="G144" s="2">
        <f t="shared" si="24"/>
        <v>68094.58398245732</v>
      </c>
      <c r="H144" s="2">
        <f t="shared" si="18"/>
        <v>139</v>
      </c>
      <c r="I144" s="24">
        <f>NPV(0.1,B$6:B144)</f>
        <v>99.419326462462919</v>
      </c>
      <c r="J144" s="24">
        <f>NPV(0.1,C$6:C144)</f>
        <v>99.999823633229241</v>
      </c>
      <c r="K144" s="24">
        <f>NPV(0.1,D$6:D144)</f>
        <v>119.99978835987503</v>
      </c>
      <c r="L144" s="24">
        <f>NPV(0.1,E$6:E144)</f>
        <v>184.39194555377085</v>
      </c>
      <c r="M144" s="24">
        <f>NPV(0.1,F$6:F144)</f>
        <v>149.12898969369434</v>
      </c>
      <c r="N144" s="24">
        <f>NPV(0.1,G$6:G144)</f>
        <v>195.71656819626739</v>
      </c>
      <c r="O144" s="24"/>
      <c r="P144" s="2"/>
      <c r="Q144" s="2"/>
      <c r="R144" s="2"/>
      <c r="S144" s="2"/>
      <c r="T144" s="2"/>
      <c r="U144" s="2"/>
      <c r="V144" s="2"/>
      <c r="W144" s="2"/>
    </row>
    <row r="145" spans="1:23">
      <c r="A145" s="2">
        <f t="shared" si="17"/>
        <v>140</v>
      </c>
      <c r="B145" s="2">
        <f t="shared" si="19"/>
        <v>13169.681232110037</v>
      </c>
      <c r="C145" s="2">
        <f t="shared" si="20"/>
        <v>10</v>
      </c>
      <c r="D145" s="2">
        <f t="shared" si="21"/>
        <v>12</v>
      </c>
      <c r="E145" s="2">
        <f t="shared" si="22"/>
        <v>176995.41000449684</v>
      </c>
      <c r="F145" s="2">
        <f t="shared" si="23"/>
        <v>19754.521848165048</v>
      </c>
      <c r="G145" s="2">
        <f t="shared" si="24"/>
        <v>72861.204861229329</v>
      </c>
      <c r="H145" s="2">
        <f t="shared" si="18"/>
        <v>140</v>
      </c>
      <c r="I145" s="24">
        <f>NPV(0.1,B$6:B145)</f>
        <v>99.4404418638279</v>
      </c>
      <c r="J145" s="24">
        <f>NPV(0.1,C$6:C145)</f>
        <v>99.999839666572029</v>
      </c>
      <c r="K145" s="24">
        <f>NPV(0.1,D$6:D145)</f>
        <v>119.99980759988638</v>
      </c>
      <c r="L145" s="24">
        <f>NPV(0.1,E$6:E145)</f>
        <v>184.6757283618841</v>
      </c>
      <c r="M145" s="24">
        <f>NPV(0.1,F$6:F145)</f>
        <v>149.16066279574181</v>
      </c>
      <c r="N145" s="24">
        <f>NPV(0.1,G$6:G145)</f>
        <v>195.8333890636419</v>
      </c>
      <c r="O145" s="24"/>
      <c r="P145" s="2"/>
      <c r="Q145" s="2"/>
      <c r="R145" s="2"/>
      <c r="S145" s="2"/>
      <c r="T145" s="2"/>
      <c r="U145" s="2"/>
      <c r="V145" s="2"/>
      <c r="W145" s="2"/>
    </row>
    <row r="146" spans="1:23">
      <c r="A146" s="2">
        <f t="shared" si="17"/>
        <v>141</v>
      </c>
      <c r="B146" s="2">
        <f t="shared" si="19"/>
        <v>13959.86210603664</v>
      </c>
      <c r="C146" s="2">
        <f t="shared" si="20"/>
        <v>10</v>
      </c>
      <c r="D146" s="2">
        <f t="shared" si="21"/>
        <v>12</v>
      </c>
      <c r="E146" s="2">
        <f t="shared" si="22"/>
        <v>191155.04280485661</v>
      </c>
      <c r="F146" s="2">
        <f t="shared" si="23"/>
        <v>20939.793159054952</v>
      </c>
      <c r="G146" s="2">
        <f t="shared" si="24"/>
        <v>77961.489201515389</v>
      </c>
      <c r="H146" s="2">
        <f t="shared" si="18"/>
        <v>141</v>
      </c>
      <c r="I146" s="24">
        <f>NPV(0.1,B$6:B146)</f>
        <v>99.460789432415979</v>
      </c>
      <c r="J146" s="24">
        <f>NPV(0.1,C$6:C146)</f>
        <v>99.999854242338202</v>
      </c>
      <c r="K146" s="24">
        <f>NPV(0.1,D$6:D146)</f>
        <v>119.99982509080579</v>
      </c>
      <c r="L146" s="24">
        <f>NPV(0.1,E$6:E146)</f>
        <v>184.9543514825771</v>
      </c>
      <c r="M146" s="24">
        <f>NPV(0.1,F$6:F146)</f>
        <v>149.19118414862393</v>
      </c>
      <c r="N146" s="24">
        <f>NPV(0.1,G$6:G146)</f>
        <v>195.94702390736077</v>
      </c>
      <c r="O146" s="24"/>
      <c r="P146" s="2"/>
      <c r="Q146" s="2"/>
      <c r="R146" s="2"/>
      <c r="S146" s="2"/>
      <c r="T146" s="2"/>
      <c r="U146" s="2"/>
      <c r="V146" s="2"/>
      <c r="W146" s="2"/>
    </row>
    <row r="147" spans="1:23">
      <c r="A147" s="2">
        <f t="shared" si="17"/>
        <v>142</v>
      </c>
      <c r="B147" s="2">
        <f t="shared" si="19"/>
        <v>14797.45383239884</v>
      </c>
      <c r="C147" s="2">
        <f t="shared" si="20"/>
        <v>10</v>
      </c>
      <c r="D147" s="2">
        <f t="shared" si="21"/>
        <v>12</v>
      </c>
      <c r="E147" s="2">
        <f t="shared" si="22"/>
        <v>206447.44622924516</v>
      </c>
      <c r="F147" s="2">
        <f t="shared" si="23"/>
        <v>22196.18074859825</v>
      </c>
      <c r="G147" s="2">
        <f t="shared" si="24"/>
        <v>83418.793445621472</v>
      </c>
      <c r="H147" s="2">
        <f t="shared" si="18"/>
        <v>142</v>
      </c>
      <c r="I147" s="24">
        <f>NPV(0.1,B$6:B147)</f>
        <v>99.480397089419029</v>
      </c>
      <c r="J147" s="24">
        <f>NPV(0.1,C$6:C147)</f>
        <v>99.999867493034728</v>
      </c>
      <c r="K147" s="24">
        <f>NPV(0.1,D$6:D147)</f>
        <v>119.99984099164162</v>
      </c>
      <c r="L147" s="24">
        <f>NPV(0.1,E$6:E147)</f>
        <v>185.22790872834844</v>
      </c>
      <c r="M147" s="24">
        <f>NPV(0.1,F$6:F147)</f>
        <v>149.2205956341285</v>
      </c>
      <c r="N147" s="24">
        <f>NPV(0.1,G$6:G147)</f>
        <v>196.05755961897822</v>
      </c>
      <c r="O147" s="24"/>
      <c r="P147" s="2"/>
      <c r="Q147" s="2"/>
      <c r="R147" s="2"/>
      <c r="S147" s="2"/>
      <c r="T147" s="2"/>
      <c r="U147" s="2"/>
      <c r="V147" s="2"/>
      <c r="W147" s="2"/>
    </row>
    <row r="148" spans="1:23">
      <c r="A148" s="2">
        <f t="shared" si="17"/>
        <v>143</v>
      </c>
      <c r="B148" s="2">
        <f t="shared" si="19"/>
        <v>15685.301062342771</v>
      </c>
      <c r="C148" s="2">
        <f t="shared" si="20"/>
        <v>10</v>
      </c>
      <c r="D148" s="2">
        <f t="shared" si="21"/>
        <v>12</v>
      </c>
      <c r="E148" s="2">
        <f t="shared" si="22"/>
        <v>222963.24192758478</v>
      </c>
      <c r="F148" s="2">
        <f t="shared" si="23"/>
        <v>23527.951593514146</v>
      </c>
      <c r="G148" s="2">
        <f t="shared" si="24"/>
        <v>89258.108986814987</v>
      </c>
      <c r="H148" s="2">
        <f t="shared" si="18"/>
        <v>143</v>
      </c>
      <c r="I148" s="24">
        <f>NPV(0.1,B$6:B148)</f>
        <v>99.499291740712877</v>
      </c>
      <c r="J148" s="24">
        <f>NPV(0.1,C$6:C148)</f>
        <v>99.999879539122475</v>
      </c>
      <c r="K148" s="24">
        <f>NPV(0.1,D$6:D148)</f>
        <v>119.99985544694691</v>
      </c>
      <c r="L148" s="24">
        <f>NPV(0.1,E$6:E148)</f>
        <v>185.49649220601481</v>
      </c>
      <c r="M148" s="24">
        <f>NPV(0.1,F$6:F148)</f>
        <v>149.24893761106927</v>
      </c>
      <c r="N148" s="24">
        <f>NPV(0.1,G$6:G148)</f>
        <v>196.16508072027881</v>
      </c>
      <c r="O148" s="24"/>
      <c r="P148" s="2"/>
      <c r="Q148" s="2"/>
      <c r="R148" s="2"/>
      <c r="S148" s="2"/>
      <c r="T148" s="2"/>
      <c r="U148" s="2"/>
      <c r="V148" s="2"/>
      <c r="W148" s="2"/>
    </row>
    <row r="149" spans="1:23">
      <c r="A149" s="2">
        <f t="shared" si="17"/>
        <v>144</v>
      </c>
      <c r="B149" s="2">
        <f t="shared" si="19"/>
        <v>16626.41912608334</v>
      </c>
      <c r="C149" s="2">
        <f t="shared" si="20"/>
        <v>10</v>
      </c>
      <c r="D149" s="2">
        <f t="shared" si="21"/>
        <v>12</v>
      </c>
      <c r="E149" s="2">
        <f t="shared" si="22"/>
        <v>240800.30128179159</v>
      </c>
      <c r="F149" s="2">
        <f t="shared" si="23"/>
        <v>24939.628689124995</v>
      </c>
      <c r="G149" s="2">
        <f t="shared" si="24"/>
        <v>95506.176615892036</v>
      </c>
      <c r="H149" s="2">
        <f t="shared" si="18"/>
        <v>144</v>
      </c>
      <c r="I149" s="24">
        <f>NPV(0.1,B$6:B149)</f>
        <v>99.517499313777876</v>
      </c>
      <c r="J149" s="24">
        <f>NPV(0.1,C$6:C149)</f>
        <v>99.999890490111326</v>
      </c>
      <c r="K149" s="24">
        <f>NPV(0.1,D$6:D149)</f>
        <v>119.99986858813354</v>
      </c>
      <c r="L149" s="24">
        <f>NPV(0.1,E$6:E149)</f>
        <v>185.76019234772363</v>
      </c>
      <c r="M149" s="24">
        <f>NPV(0.1,F$6:F149)</f>
        <v>149.27624897066673</v>
      </c>
      <c r="N149" s="24">
        <f>NPV(0.1,G$6:G149)</f>
        <v>196.26966942790756</v>
      </c>
      <c r="O149" s="24"/>
      <c r="P149" s="2"/>
      <c r="Q149" s="2"/>
      <c r="R149" s="2"/>
      <c r="S149" s="2"/>
      <c r="T149" s="2"/>
      <c r="U149" s="2"/>
      <c r="V149" s="2"/>
      <c r="W149" s="2"/>
    </row>
    <row r="150" spans="1:23">
      <c r="A150" s="2">
        <f t="shared" si="17"/>
        <v>145</v>
      </c>
      <c r="B150" s="2">
        <f t="shared" si="19"/>
        <v>17624.004273648341</v>
      </c>
      <c r="C150" s="2">
        <f t="shared" si="20"/>
        <v>10</v>
      </c>
      <c r="D150" s="2">
        <f t="shared" si="21"/>
        <v>12</v>
      </c>
      <c r="E150" s="2">
        <f t="shared" si="22"/>
        <v>260064.32538433492</v>
      </c>
      <c r="F150" s="2">
        <f t="shared" si="23"/>
        <v>26436.006410472495</v>
      </c>
      <c r="G150" s="2">
        <f t="shared" si="24"/>
        <v>102191.60897900448</v>
      </c>
      <c r="H150" s="2">
        <f t="shared" si="18"/>
        <v>145</v>
      </c>
      <c r="I150" s="24">
        <f>NPV(0.1,B$6:B150)</f>
        <v>99.535044793276853</v>
      </c>
      <c r="J150" s="24">
        <f>NPV(0.1,C$6:C150)</f>
        <v>99.999900445555753</v>
      </c>
      <c r="K150" s="24">
        <f>NPV(0.1,D$6:D150)</f>
        <v>119.99988053466683</v>
      </c>
      <c r="L150" s="24">
        <f>NPV(0.1,E$6:E150)</f>
        <v>186.01909794140138</v>
      </c>
      <c r="M150" s="24">
        <f>NPV(0.1,F$6:F150)</f>
        <v>149.30256718991521</v>
      </c>
      <c r="N150" s="24">
        <f>NPV(0.1,G$6:G150)</f>
        <v>196.37140571623735</v>
      </c>
      <c r="O150" s="24"/>
      <c r="P150" s="2"/>
      <c r="Q150" s="2"/>
      <c r="R150" s="2"/>
      <c r="S150" s="2"/>
      <c r="T150" s="2"/>
      <c r="U150" s="2"/>
      <c r="V150" s="2"/>
      <c r="W150" s="2"/>
    </row>
    <row r="151" spans="1:23">
      <c r="A151" s="2">
        <f t="shared" si="17"/>
        <v>146</v>
      </c>
      <c r="B151" s="2">
        <f t="shared" si="19"/>
        <v>18681.444530067241</v>
      </c>
      <c r="C151" s="2">
        <f t="shared" si="20"/>
        <v>10</v>
      </c>
      <c r="D151" s="2">
        <f t="shared" si="21"/>
        <v>12</v>
      </c>
      <c r="E151" s="2">
        <f t="shared" si="22"/>
        <v>280869.47141508176</v>
      </c>
      <c r="F151" s="2">
        <f t="shared" si="23"/>
        <v>28022.166795100846</v>
      </c>
      <c r="G151" s="2">
        <f t="shared" si="24"/>
        <v>109345.0216075348</v>
      </c>
      <c r="H151" s="2">
        <f t="shared" si="18"/>
        <v>146</v>
      </c>
      <c r="I151" s="24">
        <f>NPV(0.1,B$6:B151)</f>
        <v>99.551952255339515</v>
      </c>
      <c r="J151" s="24">
        <f>NPV(0.1,C$6:C151)</f>
        <v>99.999909495959784</v>
      </c>
      <c r="K151" s="24">
        <f>NPV(0.1,D$6:D151)</f>
        <v>119.99989139515165</v>
      </c>
      <c r="L151" s="24">
        <f>NPV(0.1,E$6:E151)</f>
        <v>186.27329616064864</v>
      </c>
      <c r="M151" s="24">
        <f>NPV(0.1,F$6:F151)</f>
        <v>149.32792838300918</v>
      </c>
      <c r="N151" s="24">
        <f>NPV(0.1,G$6:G151)</f>
        <v>196.47036737852176</v>
      </c>
      <c r="O151" s="24"/>
      <c r="P151" s="2"/>
      <c r="Q151" s="2"/>
      <c r="R151" s="2"/>
      <c r="S151" s="2"/>
      <c r="T151" s="2"/>
      <c r="U151" s="2"/>
      <c r="V151" s="2"/>
      <c r="W151" s="2"/>
    </row>
    <row r="152" spans="1:23">
      <c r="A152" s="2">
        <f t="shared" si="17"/>
        <v>147</v>
      </c>
      <c r="B152" s="2">
        <f t="shared" si="19"/>
        <v>19802.331201871279</v>
      </c>
      <c r="C152" s="2">
        <f t="shared" si="20"/>
        <v>10</v>
      </c>
      <c r="D152" s="2">
        <f t="shared" si="21"/>
        <v>12</v>
      </c>
      <c r="E152" s="2">
        <f t="shared" si="22"/>
        <v>303339.02912828833</v>
      </c>
      <c r="F152" s="2">
        <f t="shared" si="23"/>
        <v>29703.496802806898</v>
      </c>
      <c r="G152" s="2">
        <f t="shared" si="24"/>
        <v>116999.17312006225</v>
      </c>
      <c r="H152" s="2">
        <f t="shared" si="18"/>
        <v>147</v>
      </c>
      <c r="I152" s="24">
        <f>NPV(0.1,B$6:B152)</f>
        <v>99.568244900599893</v>
      </c>
      <c r="J152" s="24">
        <f>NPV(0.1,C$6:C152)</f>
        <v>99.999917723599793</v>
      </c>
      <c r="K152" s="24">
        <f>NPV(0.1,D$6:D152)</f>
        <v>119.99990126831968</v>
      </c>
      <c r="L152" s="24">
        <f>NPV(0.1,E$6:E152)</f>
        <v>186.52287259409141</v>
      </c>
      <c r="M152" s="24">
        <f>NPV(0.1,F$6:F152)</f>
        <v>149.35236735089975</v>
      </c>
      <c r="N152" s="24">
        <f>NPV(0.1,G$6:G152)</f>
        <v>196.56663008638026</v>
      </c>
      <c r="O152" s="24"/>
      <c r="P152" s="2"/>
      <c r="Q152" s="2"/>
      <c r="R152" s="2"/>
      <c r="S152" s="2"/>
      <c r="T152" s="2"/>
      <c r="U152" s="2"/>
      <c r="V152" s="2"/>
      <c r="W152" s="2"/>
    </row>
    <row r="153" spans="1:23">
      <c r="A153" s="2">
        <f t="shared" si="17"/>
        <v>148</v>
      </c>
      <c r="B153" s="2">
        <f t="shared" si="19"/>
        <v>20990.471073983557</v>
      </c>
      <c r="C153" s="2">
        <f t="shared" si="20"/>
        <v>10</v>
      </c>
      <c r="D153" s="2">
        <f t="shared" si="21"/>
        <v>12</v>
      </c>
      <c r="E153" s="2">
        <f t="shared" si="22"/>
        <v>327606.15145855141</v>
      </c>
      <c r="F153" s="2">
        <f t="shared" si="23"/>
        <v>31485.706610975314</v>
      </c>
      <c r="G153" s="2">
        <f t="shared" si="24"/>
        <v>125189.11523846661</v>
      </c>
      <c r="H153" s="2">
        <f t="shared" si="18"/>
        <v>148</v>
      </c>
      <c r="I153" s="24">
        <f>NPV(0.1,B$6:B153)</f>
        <v>99.583945086032614</v>
      </c>
      <c r="J153" s="24">
        <f>NPV(0.1,C$6:C153)</f>
        <v>99.999925203272525</v>
      </c>
      <c r="K153" s="24">
        <f>NPV(0.1,D$6:D153)</f>
        <v>119.99991024392696</v>
      </c>
      <c r="L153" s="24">
        <f>NPV(0.1,E$6:E153)</f>
        <v>186.76791127419884</v>
      </c>
      <c r="M153" s="24">
        <f>NPV(0.1,F$6:F153)</f>
        <v>149.37591762904887</v>
      </c>
      <c r="N153" s="24">
        <f>NPV(0.1,G$6:G153)</f>
        <v>196.6602674476608</v>
      </c>
      <c r="O153" s="24"/>
      <c r="P153" s="2"/>
      <c r="Q153" s="2"/>
      <c r="R153" s="2"/>
      <c r="S153" s="2"/>
      <c r="T153" s="2"/>
      <c r="U153" s="2"/>
      <c r="V153" s="2"/>
      <c r="W153" s="2"/>
    </row>
    <row r="154" spans="1:23">
      <c r="A154" s="2">
        <f t="shared" si="17"/>
        <v>149</v>
      </c>
      <c r="B154" s="2">
        <f t="shared" si="19"/>
        <v>22249.899338422572</v>
      </c>
      <c r="C154" s="2">
        <f t="shared" si="20"/>
        <v>10</v>
      </c>
      <c r="D154" s="2">
        <f t="shared" si="21"/>
        <v>12</v>
      </c>
      <c r="E154" s="2">
        <f t="shared" si="22"/>
        <v>353814.64357523556</v>
      </c>
      <c r="F154" s="2">
        <f t="shared" si="23"/>
        <v>33374.849007633835</v>
      </c>
      <c r="G154" s="2">
        <f t="shared" si="24"/>
        <v>133952.35330515928</v>
      </c>
      <c r="H154" s="2">
        <f t="shared" si="18"/>
        <v>149</v>
      </c>
      <c r="I154" s="24">
        <f>NPV(0.1,B$6:B154)</f>
        <v>99.59907435563143</v>
      </c>
      <c r="J154" s="24">
        <f>NPV(0.1,C$6:C154)</f>
        <v>99.999932002975029</v>
      </c>
      <c r="K154" s="24">
        <f>NPV(0.1,D$6:D154)</f>
        <v>119.99991840356995</v>
      </c>
      <c r="L154" s="24">
        <f>NPV(0.1,E$6:E154)</f>
        <v>187.00849470557705</v>
      </c>
      <c r="M154" s="24">
        <f>NPV(0.1,F$6:F154)</f>
        <v>149.39861153344708</v>
      </c>
      <c r="N154" s="24">
        <f>NPV(0.1,G$6:G154)</f>
        <v>196.75135106272461</v>
      </c>
      <c r="O154" s="24"/>
      <c r="P154" s="2"/>
      <c r="Q154" s="2"/>
      <c r="R154" s="2"/>
      <c r="S154" s="2"/>
      <c r="T154" s="2"/>
      <c r="U154" s="2"/>
      <c r="V154" s="2"/>
      <c r="W154" s="2"/>
    </row>
    <row r="155" spans="1:23">
      <c r="A155" s="2">
        <f t="shared" si="17"/>
        <v>150</v>
      </c>
      <c r="B155" s="2">
        <f t="shared" si="19"/>
        <v>23584.89329872793</v>
      </c>
      <c r="C155" s="2">
        <f t="shared" si="20"/>
        <v>10</v>
      </c>
      <c r="D155" s="2">
        <f t="shared" si="21"/>
        <v>12</v>
      </c>
      <c r="E155" s="2">
        <f t="shared" si="22"/>
        <v>382119.81506125443</v>
      </c>
      <c r="F155" s="2">
        <f t="shared" si="23"/>
        <v>35377.339948091867</v>
      </c>
      <c r="G155" s="2">
        <f t="shared" si="24"/>
        <v>143329.01803652043</v>
      </c>
      <c r="H155" s="2">
        <f t="shared" si="18"/>
        <v>150</v>
      </c>
      <c r="I155" s="24">
        <f>NPV(0.1,B$6:B155)</f>
        <v>99.613653469972107</v>
      </c>
      <c r="J155" s="24">
        <f>NPV(0.1,C$6:C155)</f>
        <v>99.999938184522748</v>
      </c>
      <c r="K155" s="24">
        <f>NPV(0.1,D$6:D155)</f>
        <v>119.99992582142721</v>
      </c>
      <c r="L155" s="24">
        <f>NPV(0.1,E$6:E155)</f>
        <v>187.24470389274839</v>
      </c>
      <c r="M155" s="24">
        <f>NPV(0.1,F$6:F155)</f>
        <v>149.4204802049581</v>
      </c>
      <c r="N155" s="24">
        <f>NPV(0.1,G$6:G155)</f>
        <v>196.83995057919577</v>
      </c>
      <c r="O155" s="24"/>
      <c r="P155" s="2"/>
      <c r="Q155" s="2"/>
      <c r="R155" s="2"/>
      <c r="S155" s="2"/>
      <c r="T155" s="2"/>
      <c r="U155" s="2"/>
      <c r="V155" s="2"/>
      <c r="W155" s="2"/>
    </row>
    <row r="156" spans="1:23">
      <c r="A156" s="2">
        <f t="shared" si="17"/>
        <v>151</v>
      </c>
      <c r="B156" s="2">
        <f t="shared" si="19"/>
        <v>24999.986896651608</v>
      </c>
      <c r="C156" s="2">
        <f t="shared" si="20"/>
        <v>10</v>
      </c>
      <c r="D156" s="2">
        <f t="shared" si="21"/>
        <v>12</v>
      </c>
      <c r="E156" s="2">
        <f t="shared" si="22"/>
        <v>412689.40026615479</v>
      </c>
      <c r="F156" s="2">
        <f t="shared" si="23"/>
        <v>37499.980344977383</v>
      </c>
      <c r="G156" s="2">
        <f t="shared" si="24"/>
        <v>153362.04929907687</v>
      </c>
      <c r="H156" s="2">
        <f t="shared" si="18"/>
        <v>151</v>
      </c>
      <c r="I156" s="24">
        <f>NPV(0.1,B$6:B156)</f>
        <v>99.627702434700382</v>
      </c>
      <c r="J156" s="24">
        <f>NPV(0.1,C$6:C156)</f>
        <v>99.999943804111581</v>
      </c>
      <c r="K156" s="24">
        <f>NPV(0.1,D$6:D156)</f>
        <v>119.99993256493381</v>
      </c>
      <c r="L156" s="24">
        <f>NPV(0.1,E$6:E156)</f>
        <v>187.47661836742566</v>
      </c>
      <c r="M156" s="24">
        <f>NPV(0.1,F$6:F156)</f>
        <v>149.44155365205054</v>
      </c>
      <c r="N156" s="24">
        <f>NPV(0.1,G$6:G156)</f>
        <v>196.9261337452177</v>
      </c>
      <c r="O156" s="24"/>
      <c r="P156" s="2"/>
      <c r="Q156" s="2"/>
      <c r="R156" s="2"/>
      <c r="S156" s="2"/>
      <c r="T156" s="2"/>
      <c r="U156" s="2"/>
      <c r="V156" s="2"/>
      <c r="W156" s="2"/>
    </row>
    <row r="157" spans="1:23">
      <c r="A157" s="2">
        <f t="shared" si="17"/>
        <v>152</v>
      </c>
      <c r="B157" s="2">
        <f t="shared" si="19"/>
        <v>26499.986110450707</v>
      </c>
      <c r="C157" s="2">
        <f t="shared" si="20"/>
        <v>10</v>
      </c>
      <c r="D157" s="2">
        <f t="shared" si="21"/>
        <v>12</v>
      </c>
      <c r="E157" s="2">
        <f t="shared" si="22"/>
        <v>445704.55228744721</v>
      </c>
      <c r="F157" s="2">
        <f t="shared" si="23"/>
        <v>39749.979165676028</v>
      </c>
      <c r="G157" s="2">
        <f t="shared" si="24"/>
        <v>164097.39275001225</v>
      </c>
      <c r="H157" s="2">
        <f t="shared" si="18"/>
        <v>152</v>
      </c>
      <c r="I157" s="24">
        <f>NPV(0.1,B$6:B157)</f>
        <v>99.641240527983996</v>
      </c>
      <c r="J157" s="24">
        <f>NPV(0.1,C$6:C157)</f>
        <v>99.9999489128287</v>
      </c>
      <c r="K157" s="24">
        <f>NPV(0.1,D$6:D157)</f>
        <v>119.99993869539438</v>
      </c>
      <c r="L157" s="24">
        <f>NPV(0.1,E$6:E157)</f>
        <v>187.70431621529067</v>
      </c>
      <c r="M157" s="24">
        <f>NPV(0.1,F$6:F157)</f>
        <v>149.46186079197597</v>
      </c>
      <c r="N157" s="24">
        <f>NPV(0.1,G$6:G157)</f>
        <v>197.00996646125722</v>
      </c>
      <c r="O157" s="24"/>
      <c r="P157" s="2"/>
      <c r="Q157" s="2"/>
      <c r="R157" s="2"/>
      <c r="S157" s="2"/>
      <c r="T157" s="2"/>
      <c r="U157" s="2"/>
      <c r="V157" s="2"/>
      <c r="W157" s="2"/>
    </row>
    <row r="158" spans="1:23">
      <c r="A158" s="2">
        <f t="shared" si="17"/>
        <v>153</v>
      </c>
      <c r="B158" s="2">
        <f t="shared" si="19"/>
        <v>28089.985277077751</v>
      </c>
      <c r="C158" s="2">
        <f t="shared" si="20"/>
        <v>10</v>
      </c>
      <c r="D158" s="2">
        <f t="shared" si="21"/>
        <v>12</v>
      </c>
      <c r="E158" s="2">
        <f t="shared" si="22"/>
        <v>481360.91647044301</v>
      </c>
      <c r="F158" s="2">
        <f t="shared" si="23"/>
        <v>42134.97791561659</v>
      </c>
      <c r="G158" s="2">
        <f t="shared" si="24"/>
        <v>175584.21024251313</v>
      </c>
      <c r="H158" s="2">
        <f t="shared" si="18"/>
        <v>153</v>
      </c>
      <c r="I158" s="24">
        <f>NPV(0.1,B$6:B158)</f>
        <v>99.6542863269664</v>
      </c>
      <c r="J158" s="24">
        <f>NPV(0.1,C$6:C158)</f>
        <v>99.999953557116996</v>
      </c>
      <c r="K158" s="24">
        <f>NPV(0.1,D$6:D158)</f>
        <v>119.99994426854033</v>
      </c>
      <c r="L158" s="24">
        <f>NPV(0.1,E$6:E158)</f>
        <v>187.92787410228539</v>
      </c>
      <c r="M158" s="24">
        <f>NPV(0.1,F$6:F158)</f>
        <v>149.48142949044956</v>
      </c>
      <c r="N158" s="24">
        <f>NPV(0.1,G$6:G158)</f>
        <v>197.09151283049565</v>
      </c>
      <c r="O158" s="24"/>
      <c r="P158" s="2"/>
      <c r="Q158" s="2"/>
      <c r="R158" s="2"/>
      <c r="S158" s="2"/>
      <c r="T158" s="2"/>
      <c r="U158" s="2"/>
      <c r="V158" s="2"/>
      <c r="W158" s="2"/>
    </row>
    <row r="159" spans="1:23">
      <c r="A159" s="2">
        <f t="shared" si="17"/>
        <v>154</v>
      </c>
      <c r="B159" s="2">
        <f t="shared" si="19"/>
        <v>29775.384393702418</v>
      </c>
      <c r="C159" s="2">
        <f t="shared" si="20"/>
        <v>10</v>
      </c>
      <c r="D159" s="2">
        <f t="shared" si="21"/>
        <v>12</v>
      </c>
      <c r="E159" s="2">
        <f t="shared" si="22"/>
        <v>519869.78978807852</v>
      </c>
      <c r="F159" s="2">
        <f t="shared" si="23"/>
        <v>44663.076590553588</v>
      </c>
      <c r="G159" s="2">
        <f t="shared" si="24"/>
        <v>187875.10495948905</v>
      </c>
      <c r="H159" s="2">
        <f t="shared" si="18"/>
        <v>154</v>
      </c>
      <c r="I159" s="24">
        <f>NPV(0.1,B$6:B159)</f>
        <v>99.666857733258524</v>
      </c>
      <c r="J159" s="24">
        <f>NPV(0.1,C$6:C159)</f>
        <v>99.99995777919726</v>
      </c>
      <c r="K159" s="24">
        <f>NPV(0.1,D$6:D159)</f>
        <v>119.99994933503666</v>
      </c>
      <c r="L159" s="24">
        <f>NPV(0.1,E$6:E159)</f>
        <v>188.14736730042566</v>
      </c>
      <c r="M159" s="24">
        <f>NPV(0.1,F$6:F159)</f>
        <v>149.50028659988777</v>
      </c>
      <c r="N159" s="24">
        <f>NPV(0.1,G$6:G159)</f>
        <v>197.17083520784576</v>
      </c>
      <c r="O159" s="24"/>
      <c r="P159" s="2"/>
      <c r="Q159" s="2"/>
      <c r="R159" s="2"/>
      <c r="S159" s="2"/>
      <c r="T159" s="2"/>
      <c r="U159" s="2"/>
      <c r="V159" s="2"/>
      <c r="W159" s="2"/>
    </row>
    <row r="160" spans="1:23">
      <c r="A160" s="2">
        <f t="shared" si="17"/>
        <v>155</v>
      </c>
      <c r="B160" s="2">
        <f t="shared" si="19"/>
        <v>31561.907457324563</v>
      </c>
      <c r="C160" s="2">
        <f t="shared" si="20"/>
        <v>10</v>
      </c>
      <c r="D160" s="2">
        <f t="shared" si="21"/>
        <v>12</v>
      </c>
      <c r="E160" s="2">
        <f t="shared" si="22"/>
        <v>561459.37297112483</v>
      </c>
      <c r="F160" s="2">
        <f t="shared" si="23"/>
        <v>47342.861185986803</v>
      </c>
      <c r="G160" s="2">
        <f t="shared" si="24"/>
        <v>201026.36230665329</v>
      </c>
      <c r="H160" s="2">
        <f t="shared" si="18"/>
        <v>155</v>
      </c>
      <c r="I160" s="24">
        <f>NPV(0.1,B$6:B160)</f>
        <v>99.678971997503666</v>
      </c>
      <c r="J160" s="24">
        <f>NPV(0.1,C$6:C160)</f>
        <v>99.999961617452044</v>
      </c>
      <c r="K160" s="24">
        <f>NPV(0.1,D$6:D160)</f>
        <v>119.9999539409424</v>
      </c>
      <c r="L160" s="24">
        <f>NPV(0.1,E$6:E160)</f>
        <v>188.36286971314519</v>
      </c>
      <c r="M160" s="24">
        <f>NPV(0.1,F$6:F160)</f>
        <v>149.51845799625548</v>
      </c>
      <c r="N160" s="24">
        <f>NPV(0.1,G$6:G160)</f>
        <v>197.24799424763177</v>
      </c>
      <c r="O160" s="24"/>
      <c r="P160" s="2"/>
      <c r="Q160" s="2"/>
      <c r="R160" s="2"/>
      <c r="S160" s="2"/>
      <c r="T160" s="2"/>
      <c r="U160" s="2"/>
      <c r="V160" s="2"/>
      <c r="W160" s="2"/>
    </row>
    <row r="161" spans="1:23">
      <c r="A161" s="2">
        <f t="shared" si="17"/>
        <v>156</v>
      </c>
      <c r="B161" s="2">
        <f t="shared" si="19"/>
        <v>33455.621904764041</v>
      </c>
      <c r="C161" s="2">
        <f t="shared" si="20"/>
        <v>10</v>
      </c>
      <c r="D161" s="2">
        <f t="shared" si="21"/>
        <v>12</v>
      </c>
      <c r="E161" s="2">
        <f t="shared" si="22"/>
        <v>606376.12280881486</v>
      </c>
      <c r="F161" s="2">
        <f t="shared" si="23"/>
        <v>50183.432857146014</v>
      </c>
      <c r="G161" s="2">
        <f t="shared" si="24"/>
        <v>215098.20766811902</v>
      </c>
      <c r="H161" s="2">
        <f t="shared" si="18"/>
        <v>156</v>
      </c>
      <c r="I161" s="24">
        <f>NPV(0.1,B$6:B161)</f>
        <v>99.690645743048989</v>
      </c>
      <c r="J161" s="24">
        <f>NPV(0.1,C$6:C161)</f>
        <v>99.999965106774582</v>
      </c>
      <c r="K161" s="24">
        <f>NPV(0.1,D$6:D161)</f>
        <v>119.99995812812946</v>
      </c>
      <c r="L161" s="24">
        <f>NPV(0.1,E$6:E161)</f>
        <v>188.5744539001789</v>
      </c>
      <c r="M161" s="24">
        <f>NPV(0.1,F$6:F161)</f>
        <v>149.53596861457348</v>
      </c>
      <c r="N161" s="24">
        <f>NPV(0.1,G$6:G161)</f>
        <v>197.32304894996909</v>
      </c>
      <c r="O161" s="24"/>
      <c r="P161" s="2"/>
      <c r="Q161" s="2"/>
      <c r="R161" s="2"/>
      <c r="S161" s="2"/>
      <c r="T161" s="2"/>
      <c r="U161" s="2"/>
      <c r="V161" s="2"/>
      <c r="W161" s="2"/>
    </row>
    <row r="162" spans="1:23">
      <c r="A162" s="2">
        <f t="shared" si="17"/>
        <v>157</v>
      </c>
      <c r="B162" s="2">
        <f t="shared" si="19"/>
        <v>35462.959219049888</v>
      </c>
      <c r="C162" s="2">
        <f t="shared" si="20"/>
        <v>10</v>
      </c>
      <c r="D162" s="2">
        <f t="shared" si="21"/>
        <v>12</v>
      </c>
      <c r="E162" s="2">
        <f t="shared" si="22"/>
        <v>654886.21263352013</v>
      </c>
      <c r="F162" s="2">
        <f t="shared" si="23"/>
        <v>53194.438828574777</v>
      </c>
      <c r="G162" s="2">
        <f t="shared" si="24"/>
        <v>230155.08220488738</v>
      </c>
      <c r="H162" s="2">
        <f t="shared" si="18"/>
        <v>157</v>
      </c>
      <c r="I162" s="24">
        <f>NPV(0.1,B$6:B162)</f>
        <v>99.701894988756294</v>
      </c>
      <c r="J162" s="24">
        <f>NPV(0.1,C$6:C162)</f>
        <v>99.999968278885973</v>
      </c>
      <c r="K162" s="24">
        <f>NPV(0.1,D$6:D162)</f>
        <v>119.99996193466313</v>
      </c>
      <c r="L162" s="24">
        <f>NPV(0.1,E$6:E162)</f>
        <v>188.78219110199382</v>
      </c>
      <c r="M162" s="24">
        <f>NPV(0.1,F$6:F162)</f>
        <v>149.55284248313444</v>
      </c>
      <c r="N162" s="24">
        <f>NPV(0.1,G$6:G162)</f>
        <v>197.39605670587903</v>
      </c>
      <c r="O162" s="24"/>
      <c r="P162" s="2"/>
      <c r="Q162" s="2"/>
      <c r="R162" s="2"/>
      <c r="S162" s="2"/>
      <c r="T162" s="2"/>
      <c r="U162" s="2"/>
      <c r="V162" s="2"/>
      <c r="W162" s="2"/>
    </row>
    <row r="163" spans="1:23">
      <c r="A163" s="2">
        <f t="shared" ref="A163:A194" si="25">A162+1</f>
        <v>158</v>
      </c>
      <c r="B163" s="2">
        <f t="shared" si="19"/>
        <v>37590.736772192882</v>
      </c>
      <c r="C163" s="2">
        <f t="shared" si="20"/>
        <v>10</v>
      </c>
      <c r="D163" s="2">
        <f t="shared" si="21"/>
        <v>12</v>
      </c>
      <c r="E163" s="2">
        <f t="shared" si="22"/>
        <v>707277.10964420182</v>
      </c>
      <c r="F163" s="2">
        <f t="shared" si="23"/>
        <v>56386.105158289269</v>
      </c>
      <c r="G163" s="2">
        <f t="shared" si="24"/>
        <v>246265.93795922952</v>
      </c>
      <c r="H163" s="2">
        <f t="shared" si="18"/>
        <v>158</v>
      </c>
      <c r="I163" s="24">
        <f>NPV(0.1,B$6:B163)</f>
        <v>99.712735170983336</v>
      </c>
      <c r="J163" s="24">
        <f>NPV(0.1,C$6:C163)</f>
        <v>99.999971162623609</v>
      </c>
      <c r="K163" s="24">
        <f>NPV(0.1,D$6:D163)</f>
        <v>119.99996539514829</v>
      </c>
      <c r="L163" s="24">
        <f>NPV(0.1,E$6:E163)</f>
        <v>188.98615126377575</v>
      </c>
      <c r="M163" s="24">
        <f>NPV(0.1,F$6:F163)</f>
        <v>149.56910275647502</v>
      </c>
      <c r="N163" s="24">
        <f>NPV(0.1,G$6:G163)</f>
        <v>197.46707334117323</v>
      </c>
      <c r="O163" s="24"/>
      <c r="P163" s="2"/>
      <c r="Q163" s="2"/>
      <c r="R163" s="2"/>
      <c r="S163" s="2"/>
      <c r="T163" s="2"/>
      <c r="U163" s="2"/>
      <c r="V163" s="2"/>
      <c r="W163" s="2"/>
    </row>
    <row r="164" spans="1:23">
      <c r="A164" s="2">
        <f t="shared" si="25"/>
        <v>159</v>
      </c>
      <c r="B164" s="2">
        <f t="shared" si="19"/>
        <v>39846.180978524455</v>
      </c>
      <c r="C164" s="2">
        <f t="shared" si="20"/>
        <v>10</v>
      </c>
      <c r="D164" s="2">
        <f t="shared" si="21"/>
        <v>12</v>
      </c>
      <c r="E164" s="2">
        <f t="shared" si="22"/>
        <v>763859.27841573802</v>
      </c>
      <c r="F164" s="2">
        <f t="shared" si="23"/>
        <v>59769.271467786624</v>
      </c>
      <c r="G164" s="2">
        <f t="shared" si="24"/>
        <v>263504.5536163756</v>
      </c>
      <c r="H164" s="2">
        <f t="shared" si="18"/>
        <v>159</v>
      </c>
      <c r="I164" s="24">
        <f>NPV(0.1,B$6:B164)</f>
        <v>99.723181164765748</v>
      </c>
      <c r="J164" s="24">
        <f>NPV(0.1,C$6:C164)</f>
        <v>99.999973784203277</v>
      </c>
      <c r="K164" s="24">
        <f>NPV(0.1,D$6:D164)</f>
        <v>119.99996854104388</v>
      </c>
      <c r="L164" s="24">
        <f>NPV(0.1,E$6:E164)</f>
        <v>189.18640305897981</v>
      </c>
      <c r="M164" s="24">
        <f>NPV(0.1,F$6:F164)</f>
        <v>149.58477174714864</v>
      </c>
      <c r="N164" s="24">
        <f>NPV(0.1,G$6:G164)</f>
        <v>197.53615315914121</v>
      </c>
      <c r="O164" s="24"/>
      <c r="P164" s="2"/>
      <c r="Q164" s="2"/>
      <c r="R164" s="2"/>
      <c r="S164" s="2"/>
      <c r="T164" s="2"/>
      <c r="U164" s="2"/>
      <c r="V164" s="2"/>
      <c r="W164" s="2"/>
    </row>
    <row r="165" spans="1:23">
      <c r="A165" s="2">
        <f t="shared" si="25"/>
        <v>160</v>
      </c>
      <c r="B165" s="2">
        <f t="shared" si="19"/>
        <v>42236.951837235923</v>
      </c>
      <c r="C165" s="2">
        <f t="shared" si="20"/>
        <v>10</v>
      </c>
      <c r="D165" s="2">
        <f t="shared" si="21"/>
        <v>12</v>
      </c>
      <c r="E165" s="2">
        <f t="shared" si="22"/>
        <v>824968.02068899712</v>
      </c>
      <c r="F165" s="2">
        <f t="shared" si="23"/>
        <v>63355.427755853823</v>
      </c>
      <c r="G165" s="2">
        <f t="shared" si="24"/>
        <v>281949.87236952194</v>
      </c>
      <c r="H165" s="2">
        <f t="shared" si="18"/>
        <v>160</v>
      </c>
      <c r="I165" s="24">
        <f>NPV(0.1,B$6:B165)</f>
        <v>99.733247304228811</v>
      </c>
      <c r="J165" s="24">
        <f>NPV(0.1,C$6:C165)</f>
        <v>99.999976167457518</v>
      </c>
      <c r="K165" s="24">
        <f>NPV(0.1,D$6:D165)</f>
        <v>119.99997140094897</v>
      </c>
      <c r="L165" s="24">
        <f>NPV(0.1,E$6:E165)</f>
        <v>189.3830139124529</v>
      </c>
      <c r="M165" s="24">
        <f>NPV(0.1,F$6:F165)</f>
        <v>149.59987095634324</v>
      </c>
      <c r="N165" s="24">
        <f>NPV(0.1,G$6:G165)</f>
        <v>197.60334898207373</v>
      </c>
      <c r="O165" s="24"/>
      <c r="P165" s="2"/>
      <c r="Q165" s="2"/>
      <c r="R165" s="2"/>
      <c r="S165" s="2"/>
      <c r="T165" s="2"/>
      <c r="U165" s="2"/>
      <c r="V165" s="2"/>
      <c r="W165" s="2"/>
    </row>
    <row r="166" spans="1:23">
      <c r="A166" s="2">
        <f t="shared" si="25"/>
        <v>161</v>
      </c>
      <c r="B166" s="2">
        <f t="shared" si="19"/>
        <v>44771.168947470083</v>
      </c>
      <c r="C166" s="2">
        <f t="shared" si="20"/>
        <v>10</v>
      </c>
      <c r="D166" s="2">
        <f t="shared" si="21"/>
        <v>12</v>
      </c>
      <c r="E166" s="2">
        <f t="shared" si="22"/>
        <v>890965.462344117</v>
      </c>
      <c r="F166" s="2">
        <f t="shared" si="23"/>
        <v>67156.753421205052</v>
      </c>
      <c r="G166" s="2">
        <f t="shared" si="24"/>
        <v>301686.36343538848</v>
      </c>
      <c r="H166" s="2">
        <f t="shared" si="18"/>
        <v>161</v>
      </c>
      <c r="I166" s="24">
        <f>NPV(0.1,B$6:B166)</f>
        <v>99.74294740225686</v>
      </c>
      <c r="J166" s="24">
        <f>NPV(0.1,C$6:C166)</f>
        <v>99.999978334052287</v>
      </c>
      <c r="K166" s="24">
        <f>NPV(0.1,D$6:D166)</f>
        <v>119.99997400086269</v>
      </c>
      <c r="L166" s="24">
        <f>NPV(0.1,E$6:E166)</f>
        <v>189.57605002313556</v>
      </c>
      <c r="M166" s="24">
        <f>NPV(0.1,F$6:F166)</f>
        <v>149.61442110338533</v>
      </c>
      <c r="N166" s="24">
        <f>NPV(0.1,G$6:G166)</f>
        <v>197.66871219165353</v>
      </c>
      <c r="O166" s="24"/>
      <c r="P166" s="2"/>
      <c r="Q166" s="2"/>
      <c r="R166" s="2"/>
      <c r="S166" s="2"/>
      <c r="T166" s="2"/>
      <c r="U166" s="2"/>
      <c r="V166" s="2"/>
      <c r="W166" s="2"/>
    </row>
    <row r="167" spans="1:23">
      <c r="A167" s="2">
        <f t="shared" si="25"/>
        <v>162</v>
      </c>
      <c r="B167" s="2">
        <f t="shared" si="19"/>
        <v>47457.439084318292</v>
      </c>
      <c r="C167" s="2">
        <f t="shared" si="20"/>
        <v>10</v>
      </c>
      <c r="D167" s="2">
        <f t="shared" si="21"/>
        <v>12</v>
      </c>
      <c r="E167" s="2">
        <f t="shared" si="22"/>
        <v>962242.69933164644</v>
      </c>
      <c r="F167" s="2">
        <f t="shared" si="23"/>
        <v>71186.158626477365</v>
      </c>
      <c r="G167" s="2">
        <f t="shared" si="24"/>
        <v>322804.40887586569</v>
      </c>
      <c r="H167" s="2">
        <f t="shared" si="18"/>
        <v>162</v>
      </c>
      <c r="I167" s="24">
        <f>NPV(0.1,B$6:B167)</f>
        <v>99.752294769447502</v>
      </c>
      <c r="J167" s="24">
        <f>NPV(0.1,C$6:C167)</f>
        <v>99.999980303683884</v>
      </c>
      <c r="K167" s="24">
        <f>NPV(0.1,D$6:D167)</f>
        <v>119.99997636442062</v>
      </c>
      <c r="L167" s="24">
        <f>NPV(0.1,E$6:E167)</f>
        <v>189.76557638635128</v>
      </c>
      <c r="M167" s="24">
        <f>NPV(0.1,F$6:F167)</f>
        <v>149.62844215417132</v>
      </c>
      <c r="N167" s="24">
        <f>NPV(0.1,G$6:G167)</f>
        <v>197.7322927682448</v>
      </c>
      <c r="O167" s="24"/>
      <c r="P167" s="2"/>
      <c r="Q167" s="2"/>
      <c r="R167" s="2"/>
      <c r="S167" s="2"/>
      <c r="T167" s="2"/>
      <c r="U167" s="2"/>
      <c r="V167" s="2"/>
      <c r="W167" s="2"/>
    </row>
    <row r="168" spans="1:23">
      <c r="A168" s="2">
        <f t="shared" si="25"/>
        <v>163</v>
      </c>
      <c r="B168" s="2">
        <f t="shared" si="19"/>
        <v>50304.885429377391</v>
      </c>
      <c r="C168" s="2">
        <f t="shared" si="20"/>
        <v>10</v>
      </c>
      <c r="D168" s="2">
        <f t="shared" si="21"/>
        <v>12</v>
      </c>
      <c r="E168" s="2">
        <f t="shared" si="22"/>
        <v>1039222.1152781782</v>
      </c>
      <c r="F168" s="2">
        <f t="shared" si="23"/>
        <v>75457.328144066007</v>
      </c>
      <c r="G168" s="2">
        <f t="shared" si="24"/>
        <v>345400.71749717632</v>
      </c>
      <c r="H168" s="2">
        <f t="shared" si="18"/>
        <v>163</v>
      </c>
      <c r="I168" s="24">
        <f>NPV(0.1,B$6:B168)</f>
        <v>99.761302232376693</v>
      </c>
      <c r="J168" s="24">
        <f>NPV(0.1,C$6:C168)</f>
        <v>99.999982094258087</v>
      </c>
      <c r="K168" s="24">
        <f>NPV(0.1,D$6:D168)</f>
        <v>119.99997851310965</v>
      </c>
      <c r="L168" s="24">
        <f>NPV(0.1,E$6:E168)</f>
        <v>189.95165681569034</v>
      </c>
      <c r="M168" s="24">
        <f>NPV(0.1,F$6:F168)</f>
        <v>149.64195334856507</v>
      </c>
      <c r="N168" s="24">
        <f>NPV(0.1,G$6:G168)</f>
        <v>197.79413932911086</v>
      </c>
      <c r="O168" s="24"/>
      <c r="P168" s="2"/>
      <c r="Q168" s="2"/>
      <c r="R168" s="2"/>
      <c r="S168" s="2"/>
      <c r="T168" s="2"/>
      <c r="U168" s="2"/>
      <c r="V168" s="2"/>
      <c r="W168" s="2"/>
    </row>
    <row r="169" spans="1:23">
      <c r="A169" s="2">
        <f t="shared" si="25"/>
        <v>164</v>
      </c>
      <c r="B169" s="2">
        <f t="shared" si="19"/>
        <v>53323.178555140039</v>
      </c>
      <c r="C169" s="2">
        <f t="shared" si="20"/>
        <v>10</v>
      </c>
      <c r="D169" s="2">
        <f t="shared" si="21"/>
        <v>12</v>
      </c>
      <c r="E169" s="2">
        <f t="shared" si="22"/>
        <v>1122359.8845004325</v>
      </c>
      <c r="F169" s="2">
        <f t="shared" si="23"/>
        <v>79984.767832709971</v>
      </c>
      <c r="G169" s="2">
        <f t="shared" si="24"/>
        <v>369578.76772197866</v>
      </c>
      <c r="H169" s="2">
        <f t="shared" si="18"/>
        <v>164</v>
      </c>
      <c r="I169" s="24">
        <f>NPV(0.1,B$6:B169)</f>
        <v>99.769982151199343</v>
      </c>
      <c r="J169" s="24">
        <f>NPV(0.1,C$6:C169)</f>
        <v>99.999983722052804</v>
      </c>
      <c r="K169" s="24">
        <f>NPV(0.1,D$6:D169)</f>
        <v>119.99998046646331</v>
      </c>
      <c r="L169" s="24">
        <f>NPV(0.1,E$6:E169)</f>
        <v>190.134353964496</v>
      </c>
      <c r="M169" s="24">
        <f>NPV(0.1,F$6:F169)</f>
        <v>149.65497322679909</v>
      </c>
      <c r="N169" s="24">
        <f>NPV(0.1,G$6:G169)</f>
        <v>197.85429916558965</v>
      </c>
      <c r="O169" s="24"/>
      <c r="P169" s="2"/>
      <c r="Q169" s="2"/>
      <c r="R169" s="2"/>
      <c r="S169" s="2"/>
      <c r="T169" s="2"/>
      <c r="U169" s="2"/>
      <c r="V169" s="2"/>
      <c r="W169" s="2"/>
    </row>
    <row r="170" spans="1:23">
      <c r="A170" s="2">
        <f t="shared" si="25"/>
        <v>165</v>
      </c>
      <c r="B170" s="2">
        <f t="shared" si="19"/>
        <v>56522.569268448446</v>
      </c>
      <c r="C170" s="2">
        <f t="shared" si="20"/>
        <v>10</v>
      </c>
      <c r="D170" s="2">
        <f t="shared" si="21"/>
        <v>12</v>
      </c>
      <c r="E170" s="2">
        <f t="shared" si="22"/>
        <v>1212148.6752604672</v>
      </c>
      <c r="F170" s="2">
        <f t="shared" si="23"/>
        <v>84783.853902672578</v>
      </c>
      <c r="G170" s="2">
        <f t="shared" si="24"/>
        <v>395449.28146251716</v>
      </c>
      <c r="H170" s="2">
        <f t="shared" si="18"/>
        <v>165</v>
      </c>
      <c r="I170" s="24">
        <f>NPV(0.1,B$6:B170)</f>
        <v>99.778346436610278</v>
      </c>
      <c r="J170" s="24">
        <f>NPV(0.1,C$6:C170)</f>
        <v>99.999985201866181</v>
      </c>
      <c r="K170" s="24">
        <f>NPV(0.1,D$6:D170)</f>
        <v>119.99998224223937</v>
      </c>
      <c r="L170" s="24">
        <f>NPV(0.1,E$6:E170)</f>
        <v>190.31372934695972</v>
      </c>
      <c r="M170" s="24">
        <f>NPV(0.1,F$6:F170)</f>
        <v>149.66751965491545</v>
      </c>
      <c r="N170" s="24">
        <f>NPV(0.1,G$6:G170)</f>
        <v>197.91281827925536</v>
      </c>
      <c r="O170" s="24"/>
      <c r="P170" s="2"/>
      <c r="Q170" s="2"/>
      <c r="R170" s="2"/>
      <c r="S170" s="2"/>
      <c r="T170" s="2"/>
      <c r="U170" s="2"/>
      <c r="V170" s="2"/>
      <c r="W170" s="2"/>
    </row>
    <row r="171" spans="1:23">
      <c r="A171" s="2">
        <f t="shared" si="25"/>
        <v>166</v>
      </c>
      <c r="B171" s="2">
        <f t="shared" si="19"/>
        <v>59913.923424555353</v>
      </c>
      <c r="C171" s="2">
        <f t="shared" si="20"/>
        <v>10</v>
      </c>
      <c r="D171" s="2">
        <f t="shared" si="21"/>
        <v>12</v>
      </c>
      <c r="E171" s="2">
        <f t="shared" si="22"/>
        <v>1309120.5692813047</v>
      </c>
      <c r="F171" s="2">
        <f t="shared" si="23"/>
        <v>89870.885136832934</v>
      </c>
      <c r="G171" s="2">
        <f t="shared" si="24"/>
        <v>423130.73116489337</v>
      </c>
      <c r="H171" s="2">
        <f t="shared" si="18"/>
        <v>166</v>
      </c>
      <c r="I171" s="24">
        <f>NPV(0.1,B$6:B171)</f>
        <v>99.786406566188077</v>
      </c>
      <c r="J171" s="24">
        <f>NPV(0.1,C$6:C171)</f>
        <v>99.999986547151067</v>
      </c>
      <c r="K171" s="24">
        <f>NPV(0.1,D$6:D171)</f>
        <v>119.99998385658122</v>
      </c>
      <c r="L171" s="24">
        <f>NPV(0.1,E$6:E171)</f>
        <v>190.48984335883316</v>
      </c>
      <c r="M171" s="24">
        <f>NPV(0.1,F$6:F171)</f>
        <v>149.67960984928217</v>
      </c>
      <c r="N171" s="24">
        <f>NPV(0.1,G$6:G171)</f>
        <v>197.96974141709387</v>
      </c>
      <c r="O171" s="24"/>
      <c r="P171" s="2"/>
      <c r="Q171" s="2"/>
      <c r="R171" s="2"/>
      <c r="S171" s="2"/>
      <c r="T171" s="2"/>
      <c r="U171" s="2"/>
      <c r="V171" s="2"/>
      <c r="W171" s="2"/>
    </row>
    <row r="172" spans="1:23">
      <c r="A172" s="2">
        <f t="shared" si="25"/>
        <v>167</v>
      </c>
      <c r="B172" s="2">
        <f t="shared" si="19"/>
        <v>63508.758830028673</v>
      </c>
      <c r="C172" s="2">
        <f t="shared" si="20"/>
        <v>10</v>
      </c>
      <c r="D172" s="2">
        <f t="shared" si="21"/>
        <v>12</v>
      </c>
      <c r="E172" s="2">
        <f t="shared" si="22"/>
        <v>1413850.2148238092</v>
      </c>
      <c r="F172" s="2">
        <f t="shared" si="23"/>
        <v>95263.138245042908</v>
      </c>
      <c r="G172" s="2">
        <f t="shared" si="24"/>
        <v>452749.88234643592</v>
      </c>
      <c r="H172" s="2">
        <f t="shared" si="18"/>
        <v>167</v>
      </c>
      <c r="I172" s="24">
        <f>NPV(0.1,B$6:B172)</f>
        <v>99.794173600144873</v>
      </c>
      <c r="J172" s="24">
        <f>NPV(0.1,C$6:C172)</f>
        <v>99.999987770137324</v>
      </c>
      <c r="K172" s="24">
        <f>NPV(0.1,D$6:D172)</f>
        <v>119.99998532416474</v>
      </c>
      <c r="L172" s="24">
        <f>NPV(0.1,E$6:E172)</f>
        <v>190.66275529776348</v>
      </c>
      <c r="M172" s="24">
        <f>NPV(0.1,F$6:F172)</f>
        <v>149.69126040021735</v>
      </c>
      <c r="N172" s="24">
        <f>NPV(0.1,G$6:G172)</f>
        <v>198.02511210571856</v>
      </c>
      <c r="O172" s="24"/>
      <c r="P172" s="2"/>
      <c r="Q172" s="2"/>
      <c r="R172" s="2"/>
      <c r="S172" s="2"/>
      <c r="T172" s="2"/>
      <c r="U172" s="2"/>
      <c r="V172" s="2"/>
      <c r="W172" s="2"/>
    </row>
    <row r="173" spans="1:23">
      <c r="A173" s="2">
        <f t="shared" si="25"/>
        <v>168</v>
      </c>
      <c r="B173" s="2">
        <f t="shared" si="19"/>
        <v>67319.284359830403</v>
      </c>
      <c r="C173" s="2">
        <f t="shared" si="20"/>
        <v>10</v>
      </c>
      <c r="D173" s="2">
        <f t="shared" si="21"/>
        <v>12</v>
      </c>
      <c r="E173" s="2">
        <f t="shared" si="22"/>
        <v>1526958.232009714</v>
      </c>
      <c r="F173" s="2">
        <f t="shared" si="23"/>
        <v>100978.92653974549</v>
      </c>
      <c r="G173" s="2">
        <f t="shared" si="24"/>
        <v>484442.37411068648</v>
      </c>
      <c r="H173" s="2">
        <f t="shared" si="18"/>
        <v>168</v>
      </c>
      <c r="I173" s="24">
        <f>NPV(0.1,B$6:B173)</f>
        <v>99.801658196503226</v>
      </c>
      <c r="J173" s="24">
        <f>NPV(0.1,C$6:C173)</f>
        <v>99.999988881943011</v>
      </c>
      <c r="K173" s="24">
        <f>NPV(0.1,D$6:D173)</f>
        <v>119.99998665833157</v>
      </c>
      <c r="L173" s="24">
        <f>NPV(0.1,E$6:E173)</f>
        <v>190.83252338325869</v>
      </c>
      <c r="M173" s="24">
        <f>NPV(0.1,F$6:F173)</f>
        <v>149.70248729475489</v>
      </c>
      <c r="N173" s="24">
        <f>NPV(0.1,G$6:G173)</f>
        <v>198.07897268465351</v>
      </c>
      <c r="O173" s="24"/>
      <c r="P173" s="2"/>
      <c r="Q173" s="2"/>
      <c r="R173" s="2"/>
      <c r="S173" s="2"/>
      <c r="T173" s="2"/>
      <c r="U173" s="2"/>
      <c r="V173" s="2"/>
      <c r="W173" s="2"/>
    </row>
    <row r="174" spans="1:23">
      <c r="A174" s="2">
        <f t="shared" si="25"/>
        <v>169</v>
      </c>
      <c r="B174" s="2">
        <f t="shared" si="19"/>
        <v>71358.441421420226</v>
      </c>
      <c r="C174" s="2">
        <f t="shared" si="20"/>
        <v>10</v>
      </c>
      <c r="D174" s="2">
        <f t="shared" si="21"/>
        <v>12</v>
      </c>
      <c r="E174" s="2">
        <f t="shared" si="22"/>
        <v>1649114.8905704913</v>
      </c>
      <c r="F174" s="2">
        <f t="shared" si="23"/>
        <v>107037.66213213022</v>
      </c>
      <c r="G174" s="2">
        <f t="shared" si="24"/>
        <v>518353.34029843454</v>
      </c>
      <c r="H174" s="2">
        <f t="shared" si="18"/>
        <v>169</v>
      </c>
      <c r="I174" s="24">
        <f>NPV(0.1,B$6:B174)</f>
        <v>99.808870625721298</v>
      </c>
      <c r="J174" s="24">
        <f>NPV(0.1,C$6:C174)</f>
        <v>99.999989892675458</v>
      </c>
      <c r="K174" s="24">
        <f>NPV(0.1,D$6:D174)</f>
        <v>119.99998787121049</v>
      </c>
      <c r="L174" s="24">
        <f>NPV(0.1,E$6:E174)</f>
        <v>190.99920477629036</v>
      </c>
      <c r="M174" s="24">
        <f>NPV(0.1,F$6:F174)</f>
        <v>149.71330593858198</v>
      </c>
      <c r="N174" s="24">
        <f>NPV(0.1,G$6:G174)</f>
        <v>198.13136433870844</v>
      </c>
      <c r="O174" s="24"/>
      <c r="P174" s="2"/>
      <c r="Q174" s="2"/>
      <c r="R174" s="2"/>
      <c r="S174" s="2"/>
      <c r="T174" s="2"/>
      <c r="U174" s="2"/>
      <c r="V174" s="2"/>
      <c r="W174" s="2"/>
    </row>
    <row r="175" spans="1:23">
      <c r="A175" s="2">
        <f t="shared" si="25"/>
        <v>170</v>
      </c>
      <c r="B175" s="2">
        <f t="shared" si="19"/>
        <v>75639.947906705449</v>
      </c>
      <c r="C175" s="2">
        <f t="shared" si="20"/>
        <v>10</v>
      </c>
      <c r="D175" s="2">
        <f t="shared" si="21"/>
        <v>12</v>
      </c>
      <c r="E175" s="2">
        <f t="shared" si="22"/>
        <v>1781044.0818161308</v>
      </c>
      <c r="F175" s="2">
        <f t="shared" si="23"/>
        <v>113459.92186005804</v>
      </c>
      <c r="G175" s="2">
        <f t="shared" si="24"/>
        <v>554638.07411932503</v>
      </c>
      <c r="H175" s="2">
        <f t="shared" si="18"/>
        <v>170</v>
      </c>
      <c r="I175" s="24">
        <f>NPV(0.1,B$6:B175)</f>
        <v>99.81582078478597</v>
      </c>
      <c r="J175" s="24">
        <f>NPV(0.1,C$6:C175)</f>
        <v>99.999990811523134</v>
      </c>
      <c r="K175" s="24">
        <f>NPV(0.1,D$6:D175)</f>
        <v>119.99998897382771</v>
      </c>
      <c r="L175" s="24">
        <f>NPV(0.1,E$6:E175)</f>
        <v>191.16285559853961</v>
      </c>
      <c r="M175" s="24">
        <f>NPV(0.1,F$6:F175)</f>
        <v>149.72373117717899</v>
      </c>
      <c r="N175" s="24">
        <f>NPV(0.1,G$6:G175)</f>
        <v>198.18232712947091</v>
      </c>
      <c r="O175" s="24"/>
      <c r="P175" s="2"/>
      <c r="Q175" s="2"/>
      <c r="R175" s="2"/>
      <c r="S175" s="2"/>
      <c r="T175" s="2"/>
      <c r="U175" s="2"/>
      <c r="V175" s="2"/>
      <c r="W175" s="2"/>
    </row>
    <row r="176" spans="1:23">
      <c r="A176" s="2">
        <f t="shared" si="25"/>
        <v>171</v>
      </c>
      <c r="B176" s="2">
        <f t="shared" si="19"/>
        <v>80178.344781107779</v>
      </c>
      <c r="C176" s="2">
        <f t="shared" si="20"/>
        <v>10</v>
      </c>
      <c r="D176" s="2">
        <f t="shared" si="21"/>
        <v>12</v>
      </c>
      <c r="E176" s="2">
        <f t="shared" si="22"/>
        <v>1923527.6083614214</v>
      </c>
      <c r="F176" s="2">
        <f t="shared" si="23"/>
        <v>120267.51717166153</v>
      </c>
      <c r="G176" s="2">
        <f t="shared" si="24"/>
        <v>593462.73930767784</v>
      </c>
      <c r="H176" s="2">
        <f t="shared" si="18"/>
        <v>171</v>
      </c>
      <c r="I176" s="24">
        <f>NPV(0.1,B$6:B176)</f>
        <v>99.822518210793746</v>
      </c>
      <c r="J176" s="24">
        <f>NPV(0.1,C$6:C176)</f>
        <v>99.999991646839206</v>
      </c>
      <c r="K176" s="24">
        <f>NPV(0.1,D$6:D176)</f>
        <v>119.99998997620699</v>
      </c>
      <c r="L176" s="24">
        <f>NPV(0.1,E$6:E176)</f>
        <v>191.32353095129344</v>
      </c>
      <c r="M176" s="24">
        <f>NPV(0.1,F$6:F176)</f>
        <v>149.73377731619067</v>
      </c>
      <c r="N176" s="24">
        <f>NPV(0.1,G$6:G176)</f>
        <v>198.23190002593989</v>
      </c>
      <c r="O176" s="24"/>
      <c r="P176" s="2"/>
      <c r="Q176" s="2"/>
      <c r="R176" s="2"/>
      <c r="S176" s="2"/>
      <c r="T176" s="2"/>
      <c r="U176" s="2"/>
      <c r="V176" s="2"/>
      <c r="W176" s="2"/>
    </row>
    <row r="177" spans="1:23">
      <c r="A177" s="2">
        <f t="shared" si="25"/>
        <v>172</v>
      </c>
      <c r="B177" s="2">
        <f t="shared" si="19"/>
        <v>84989.045467974254</v>
      </c>
      <c r="C177" s="2">
        <f t="shared" si="20"/>
        <v>10</v>
      </c>
      <c r="D177" s="2">
        <f t="shared" si="21"/>
        <v>12</v>
      </c>
      <c r="E177" s="2">
        <f t="shared" si="22"/>
        <v>2077409.8170303353</v>
      </c>
      <c r="F177" s="2">
        <f t="shared" si="23"/>
        <v>127483.56820196123</v>
      </c>
      <c r="G177" s="2">
        <f t="shared" si="24"/>
        <v>635005.13105921529</v>
      </c>
      <c r="H177" s="2">
        <f t="shared" si="18"/>
        <v>172</v>
      </c>
      <c r="I177" s="24">
        <f>NPV(0.1,B$6:B177)</f>
        <v>99.82897209403761</v>
      </c>
      <c r="J177" s="24">
        <f>NPV(0.1,C$6:C177)</f>
        <v>99.999992406217459</v>
      </c>
      <c r="K177" s="24">
        <f>NPV(0.1,D$6:D177)</f>
        <v>119.9999908874609</v>
      </c>
      <c r="L177" s="24">
        <f>NPV(0.1,E$6:E177)</f>
        <v>191.48128493399719</v>
      </c>
      <c r="M177" s="24">
        <f>NPV(0.1,F$6:F177)</f>
        <v>149.74345814105646</v>
      </c>
      <c r="N177" s="24">
        <f>NPV(0.1,G$6:G177)</f>
        <v>198.28012093432332</v>
      </c>
      <c r="O177" s="24"/>
      <c r="P177" s="2"/>
      <c r="Q177" s="2"/>
      <c r="R177" s="2"/>
      <c r="S177" s="2"/>
      <c r="T177" s="2"/>
      <c r="U177" s="2"/>
      <c r="V177" s="2"/>
      <c r="W177" s="2"/>
    </row>
    <row r="178" spans="1:23">
      <c r="A178" s="2">
        <f t="shared" si="25"/>
        <v>173</v>
      </c>
      <c r="B178" s="2">
        <f t="shared" si="19"/>
        <v>90088.388196052707</v>
      </c>
      <c r="C178" s="2">
        <f t="shared" si="20"/>
        <v>10</v>
      </c>
      <c r="D178" s="2">
        <f t="shared" si="21"/>
        <v>12</v>
      </c>
      <c r="E178" s="2">
        <f t="shared" si="22"/>
        <v>2243602.6023927624</v>
      </c>
      <c r="F178" s="2">
        <f t="shared" si="23"/>
        <v>135132.58229407892</v>
      </c>
      <c r="G178" s="2">
        <f t="shared" si="24"/>
        <v>679455.49023336044</v>
      </c>
      <c r="H178" s="2">
        <f t="shared" si="18"/>
        <v>173</v>
      </c>
      <c r="I178" s="24">
        <f>NPV(0.1,B$6:B178)</f>
        <v>99.835191290618056</v>
      </c>
      <c r="J178" s="24">
        <f>NPV(0.1,C$6:C178)</f>
        <v>99.999993096561312</v>
      </c>
      <c r="K178" s="24">
        <f>NPV(0.1,D$6:D178)</f>
        <v>119.99999171587352</v>
      </c>
      <c r="L178" s="24">
        <f>NPV(0.1,E$6:E178)</f>
        <v>191.63617066246997</v>
      </c>
      <c r="M178" s="24">
        <f>NPV(0.1,F$6:F178)</f>
        <v>149.75278693592713</v>
      </c>
      <c r="N178" s="24">
        <f>NPV(0.1,G$6:G178)</f>
        <v>198.32702672702362</v>
      </c>
      <c r="O178" s="24"/>
      <c r="P178" s="2"/>
      <c r="Q178" s="2"/>
      <c r="R178" s="2"/>
      <c r="S178" s="2"/>
      <c r="T178" s="2"/>
      <c r="U178" s="2"/>
      <c r="V178" s="2"/>
      <c r="W178" s="2"/>
    </row>
    <row r="179" spans="1:23">
      <c r="A179" s="2">
        <f t="shared" si="25"/>
        <v>174</v>
      </c>
      <c r="B179" s="2">
        <f t="shared" si="19"/>
        <v>95493.691487815871</v>
      </c>
      <c r="C179" s="2">
        <f t="shared" si="20"/>
        <v>10</v>
      </c>
      <c r="D179" s="2">
        <f t="shared" si="21"/>
        <v>12</v>
      </c>
      <c r="E179" s="2">
        <f t="shared" si="22"/>
        <v>2423090.8105841838</v>
      </c>
      <c r="F179" s="2">
        <f t="shared" si="23"/>
        <v>143240.53723172366</v>
      </c>
      <c r="G179" s="2">
        <f t="shared" si="24"/>
        <v>727017.37454969576</v>
      </c>
      <c r="H179" s="2">
        <f t="shared" si="18"/>
        <v>174</v>
      </c>
      <c r="I179" s="24">
        <f>NPV(0.1,B$6:B179)</f>
        <v>99.841184334595582</v>
      </c>
      <c r="J179" s="24">
        <f>NPV(0.1,C$6:C179)</f>
        <v>99.999993724146648</v>
      </c>
      <c r="K179" s="24">
        <f>NPV(0.1,D$6:D179)</f>
        <v>119.9999924689759</v>
      </c>
      <c r="L179" s="24">
        <f>NPV(0.1,E$6:E179)</f>
        <v>191.78824028678869</v>
      </c>
      <c r="M179" s="24">
        <f>NPV(0.1,F$6:F179)</f>
        <v>149.76177650189339</v>
      </c>
      <c r="N179" s="24">
        <f>NPV(0.1,G$6:G179)</f>
        <v>198.37265327083205</v>
      </c>
      <c r="O179" s="24"/>
      <c r="P179" s="2"/>
      <c r="Q179" s="2"/>
      <c r="R179" s="2"/>
      <c r="S179" s="2"/>
      <c r="T179" s="2"/>
      <c r="U179" s="2"/>
      <c r="V179" s="2"/>
      <c r="W179" s="2"/>
    </row>
    <row r="180" spans="1:23">
      <c r="A180" s="2">
        <f t="shared" si="25"/>
        <v>175</v>
      </c>
      <c r="B180" s="2">
        <f t="shared" si="19"/>
        <v>101223.31297708483</v>
      </c>
      <c r="C180" s="2">
        <f t="shared" si="20"/>
        <v>10</v>
      </c>
      <c r="D180" s="2">
        <f t="shared" si="21"/>
        <v>12</v>
      </c>
      <c r="E180" s="2">
        <f t="shared" si="22"/>
        <v>2616938.0754309185</v>
      </c>
      <c r="F180" s="2">
        <f t="shared" si="23"/>
        <v>151834.9694656271</v>
      </c>
      <c r="G180" s="2">
        <f t="shared" si="24"/>
        <v>777908.5907681745</v>
      </c>
      <c r="H180" s="2">
        <f t="shared" si="18"/>
        <v>175</v>
      </c>
      <c r="I180" s="24">
        <f>NPV(0.1,B$6:B180)</f>
        <v>99.846959449701203</v>
      </c>
      <c r="J180" s="24">
        <f>NPV(0.1,C$6:C180)</f>
        <v>99.999994294678757</v>
      </c>
      <c r="K180" s="24">
        <f>NPV(0.1,D$6:D180)</f>
        <v>119.99999315361445</v>
      </c>
      <c r="L180" s="24">
        <f>NPV(0.1,E$6:E180)</f>
        <v>191.93754500884708</v>
      </c>
      <c r="M180" s="24">
        <f>NPV(0.1,F$6:F180)</f>
        <v>149.7704391745518</v>
      </c>
      <c r="N180" s="24">
        <f>NPV(0.1,G$6:G180)</f>
        <v>198.41703545435482</v>
      </c>
      <c r="O180" s="24"/>
      <c r="P180" s="2"/>
      <c r="Q180" s="2"/>
      <c r="R180" s="2"/>
      <c r="S180" s="2"/>
      <c r="T180" s="2"/>
      <c r="U180" s="2"/>
      <c r="V180" s="2"/>
      <c r="W180" s="2"/>
    </row>
    <row r="181" spans="1:23">
      <c r="A181" s="2">
        <f t="shared" si="25"/>
        <v>176</v>
      </c>
      <c r="B181" s="2">
        <f t="shared" si="19"/>
        <v>107296.71175570993</v>
      </c>
      <c r="C181" s="2">
        <f t="shared" si="20"/>
        <v>10</v>
      </c>
      <c r="D181" s="2">
        <f t="shared" si="21"/>
        <v>12</v>
      </c>
      <c r="E181" s="2">
        <f t="shared" si="22"/>
        <v>2826293.1214653919</v>
      </c>
      <c r="F181" s="2">
        <f t="shared" si="23"/>
        <v>160945.06763356473</v>
      </c>
      <c r="G181" s="2">
        <f t="shared" si="24"/>
        <v>832362.19212194672</v>
      </c>
      <c r="H181" s="2">
        <f t="shared" si="18"/>
        <v>176</v>
      </c>
      <c r="I181" s="24">
        <f>NPV(0.1,B$6:B181)</f>
        <v>99.852524560621148</v>
      </c>
      <c r="J181" s="24">
        <f>NPV(0.1,C$6:C181)</f>
        <v>99.99999481334433</v>
      </c>
      <c r="K181" s="24">
        <f>NPV(0.1,D$6:D181)</f>
        <v>119.99999377601311</v>
      </c>
      <c r="L181" s="24">
        <f>NPV(0.1,E$6:E181)</f>
        <v>192.08413509959533</v>
      </c>
      <c r="M181" s="24">
        <f>NPV(0.1,F$6:F181)</f>
        <v>149.77878684093173</v>
      </c>
      <c r="N181" s="24">
        <f>NPV(0.1,G$6:G181)</f>
        <v>198.4602072146906</v>
      </c>
      <c r="O181" s="24"/>
      <c r="P181" s="2"/>
      <c r="Q181" s="2"/>
      <c r="R181" s="2"/>
      <c r="S181" s="2"/>
      <c r="T181" s="2"/>
      <c r="U181" s="2"/>
      <c r="V181" s="2"/>
      <c r="W181" s="2"/>
    </row>
    <row r="182" spans="1:23">
      <c r="A182" s="2">
        <f t="shared" si="25"/>
        <v>177</v>
      </c>
      <c r="B182" s="2">
        <f t="shared" si="19"/>
        <v>113734.51446105253</v>
      </c>
      <c r="C182" s="2">
        <f t="shared" si="20"/>
        <v>10</v>
      </c>
      <c r="D182" s="2">
        <f t="shared" si="21"/>
        <v>12</v>
      </c>
      <c r="E182" s="2">
        <f t="shared" si="22"/>
        <v>3052396.5711826235</v>
      </c>
      <c r="F182" s="2">
        <f t="shared" si="23"/>
        <v>170601.77169157861</v>
      </c>
      <c r="G182" s="2">
        <f t="shared" si="24"/>
        <v>890627.54557048308</v>
      </c>
      <c r="H182" s="2">
        <f t="shared" si="18"/>
        <v>177</v>
      </c>
      <c r="I182" s="24">
        <f>NPV(0.1,B$6:B182)</f>
        <v>99.85788730387128</v>
      </c>
      <c r="J182" s="24">
        <f>NPV(0.1,C$6:C182)</f>
        <v>99.999995284858471</v>
      </c>
      <c r="K182" s="24">
        <f>NPV(0.1,D$6:D182)</f>
        <v>119.9999943418301</v>
      </c>
      <c r="L182" s="24">
        <f>NPV(0.1,E$6:E182)</f>
        <v>192.2280599159663</v>
      </c>
      <c r="M182" s="24">
        <f>NPV(0.1,F$6:F182)</f>
        <v>149.78683095580692</v>
      </c>
      <c r="N182" s="24">
        <f>NPV(0.1,G$6:G182)</f>
        <v>198.50220156338085</v>
      </c>
      <c r="O182" s="24"/>
      <c r="P182" s="2"/>
      <c r="Q182" s="2"/>
      <c r="R182" s="2"/>
      <c r="S182" s="2"/>
      <c r="T182" s="2"/>
      <c r="U182" s="2"/>
      <c r="V182" s="2"/>
      <c r="W182" s="2"/>
    </row>
    <row r="183" spans="1:23">
      <c r="A183" s="2">
        <f t="shared" si="25"/>
        <v>178</v>
      </c>
      <c r="B183" s="2">
        <f t="shared" si="19"/>
        <v>120558.58532871569</v>
      </c>
      <c r="C183" s="2">
        <f t="shared" si="20"/>
        <v>10</v>
      </c>
      <c r="D183" s="2">
        <f t="shared" si="21"/>
        <v>12</v>
      </c>
      <c r="E183" s="2">
        <f t="shared" si="22"/>
        <v>3296588.2968772338</v>
      </c>
      <c r="F183" s="2">
        <f t="shared" si="23"/>
        <v>180837.87799307334</v>
      </c>
      <c r="G183" s="2">
        <f t="shared" si="24"/>
        <v>952971.47376041696</v>
      </c>
      <c r="H183" s="2">
        <f t="shared" si="18"/>
        <v>178</v>
      </c>
      <c r="I183" s="24">
        <f>NPV(0.1,B$6:B183)</f>
        <v>99.863055038275959</v>
      </c>
      <c r="J183" s="24">
        <f>NPV(0.1,C$6:C183)</f>
        <v>99.999995713507687</v>
      </c>
      <c r="K183" s="24">
        <f>NPV(0.1,D$6:D183)</f>
        <v>119.99999485620917</v>
      </c>
      <c r="L183" s="24">
        <f>NPV(0.1,E$6:E183)</f>
        <v>192.3693679174942</v>
      </c>
      <c r="M183" s="24">
        <f>NPV(0.1,F$6:F183)</f>
        <v>149.79458255741395</v>
      </c>
      <c r="N183" s="24">
        <f>NPV(0.1,G$6:G183)</f>
        <v>198.54305061165229</v>
      </c>
      <c r="O183" s="24"/>
      <c r="P183" s="2"/>
      <c r="Q183" s="2"/>
      <c r="R183" s="2"/>
      <c r="S183" s="2"/>
      <c r="T183" s="2"/>
      <c r="U183" s="2"/>
      <c r="V183" s="2"/>
      <c r="W183" s="2"/>
    </row>
    <row r="184" spans="1:23">
      <c r="A184" s="2">
        <f t="shared" si="25"/>
        <v>179</v>
      </c>
      <c r="B184" s="2">
        <f t="shared" si="19"/>
        <v>127792.10044843864</v>
      </c>
      <c r="C184" s="2">
        <f t="shared" si="20"/>
        <v>10</v>
      </c>
      <c r="D184" s="2">
        <f t="shared" si="21"/>
        <v>12</v>
      </c>
      <c r="E184" s="2">
        <f t="shared" si="22"/>
        <v>3560315.3606274128</v>
      </c>
      <c r="F184" s="2">
        <f t="shared" si="23"/>
        <v>191688.15067265776</v>
      </c>
      <c r="G184" s="2">
        <f t="shared" si="24"/>
        <v>1019679.4769236462</v>
      </c>
      <c r="H184" s="2">
        <f t="shared" si="18"/>
        <v>179</v>
      </c>
      <c r="I184" s="24">
        <f>NPV(0.1,B$6:B184)</f>
        <v>99.868034855065929</v>
      </c>
      <c r="J184" s="24">
        <f>NPV(0.1,C$6:C184)</f>
        <v>99.999996103188806</v>
      </c>
      <c r="K184" s="24">
        <f>NPV(0.1,D$6:D184)</f>
        <v>119.99999532382652</v>
      </c>
      <c r="L184" s="24">
        <f>NPV(0.1,E$6:E184)</f>
        <v>192.50810668263065</v>
      </c>
      <c r="M184" s="24">
        <f>NPV(0.1,F$6:F184)</f>
        <v>149.80205228259888</v>
      </c>
      <c r="N184" s="24">
        <f>NPV(0.1,G$6:G184)</f>
        <v>198.58278559497086</v>
      </c>
      <c r="O184" s="24"/>
      <c r="P184" s="2"/>
      <c r="Q184" s="2"/>
      <c r="R184" s="2"/>
      <c r="S184" s="2"/>
      <c r="T184" s="2"/>
      <c r="U184" s="2"/>
      <c r="V184" s="2"/>
      <c r="W184" s="2"/>
    </row>
    <row r="185" spans="1:23">
      <c r="A185" s="2">
        <f t="shared" si="25"/>
        <v>180</v>
      </c>
      <c r="B185" s="2">
        <f t="shared" si="19"/>
        <v>135459.62647534497</v>
      </c>
      <c r="C185" s="2">
        <f t="shared" si="20"/>
        <v>10</v>
      </c>
      <c r="D185" s="2">
        <f t="shared" si="21"/>
        <v>12</v>
      </c>
      <c r="E185" s="2">
        <f t="shared" si="22"/>
        <v>3845140.5894776061</v>
      </c>
      <c r="F185" s="2">
        <f t="shared" si="23"/>
        <v>203189.43971301723</v>
      </c>
      <c r="G185" s="2">
        <f t="shared" si="24"/>
        <v>1091057.0403083016</v>
      </c>
      <c r="H185" s="2">
        <f t="shared" si="18"/>
        <v>180</v>
      </c>
      <c r="I185" s="24">
        <f>NPV(0.1,B$6:B185)</f>
        <v>99.87283358760898</v>
      </c>
      <c r="J185" s="24">
        <f>NPV(0.1,C$6:C185)</f>
        <v>99.999996457444368</v>
      </c>
      <c r="K185" s="24">
        <f>NPV(0.1,D$6:D185)</f>
        <v>119.99999574893319</v>
      </c>
      <c r="L185" s="24">
        <f>NPV(0.1,E$6:E185)</f>
        <v>192.64432292476465</v>
      </c>
      <c r="M185" s="24">
        <f>NPV(0.1,F$6:F185)</f>
        <v>149.80925038141348</v>
      </c>
      <c r="N185" s="24">
        <f>NPV(0.1,G$6:G185)</f>
        <v>198.62143689692621</v>
      </c>
      <c r="O185" s="24"/>
      <c r="P185" s="2"/>
      <c r="Q185" s="2"/>
      <c r="R185" s="2"/>
      <c r="S185" s="2"/>
      <c r="T185" s="2"/>
      <c r="U185" s="2"/>
      <c r="V185" s="2"/>
      <c r="W185" s="2"/>
    </row>
    <row r="186" spans="1:23">
      <c r="A186" s="2">
        <f t="shared" si="25"/>
        <v>181</v>
      </c>
      <c r="B186" s="2">
        <f t="shared" si="19"/>
        <v>143587.20406386568</v>
      </c>
      <c r="C186" s="2">
        <f t="shared" si="20"/>
        <v>10</v>
      </c>
      <c r="D186" s="2">
        <f t="shared" si="21"/>
        <v>12</v>
      </c>
      <c r="E186" s="2">
        <f t="shared" si="22"/>
        <v>4152751.836635815</v>
      </c>
      <c r="F186" s="2">
        <f t="shared" si="23"/>
        <v>215380.80609579827</v>
      </c>
      <c r="G186" s="2">
        <f t="shared" si="24"/>
        <v>1167431.0331298828</v>
      </c>
      <c r="H186" s="2">
        <f t="shared" si="18"/>
        <v>181</v>
      </c>
      <c r="I186" s="24">
        <f>NPV(0.1,B$6:B186)</f>
        <v>99.87745782078683</v>
      </c>
      <c r="J186" s="24">
        <f>NPV(0.1,C$6:C186)</f>
        <v>99.999996779494879</v>
      </c>
      <c r="K186" s="24">
        <f>NPV(0.1,D$6:D186)</f>
        <v>119.99999613539379</v>
      </c>
      <c r="L186" s="24">
        <f>NPV(0.1,E$6:E186)</f>
        <v>192.77806250795072</v>
      </c>
      <c r="M186" s="24">
        <f>NPV(0.1,F$6:F186)</f>
        <v>149.81618673118024</v>
      </c>
      <c r="N186" s="24">
        <f>NPV(0.1,G$6:G186)</f>
        <v>198.65903407246458</v>
      </c>
      <c r="O186" s="24"/>
      <c r="P186" s="2"/>
      <c r="Q186" s="2"/>
      <c r="R186" s="2"/>
      <c r="S186" s="2"/>
      <c r="T186" s="2"/>
      <c r="U186" s="2"/>
      <c r="V186" s="2"/>
      <c r="W186" s="2"/>
    </row>
    <row r="187" spans="1:23">
      <c r="A187" s="2">
        <f t="shared" si="25"/>
        <v>182</v>
      </c>
      <c r="B187" s="2">
        <f t="shared" si="19"/>
        <v>152202.43630769762</v>
      </c>
      <c r="C187" s="2">
        <f t="shared" si="20"/>
        <v>10</v>
      </c>
      <c r="D187" s="2">
        <f t="shared" si="21"/>
        <v>12</v>
      </c>
      <c r="E187" s="2">
        <f t="shared" si="22"/>
        <v>4484971.9835666809</v>
      </c>
      <c r="F187" s="2">
        <f t="shared" si="23"/>
        <v>228303.65446154616</v>
      </c>
      <c r="G187" s="2">
        <f t="shared" si="24"/>
        <v>1249151.2054489746</v>
      </c>
      <c r="H187" s="2">
        <f t="shared" si="18"/>
        <v>182</v>
      </c>
      <c r="I187" s="24">
        <f>NPV(0.1,B$6:B187)</f>
        <v>99.881913900030938</v>
      </c>
      <c r="J187" s="24">
        <f>NPV(0.1,C$6:C187)</f>
        <v>99.999997072268073</v>
      </c>
      <c r="K187" s="24">
        <f>NPV(0.1,D$6:D187)</f>
        <v>119.99999648672161</v>
      </c>
      <c r="L187" s="24">
        <f>NPV(0.1,E$6:E187)</f>
        <v>192.90937046235163</v>
      </c>
      <c r="M187" s="24">
        <f>NPV(0.1,F$6:F187)</f>
        <v>149.82287085004643</v>
      </c>
      <c r="N187" s="24">
        <f>NPV(0.1,G$6:G187)</f>
        <v>198.69560587048824</v>
      </c>
      <c r="O187" s="24"/>
      <c r="P187" s="2"/>
      <c r="Q187" s="2"/>
      <c r="R187" s="2"/>
      <c r="S187" s="2"/>
      <c r="T187" s="2"/>
      <c r="U187" s="2"/>
      <c r="V187" s="2"/>
      <c r="W187" s="2"/>
    </row>
    <row r="188" spans="1:23">
      <c r="A188" s="2">
        <f t="shared" si="25"/>
        <v>183</v>
      </c>
      <c r="B188" s="2">
        <f t="shared" si="19"/>
        <v>161334.58248615949</v>
      </c>
      <c r="C188" s="2">
        <f t="shared" si="20"/>
        <v>10</v>
      </c>
      <c r="D188" s="2">
        <f t="shared" si="21"/>
        <v>12</v>
      </c>
      <c r="E188" s="2">
        <f t="shared" si="22"/>
        <v>4843769.7422520155</v>
      </c>
      <c r="F188" s="2">
        <f t="shared" si="23"/>
        <v>242001.87372923896</v>
      </c>
      <c r="G188" s="2">
        <f t="shared" si="24"/>
        <v>1336591.7898304029</v>
      </c>
      <c r="H188" s="2">
        <f t="shared" si="18"/>
        <v>183</v>
      </c>
      <c r="I188" s="24">
        <f>NPV(0.1,B$6:B188)</f>
        <v>99.88620794002982</v>
      </c>
      <c r="J188" s="24">
        <f>NPV(0.1,C$6:C188)</f>
        <v>99.99999733842553</v>
      </c>
      <c r="K188" s="24">
        <f>NPV(0.1,D$6:D188)</f>
        <v>119.99999680611054</v>
      </c>
      <c r="L188" s="24">
        <f>NPV(0.1,E$6:E188)</f>
        <v>193.03829099939978</v>
      </c>
      <c r="M188" s="24">
        <f>NPV(0.1,F$6:F188)</f>
        <v>149.82931191004474</v>
      </c>
      <c r="N188" s="24">
        <f>NPV(0.1,G$6:G188)</f>
        <v>198.73118025583858</v>
      </c>
      <c r="O188" s="24"/>
      <c r="P188" s="2"/>
      <c r="Q188" s="2"/>
      <c r="R188" s="2"/>
      <c r="S188" s="2"/>
      <c r="T188" s="2"/>
      <c r="U188" s="2"/>
      <c r="V188" s="2"/>
      <c r="W188" s="2"/>
    </row>
    <row r="189" spans="1:23">
      <c r="A189" s="2">
        <f t="shared" si="25"/>
        <v>184</v>
      </c>
      <c r="B189" s="2">
        <f t="shared" si="19"/>
        <v>171014.65743532908</v>
      </c>
      <c r="C189" s="2">
        <f t="shared" si="20"/>
        <v>10</v>
      </c>
      <c r="D189" s="2">
        <f t="shared" si="21"/>
        <v>12</v>
      </c>
      <c r="E189" s="2">
        <f t="shared" si="22"/>
        <v>5231271.3216321766</v>
      </c>
      <c r="F189" s="2">
        <f t="shared" si="23"/>
        <v>256521.98615299331</v>
      </c>
      <c r="G189" s="2">
        <f t="shared" si="24"/>
        <v>1430153.2151185311</v>
      </c>
      <c r="H189" s="2">
        <f t="shared" si="18"/>
        <v>184</v>
      </c>
      <c r="I189" s="24">
        <f>NPV(0.1,B$6:B189)</f>
        <v>99.890345833119625</v>
      </c>
      <c r="J189" s="24">
        <f>NPV(0.1,C$6:C189)</f>
        <v>99.999997580386832</v>
      </c>
      <c r="K189" s="24">
        <f>NPV(0.1,D$6:D189)</f>
        <v>119.99999709646413</v>
      </c>
      <c r="L189" s="24">
        <f>NPV(0.1,E$6:E189)</f>
        <v>193.16486752668342</v>
      </c>
      <c r="M189" s="24">
        <f>NPV(0.1,F$6:F189)</f>
        <v>149.83551874967949</v>
      </c>
      <c r="N189" s="24">
        <f>NPV(0.1,G$6:G189)</f>
        <v>198.76578443067933</v>
      </c>
      <c r="O189" s="24"/>
      <c r="P189" s="2"/>
      <c r="Q189" s="2"/>
      <c r="R189" s="2"/>
      <c r="S189" s="2"/>
      <c r="T189" s="2"/>
      <c r="U189" s="2"/>
      <c r="V189" s="2"/>
      <c r="W189" s="2"/>
    </row>
    <row r="190" spans="1:23">
      <c r="A190" s="2">
        <f t="shared" si="25"/>
        <v>185</v>
      </c>
      <c r="B190" s="2">
        <f t="shared" si="19"/>
        <v>181275.53688144882</v>
      </c>
      <c r="C190" s="2">
        <f t="shared" si="20"/>
        <v>10</v>
      </c>
      <c r="D190" s="2">
        <f t="shared" si="21"/>
        <v>12</v>
      </c>
      <c r="E190" s="2">
        <f t="shared" si="22"/>
        <v>5649773.0273627508</v>
      </c>
      <c r="F190" s="2">
        <f t="shared" si="23"/>
        <v>271913.30532217294</v>
      </c>
      <c r="G190" s="2">
        <f t="shared" si="24"/>
        <v>1530263.9401768283</v>
      </c>
      <c r="H190" s="2">
        <f t="shared" si="18"/>
        <v>185</v>
      </c>
      <c r="I190" s="24">
        <f>NPV(0.1,B$6:B190)</f>
        <v>99.894333257369823</v>
      </c>
      <c r="J190" s="24">
        <f>NPV(0.1,C$6:C190)</f>
        <v>99.999997800351665</v>
      </c>
      <c r="K190" s="24">
        <f>NPV(0.1,D$6:D190)</f>
        <v>119.99999736042192</v>
      </c>
      <c r="L190" s="24">
        <f>NPV(0.1,E$6:E190)</f>
        <v>193.28914266256191</v>
      </c>
      <c r="M190" s="24">
        <f>NPV(0.1,F$6:F190)</f>
        <v>149.84149988605478</v>
      </c>
      <c r="N190" s="24">
        <f>NPV(0.1,G$6:G190)</f>
        <v>198.79944485529717</v>
      </c>
      <c r="O190" s="24"/>
      <c r="P190" s="2"/>
      <c r="Q190" s="2"/>
      <c r="R190" s="2"/>
      <c r="S190" s="2"/>
      <c r="T190" s="2"/>
      <c r="U190" s="2"/>
      <c r="V190" s="2"/>
      <c r="W190" s="2"/>
    </row>
    <row r="191" spans="1:23">
      <c r="A191" s="2">
        <f t="shared" si="25"/>
        <v>186</v>
      </c>
      <c r="B191" s="2">
        <f t="shared" si="19"/>
        <v>192152.06909433575</v>
      </c>
      <c r="C191" s="2">
        <f t="shared" si="20"/>
        <v>10</v>
      </c>
      <c r="D191" s="2">
        <f t="shared" si="21"/>
        <v>12</v>
      </c>
      <c r="E191" s="2">
        <f t="shared" si="22"/>
        <v>6101754.8695517713</v>
      </c>
      <c r="F191" s="2">
        <f t="shared" si="23"/>
        <v>288228.10364150332</v>
      </c>
      <c r="G191" s="2">
        <f t="shared" si="24"/>
        <v>1637382.4159892064</v>
      </c>
      <c r="H191" s="2">
        <f t="shared" si="18"/>
        <v>186</v>
      </c>
      <c r="I191" s="24">
        <f>NPV(0.1,B$6:B191)</f>
        <v>99.898175684374564</v>
      </c>
      <c r="J191" s="24">
        <f>NPV(0.1,C$6:C191)</f>
        <v>99.999998000319707</v>
      </c>
      <c r="K191" s="24">
        <f>NPV(0.1,D$6:D191)</f>
        <v>119.99999760038354</v>
      </c>
      <c r="L191" s="24">
        <f>NPV(0.1,E$6:E191)</f>
        <v>193.41115825051534</v>
      </c>
      <c r="M191" s="24">
        <f>NPV(0.1,F$6:F191)</f>
        <v>149.84726352656187</v>
      </c>
      <c r="N191" s="24">
        <f>NPV(0.1,G$6:G191)</f>
        <v>198.83218726833451</v>
      </c>
      <c r="O191" s="24"/>
      <c r="P191" s="2"/>
      <c r="Q191" s="2"/>
      <c r="R191" s="2"/>
      <c r="S191" s="2"/>
      <c r="T191" s="2"/>
      <c r="U191" s="2"/>
      <c r="V191" s="2"/>
      <c r="W191" s="2"/>
    </row>
    <row r="192" spans="1:23">
      <c r="A192" s="2">
        <f t="shared" si="25"/>
        <v>187</v>
      </c>
      <c r="B192" s="2">
        <f t="shared" si="19"/>
        <v>203681.19323999589</v>
      </c>
      <c r="C192" s="2">
        <f t="shared" si="20"/>
        <v>10</v>
      </c>
      <c r="D192" s="2">
        <f t="shared" si="21"/>
        <v>12</v>
      </c>
      <c r="E192" s="2">
        <f t="shared" si="22"/>
        <v>6589895.2591159139</v>
      </c>
      <c r="F192" s="2">
        <f t="shared" si="23"/>
        <v>305521.78985999356</v>
      </c>
      <c r="G192" s="2">
        <f t="shared" si="24"/>
        <v>1751999.1851084509</v>
      </c>
      <c r="H192" s="2">
        <f t="shared" si="18"/>
        <v>187</v>
      </c>
      <c r="I192" s="24">
        <f>NPV(0.1,B$6:B192)</f>
        <v>99.901878386760927</v>
      </c>
      <c r="J192" s="24">
        <f>NPV(0.1,C$6:C192)</f>
        <v>99.999998182108811</v>
      </c>
      <c r="K192" s="24">
        <f>NPV(0.1,D$6:D192)</f>
        <v>119.99999781853046</v>
      </c>
      <c r="L192" s="24">
        <f>NPV(0.1,E$6:E192)</f>
        <v>193.53095537323324</v>
      </c>
      <c r="M192" s="24">
        <f>NPV(0.1,F$6:F192)</f>
        <v>149.85281758014142</v>
      </c>
      <c r="N192" s="24">
        <f>NPV(0.1,G$6:G192)</f>
        <v>198.86403670647084</v>
      </c>
      <c r="O192" s="24"/>
      <c r="P192" s="2"/>
      <c r="Q192" s="2"/>
      <c r="R192" s="2"/>
      <c r="S192" s="2"/>
      <c r="T192" s="2"/>
      <c r="U192" s="2"/>
      <c r="V192" s="2"/>
      <c r="W192" s="2"/>
    </row>
    <row r="193" spans="1:23">
      <c r="A193" s="2">
        <f t="shared" si="25"/>
        <v>188</v>
      </c>
      <c r="B193" s="2">
        <f t="shared" si="19"/>
        <v>215902.06483439566</v>
      </c>
      <c r="C193" s="2">
        <f t="shared" si="20"/>
        <v>10</v>
      </c>
      <c r="D193" s="2">
        <f t="shared" si="21"/>
        <v>12</v>
      </c>
      <c r="E193" s="2">
        <f t="shared" si="22"/>
        <v>7117086.8798451871</v>
      </c>
      <c r="F193" s="2">
        <f t="shared" si="23"/>
        <v>323853.09725159319</v>
      </c>
      <c r="G193" s="2">
        <f t="shared" si="24"/>
        <v>1874639.1280660427</v>
      </c>
      <c r="H193" s="2">
        <f t="shared" si="18"/>
        <v>188</v>
      </c>
      <c r="I193" s="24">
        <f>NPV(0.1,B$6:B193)</f>
        <v>99.905446445424175</v>
      </c>
      <c r="J193" s="24">
        <f>NPV(0.1,C$6:C193)</f>
        <v>99.999998347371658</v>
      </c>
      <c r="K193" s="24">
        <f>NPV(0.1,D$6:D193)</f>
        <v>119.99999801684586</v>
      </c>
      <c r="L193" s="24">
        <f>NPV(0.1,E$6:E193)</f>
        <v>193.64857436644718</v>
      </c>
      <c r="M193" s="24">
        <f>NPV(0.1,F$6:F193)</f>
        <v>149.85816966813627</v>
      </c>
      <c r="N193" s="24">
        <f>NPV(0.1,G$6:G193)</f>
        <v>198.89501752356708</v>
      </c>
      <c r="O193" s="24"/>
      <c r="P193" s="2"/>
      <c r="Q193" s="2"/>
      <c r="R193" s="2"/>
      <c r="S193" s="2"/>
      <c r="T193" s="2"/>
      <c r="U193" s="2"/>
      <c r="V193" s="2"/>
      <c r="W193" s="2"/>
    </row>
    <row r="194" spans="1:23">
      <c r="A194" s="2">
        <f t="shared" si="25"/>
        <v>189</v>
      </c>
      <c r="B194" s="2">
        <f t="shared" si="19"/>
        <v>228856.18872445941</v>
      </c>
      <c r="C194" s="2">
        <f t="shared" si="20"/>
        <v>10</v>
      </c>
      <c r="D194" s="2">
        <f t="shared" si="21"/>
        <v>12</v>
      </c>
      <c r="E194" s="2">
        <f t="shared" si="22"/>
        <v>7686453.8302328028</v>
      </c>
      <c r="F194" s="2">
        <f t="shared" si="23"/>
        <v>343284.28308668878</v>
      </c>
      <c r="G194" s="2">
        <f t="shared" si="24"/>
        <v>2005863.8670306657</v>
      </c>
      <c r="H194" s="2">
        <f t="shared" si="18"/>
        <v>189</v>
      </c>
      <c r="I194" s="24">
        <f>NPV(0.1,B$6:B194)</f>
        <v>99.90888475649966</v>
      </c>
      <c r="J194" s="24">
        <f>NPV(0.1,C$6:C194)</f>
        <v>99.999998497610591</v>
      </c>
      <c r="K194" s="24">
        <f>NPV(0.1,D$6:D194)</f>
        <v>119.9999981971326</v>
      </c>
      <c r="L194" s="24">
        <f>NPV(0.1,E$6:E194)</f>
        <v>193.76405483251176</v>
      </c>
      <c r="M194" s="24">
        <f>NPV(0.1,F$6:F194)</f>
        <v>149.86332713474951</v>
      </c>
      <c r="N194" s="24">
        <f>NPV(0.1,G$6:G194)</f>
        <v>198.92515340928799</v>
      </c>
      <c r="O194" s="24"/>
      <c r="P194" s="2"/>
      <c r="Q194" s="2"/>
      <c r="R194" s="2"/>
      <c r="S194" s="2"/>
      <c r="T194" s="2"/>
      <c r="U194" s="2"/>
      <c r="V194" s="2"/>
      <c r="W194" s="2"/>
    </row>
    <row r="195" spans="1:23">
      <c r="A195" s="2">
        <f t="shared" ref="A195:A226" si="26">A194+1</f>
        <v>190</v>
      </c>
      <c r="B195" s="2">
        <f t="shared" si="19"/>
        <v>242587.56004792699</v>
      </c>
      <c r="C195" s="2">
        <f t="shared" si="20"/>
        <v>10</v>
      </c>
      <c r="D195" s="2">
        <f t="shared" si="21"/>
        <v>12</v>
      </c>
      <c r="E195" s="2">
        <f t="shared" si="22"/>
        <v>8301370.1366514275</v>
      </c>
      <c r="F195" s="2">
        <f t="shared" si="23"/>
        <v>363881.34007189015</v>
      </c>
      <c r="G195" s="2">
        <f t="shared" si="24"/>
        <v>2146274.3377228123</v>
      </c>
      <c r="H195" s="2">
        <f t="shared" si="18"/>
        <v>190</v>
      </c>
      <c r="I195" s="24">
        <f>NPV(0.1,B$6:B195)</f>
        <v>99.912198038081485</v>
      </c>
      <c r="J195" s="24">
        <f>NPV(0.1,C$6:C195)</f>
        <v>99.999998634191442</v>
      </c>
      <c r="K195" s="24">
        <f>NPV(0.1,D$6:D195)</f>
        <v>119.99999836102961</v>
      </c>
      <c r="L195" s="24">
        <f>NPV(0.1,E$6:E195)</f>
        <v>193.87743565373881</v>
      </c>
      <c r="M195" s="24">
        <f>NPV(0.1,F$6:F195)</f>
        <v>149.86829705712225</v>
      </c>
      <c r="N195" s="24">
        <f>NPV(0.1,G$6:G195)</f>
        <v>198.9544674072165</v>
      </c>
      <c r="O195" s="24"/>
      <c r="P195" s="2"/>
      <c r="Q195" s="2"/>
      <c r="R195" s="2"/>
      <c r="S195" s="2"/>
      <c r="T195" s="2"/>
      <c r="U195" s="2"/>
      <c r="V195" s="2"/>
      <c r="W195" s="2"/>
    </row>
    <row r="196" spans="1:23">
      <c r="A196" s="2">
        <f t="shared" si="26"/>
        <v>191</v>
      </c>
      <c r="B196" s="2">
        <f t="shared" si="19"/>
        <v>257142.81365080262</v>
      </c>
      <c r="C196" s="2">
        <f t="shared" si="20"/>
        <v>10</v>
      </c>
      <c r="D196" s="2">
        <f t="shared" si="21"/>
        <v>12</v>
      </c>
      <c r="E196" s="2">
        <f t="shared" si="22"/>
        <v>8965479.747583542</v>
      </c>
      <c r="F196" s="2">
        <f t="shared" si="23"/>
        <v>385714.2204762036</v>
      </c>
      <c r="G196" s="2">
        <f t="shared" si="24"/>
        <v>2296513.5413634093</v>
      </c>
      <c r="H196" s="2">
        <f t="shared" si="18"/>
        <v>191</v>
      </c>
      <c r="I196" s="24">
        <f>NPV(0.1,B$6:B196)</f>
        <v>99.915390836696687</v>
      </c>
      <c r="J196" s="24">
        <f>NPV(0.1,C$6:C196)</f>
        <v>99.999998758355844</v>
      </c>
      <c r="K196" s="24">
        <f>NPV(0.1,D$6:D196)</f>
        <v>119.99999851002691</v>
      </c>
      <c r="L196" s="24">
        <f>NPV(0.1,E$6:E196)</f>
        <v>193.98875500548903</v>
      </c>
      <c r="M196" s="24">
        <f>NPV(0.1,F$6:F196)</f>
        <v>149.87308625504508</v>
      </c>
      <c r="N196" s="24">
        <f>NPV(0.1,G$6:G196)</f>
        <v>198.98298193247425</v>
      </c>
      <c r="O196" s="24"/>
      <c r="P196" s="2"/>
      <c r="Q196" s="2"/>
      <c r="R196" s="2"/>
      <c r="S196" s="2"/>
      <c r="T196" s="2"/>
      <c r="U196" s="2"/>
      <c r="V196" s="2"/>
      <c r="W196" s="2"/>
    </row>
    <row r="197" spans="1:23">
      <c r="A197" s="2">
        <f t="shared" si="26"/>
        <v>192</v>
      </c>
      <c r="B197" s="2">
        <f t="shared" si="19"/>
        <v>272571.38246985077</v>
      </c>
      <c r="C197" s="2">
        <f t="shared" si="20"/>
        <v>10</v>
      </c>
      <c r="D197" s="2">
        <f t="shared" si="21"/>
        <v>12</v>
      </c>
      <c r="E197" s="2">
        <f t="shared" si="22"/>
        <v>9682718.1273902263</v>
      </c>
      <c r="F197" s="2">
        <f t="shared" si="23"/>
        <v>408857.07370477583</v>
      </c>
      <c r="G197" s="2">
        <f t="shared" si="24"/>
        <v>2457269.4892588481</v>
      </c>
      <c r="H197" s="2">
        <f t="shared" ref="H197:H232" si="27">A197</f>
        <v>192</v>
      </c>
      <c r="I197" s="24">
        <f>NPV(0.1,B$6:B197)</f>
        <v>99.918467533544074</v>
      </c>
      <c r="J197" s="24">
        <f>NPV(0.1,C$6:C197)</f>
        <v>99.999998871232592</v>
      </c>
      <c r="K197" s="24">
        <f>NPV(0.1,D$6:D197)</f>
        <v>119.999998645479</v>
      </c>
      <c r="L197" s="24">
        <f>NPV(0.1,E$6:E197)</f>
        <v>194.09805036902557</v>
      </c>
      <c r="M197" s="24">
        <f>NPV(0.1,F$6:F197)</f>
        <v>149.87770130031615</v>
      </c>
      <c r="N197" s="24">
        <f>NPV(0.1,G$6:G197)</f>
        <v>199.01071878886131</v>
      </c>
      <c r="O197" s="24"/>
      <c r="P197" s="2"/>
      <c r="Q197" s="2"/>
      <c r="R197" s="2"/>
      <c r="S197" s="2"/>
      <c r="T197" s="2"/>
      <c r="U197" s="2"/>
      <c r="V197" s="2"/>
      <c r="W197" s="2"/>
    </row>
    <row r="198" spans="1:23">
      <c r="A198" s="2">
        <f t="shared" si="26"/>
        <v>193</v>
      </c>
      <c r="B198" s="2">
        <f t="shared" si="19"/>
        <v>288925.66541804181</v>
      </c>
      <c r="C198" s="2">
        <f t="shared" si="20"/>
        <v>10</v>
      </c>
      <c r="D198" s="2">
        <f t="shared" si="21"/>
        <v>12</v>
      </c>
      <c r="E198" s="2">
        <f t="shared" si="22"/>
        <v>10457335.577581445</v>
      </c>
      <c r="F198" s="2">
        <f t="shared" si="23"/>
        <v>433388.4981270624</v>
      </c>
      <c r="G198" s="2">
        <f t="shared" si="24"/>
        <v>2629278.3535069674</v>
      </c>
      <c r="H198" s="2">
        <f t="shared" si="27"/>
        <v>193</v>
      </c>
      <c r="I198" s="24">
        <f>NPV(0.1,B$6:B198)</f>
        <v>99.921432350506109</v>
      </c>
      <c r="J198" s="24">
        <f>NPV(0.1,C$6:C198)</f>
        <v>99.999998973847809</v>
      </c>
      <c r="K198" s="24">
        <f>NPV(0.1,D$6:D198)</f>
        <v>119.99999876861726</v>
      </c>
      <c r="L198" s="24">
        <f>NPV(0.1,E$6:E198)</f>
        <v>194.20535854413421</v>
      </c>
      <c r="M198" s="24">
        <f>NPV(0.1,F$6:F198)</f>
        <v>149.88214852575919</v>
      </c>
      <c r="N198" s="24">
        <f>NPV(0.1,G$6:G198)</f>
        <v>199.03769918552874</v>
      </c>
      <c r="O198" s="24"/>
      <c r="P198" s="2"/>
      <c r="Q198" s="2"/>
      <c r="R198" s="2"/>
      <c r="S198" s="2"/>
      <c r="T198" s="2"/>
      <c r="U198" s="2"/>
      <c r="V198" s="2"/>
      <c r="W198" s="2"/>
    </row>
    <row r="199" spans="1:23">
      <c r="A199" s="2">
        <f t="shared" si="26"/>
        <v>194</v>
      </c>
      <c r="B199" s="2">
        <f t="shared" ref="B199:B232" si="28">B198*1.06</f>
        <v>306261.20534312434</v>
      </c>
      <c r="C199" s="2">
        <f t="shared" ref="C199:C232" si="29">C198</f>
        <v>10</v>
      </c>
      <c r="D199" s="2">
        <f t="shared" ref="D199:D232" si="30">D198</f>
        <v>12</v>
      </c>
      <c r="E199" s="2">
        <f t="shared" ref="E199:E232" si="31">E198*1.08</f>
        <v>11293922.423787961</v>
      </c>
      <c r="F199" s="2">
        <f t="shared" ref="F199:F232" si="32">F198*1.06</f>
        <v>459391.80801468616</v>
      </c>
      <c r="G199" s="2">
        <f t="shared" ref="G199:G232" si="33">G198*1.07</f>
        <v>2813327.8382524555</v>
      </c>
      <c r="H199" s="2">
        <f t="shared" si="27"/>
        <v>194</v>
      </c>
      <c r="I199" s="24">
        <f>NPV(0.1,B$6:B199)</f>
        <v>99.92428935594225</v>
      </c>
      <c r="J199" s="24">
        <f>NPV(0.1,C$6:C199)</f>
        <v>99.999999067134368</v>
      </c>
      <c r="K199" s="24">
        <f>NPV(0.1,D$6:D199)</f>
        <v>119.99999888056112</v>
      </c>
      <c r="L199" s="24">
        <f>NPV(0.1,E$6:E199)</f>
        <v>194.31071566151357</v>
      </c>
      <c r="M199" s="24">
        <f>NPV(0.1,F$6:F199)</f>
        <v>149.88643403391339</v>
      </c>
      <c r="N199" s="24">
        <f>NPV(0.1,G$6:G199)</f>
        <v>199.06394375319613</v>
      </c>
      <c r="O199" s="24"/>
      <c r="P199" s="2"/>
      <c r="Q199" s="2"/>
      <c r="R199" s="2"/>
      <c r="S199" s="2"/>
      <c r="T199" s="2"/>
      <c r="U199" s="2"/>
      <c r="V199" s="2"/>
      <c r="W199" s="2"/>
    </row>
    <row r="200" spans="1:23">
      <c r="A200" s="2">
        <f t="shared" si="26"/>
        <v>195</v>
      </c>
      <c r="B200" s="2">
        <f t="shared" si="28"/>
        <v>324636.87766371184</v>
      </c>
      <c r="C200" s="2">
        <f t="shared" si="29"/>
        <v>10</v>
      </c>
      <c r="D200" s="2">
        <f t="shared" si="30"/>
        <v>12</v>
      </c>
      <c r="E200" s="2">
        <f t="shared" si="31"/>
        <v>12197436.217690999</v>
      </c>
      <c r="F200" s="2">
        <f t="shared" si="32"/>
        <v>486955.31649556733</v>
      </c>
      <c r="G200" s="2">
        <f t="shared" si="33"/>
        <v>3010260.7869301275</v>
      </c>
      <c r="H200" s="2">
        <f t="shared" si="27"/>
        <v>195</v>
      </c>
      <c r="I200" s="24">
        <f>NPV(0.1,B$6:B200)</f>
        <v>99.927042470271616</v>
      </c>
      <c r="J200" s="24">
        <f>NPV(0.1,C$6:C200)</f>
        <v>99.99999915194033</v>
      </c>
      <c r="K200" s="24">
        <f>NPV(0.1,D$6:D200)</f>
        <v>119.99999898232828</v>
      </c>
      <c r="L200" s="24">
        <f>NPV(0.1,E$6:E200)</f>
        <v>194.4141571949406</v>
      </c>
      <c r="M200" s="24">
        <f>NPV(0.1,F$6:F200)</f>
        <v>149.89056370540746</v>
      </c>
      <c r="N200" s="24">
        <f>NPV(0.1,G$6:G200)</f>
        <v>199.08947255992715</v>
      </c>
      <c r="O200" s="24"/>
      <c r="P200" s="2"/>
      <c r="Q200" s="2"/>
      <c r="R200" s="2"/>
      <c r="S200" s="2"/>
      <c r="T200" s="2"/>
      <c r="U200" s="2"/>
      <c r="V200" s="2"/>
      <c r="W200" s="2"/>
    </row>
    <row r="201" spans="1:23">
      <c r="A201" s="2">
        <f t="shared" si="26"/>
        <v>196</v>
      </c>
      <c r="B201" s="2">
        <f t="shared" si="28"/>
        <v>344115.09032353456</v>
      </c>
      <c r="C201" s="2">
        <f t="shared" si="29"/>
        <v>10</v>
      </c>
      <c r="D201" s="2">
        <f t="shared" si="30"/>
        <v>12</v>
      </c>
      <c r="E201" s="2">
        <f t="shared" si="31"/>
        <v>13173231.115106279</v>
      </c>
      <c r="F201" s="2">
        <f t="shared" si="32"/>
        <v>516172.63548530138</v>
      </c>
      <c r="G201" s="2">
        <f t="shared" si="33"/>
        <v>3220979.0420152368</v>
      </c>
      <c r="H201" s="2">
        <f t="shared" si="27"/>
        <v>196</v>
      </c>
      <c r="I201" s="24">
        <f>NPV(0.1,B$6:B201)</f>
        <v>99.929695471352645</v>
      </c>
      <c r="J201" s="24">
        <f>NPV(0.1,C$6:C201)</f>
        <v>99.999999229036661</v>
      </c>
      <c r="K201" s="24">
        <f>NPV(0.1,D$6:D201)</f>
        <v>119.9999990748439</v>
      </c>
      <c r="L201" s="24">
        <f>NPV(0.1,E$6:E201)</f>
        <v>194.51571797321441</v>
      </c>
      <c r="M201" s="24">
        <f>NPV(0.1,F$6:F201)</f>
        <v>149.89454320702902</v>
      </c>
      <c r="N201" s="24">
        <f>NPV(0.1,G$6:G201)</f>
        <v>199.11430512647456</v>
      </c>
      <c r="O201" s="24"/>
      <c r="P201" s="2"/>
      <c r="Q201" s="2"/>
      <c r="R201" s="2"/>
      <c r="S201" s="2"/>
      <c r="T201" s="2"/>
      <c r="U201" s="2"/>
      <c r="V201" s="2"/>
      <c r="W201" s="2"/>
    </row>
    <row r="202" spans="1:23">
      <c r="A202" s="2">
        <f t="shared" si="26"/>
        <v>197</v>
      </c>
      <c r="B202" s="2">
        <f t="shared" si="28"/>
        <v>364761.99574294663</v>
      </c>
      <c r="C202" s="2">
        <f t="shared" si="29"/>
        <v>10</v>
      </c>
      <c r="D202" s="2">
        <f t="shared" si="30"/>
        <v>12</v>
      </c>
      <c r="E202" s="2">
        <f t="shared" si="31"/>
        <v>14227089.604314782</v>
      </c>
      <c r="F202" s="2">
        <f t="shared" si="32"/>
        <v>547142.99361441948</v>
      </c>
      <c r="G202" s="2">
        <f t="shared" si="33"/>
        <v>3446447.5749563035</v>
      </c>
      <c r="H202" s="2">
        <f t="shared" si="27"/>
        <v>197</v>
      </c>
      <c r="I202" s="24">
        <f>NPV(0.1,B$6:B202)</f>
        <v>99.932251999667088</v>
      </c>
      <c r="J202" s="24">
        <f>NPV(0.1,C$6:C202)</f>
        <v>99.999999299124227</v>
      </c>
      <c r="K202" s="24">
        <f>NPV(0.1,D$6:D202)</f>
        <v>119.99999915894898</v>
      </c>
      <c r="L202" s="24">
        <f>NPV(0.1,E$6:E202)</f>
        <v>194.61543219188323</v>
      </c>
      <c r="M202" s="24">
        <f>NPV(0.1,F$6:F202)</f>
        <v>149.89837799950067</v>
      </c>
      <c r="N202" s="24">
        <f>NPV(0.1,G$6:G202)</f>
        <v>199.13846044120709</v>
      </c>
      <c r="O202" s="24"/>
      <c r="P202" s="2"/>
      <c r="Q202" s="2"/>
      <c r="R202" s="2"/>
      <c r="S202" s="2"/>
      <c r="T202" s="2"/>
      <c r="U202" s="2"/>
      <c r="V202" s="2"/>
      <c r="W202" s="2"/>
    </row>
    <row r="203" spans="1:23">
      <c r="A203" s="2">
        <f t="shared" si="26"/>
        <v>198</v>
      </c>
      <c r="B203" s="2">
        <f t="shared" si="28"/>
        <v>386647.71548752347</v>
      </c>
      <c r="C203" s="2">
        <f t="shared" si="29"/>
        <v>10</v>
      </c>
      <c r="D203" s="2">
        <f t="shared" si="30"/>
        <v>12</v>
      </c>
      <c r="E203" s="2">
        <f t="shared" si="31"/>
        <v>15365256.772659965</v>
      </c>
      <c r="F203" s="2">
        <f t="shared" si="32"/>
        <v>579971.57323128462</v>
      </c>
      <c r="G203" s="2">
        <f t="shared" si="33"/>
        <v>3687698.9052032451</v>
      </c>
      <c r="H203" s="2">
        <f t="shared" si="27"/>
        <v>198</v>
      </c>
      <c r="I203" s="24">
        <f>NPV(0.1,B$6:B203)</f>
        <v>99.93471556331555</v>
      </c>
      <c r="J203" s="24">
        <f>NPV(0.1,C$6:C203)</f>
        <v>99.999999362840214</v>
      </c>
      <c r="K203" s="24">
        <f>NPV(0.1,D$6:D203)</f>
        <v>119.99999923540815</v>
      </c>
      <c r="L203" s="24">
        <f>NPV(0.1,E$6:E203)</f>
        <v>194.71333342475808</v>
      </c>
      <c r="M203" s="24">
        <f>NPV(0.1,F$6:F203)</f>
        <v>149.90207334497339</v>
      </c>
      <c r="N203" s="24">
        <f>NPV(0.1,G$6:G203)</f>
        <v>199.16195697462871</v>
      </c>
      <c r="O203" s="24"/>
      <c r="P203" s="2"/>
      <c r="Q203" s="2"/>
      <c r="R203" s="2"/>
      <c r="S203" s="2"/>
      <c r="T203" s="2"/>
      <c r="U203" s="2"/>
      <c r="V203" s="2"/>
      <c r="W203" s="2"/>
    </row>
    <row r="204" spans="1:23">
      <c r="A204" s="2">
        <f t="shared" si="26"/>
        <v>199</v>
      </c>
      <c r="B204" s="2">
        <f t="shared" si="28"/>
        <v>409846.57841677492</v>
      </c>
      <c r="C204" s="2">
        <f t="shared" si="29"/>
        <v>10</v>
      </c>
      <c r="D204" s="2">
        <f t="shared" si="30"/>
        <v>12</v>
      </c>
      <c r="E204" s="2">
        <f t="shared" si="31"/>
        <v>16594477.314472763</v>
      </c>
      <c r="F204" s="2">
        <f t="shared" si="32"/>
        <v>614769.86762516177</v>
      </c>
      <c r="G204" s="2">
        <f t="shared" si="33"/>
        <v>3945837.8285674723</v>
      </c>
      <c r="H204" s="2">
        <f t="shared" si="27"/>
        <v>199</v>
      </c>
      <c r="I204" s="24">
        <f>NPV(0.1,B$6:B204)</f>
        <v>99.937089542831345</v>
      </c>
      <c r="J204" s="24">
        <f>NPV(0.1,C$6:C204)</f>
        <v>99.999999420763828</v>
      </c>
      <c r="K204" s="24">
        <f>NPV(0.1,D$6:D204)</f>
        <v>119.9999993049165</v>
      </c>
      <c r="L204" s="24">
        <f>NPV(0.1,E$6:E204)</f>
        <v>194.80945463521701</v>
      </c>
      <c r="M204" s="24">
        <f>NPV(0.1,F$6:F204)</f>
        <v>149.90563431424707</v>
      </c>
      <c r="N204" s="24">
        <f>NPV(0.1,G$6:G204)</f>
        <v>199.18481269350247</v>
      </c>
      <c r="O204" s="24"/>
      <c r="P204" s="2"/>
      <c r="Q204" s="2"/>
      <c r="R204" s="2"/>
      <c r="S204" s="2"/>
      <c r="T204" s="2"/>
      <c r="U204" s="2"/>
      <c r="V204" s="2"/>
      <c r="W204" s="2"/>
    </row>
    <row r="205" spans="1:23">
      <c r="A205" s="2">
        <f t="shared" si="26"/>
        <v>200</v>
      </c>
      <c r="B205" s="2">
        <f t="shared" si="28"/>
        <v>434437.37312178145</v>
      </c>
      <c r="C205" s="2">
        <f t="shared" si="29"/>
        <v>10</v>
      </c>
      <c r="D205" s="2">
        <f t="shared" si="30"/>
        <v>12</v>
      </c>
      <c r="E205" s="2">
        <f t="shared" si="31"/>
        <v>17922035.499630585</v>
      </c>
      <c r="F205" s="2">
        <f t="shared" si="32"/>
        <v>651656.05968267156</v>
      </c>
      <c r="G205" s="2">
        <f t="shared" si="33"/>
        <v>4222046.4765671957</v>
      </c>
      <c r="H205" s="2">
        <f t="shared" si="27"/>
        <v>200</v>
      </c>
      <c r="I205" s="24">
        <f>NPV(0.1,B$6:B205)</f>
        <v>99.939377195819304</v>
      </c>
      <c r="J205" s="24">
        <f>NPV(0.1,C$6:C205)</f>
        <v>99.999999473421653</v>
      </c>
      <c r="K205" s="24">
        <f>NPV(0.1,D$6:D205)</f>
        <v>119.99999936810589</v>
      </c>
      <c r="L205" s="24">
        <f>NPV(0.1,E$6:E205)</f>
        <v>194.90382818730399</v>
      </c>
      <c r="M205" s="24">
        <f>NPV(0.1,F$6:F205)</f>
        <v>149.90906579372901</v>
      </c>
      <c r="N205" s="24">
        <f>NPV(0.1,G$6:G205)</f>
        <v>199.20704507458876</v>
      </c>
      <c r="O205" s="24"/>
      <c r="P205" s="2"/>
      <c r="Q205" s="2"/>
      <c r="R205" s="2"/>
      <c r="S205" s="2"/>
      <c r="T205" s="2"/>
      <c r="U205" s="2"/>
      <c r="V205" s="2"/>
      <c r="W205" s="2"/>
    </row>
    <row r="206" spans="1:23">
      <c r="A206" s="2">
        <f t="shared" si="26"/>
        <v>201</v>
      </c>
      <c r="B206" s="2">
        <f t="shared" si="28"/>
        <v>460503.61550908838</v>
      </c>
      <c r="C206" s="2">
        <f t="shared" si="29"/>
        <v>10</v>
      </c>
      <c r="D206" s="2">
        <f t="shared" si="30"/>
        <v>12</v>
      </c>
      <c r="E206" s="2">
        <f t="shared" si="31"/>
        <v>19355798.339601032</v>
      </c>
      <c r="F206" s="2">
        <f t="shared" si="32"/>
        <v>690755.42326363188</v>
      </c>
      <c r="G206" s="2">
        <f t="shared" si="33"/>
        <v>4517589.7299269</v>
      </c>
      <c r="H206" s="2">
        <f t="shared" si="27"/>
        <v>201</v>
      </c>
      <c r="I206" s="24">
        <f>NPV(0.1,B$6:B206)</f>
        <v>99.941581661425872</v>
      </c>
      <c r="J206" s="24">
        <f>NPV(0.1,C$6:C206)</f>
        <v>99.999999521292409</v>
      </c>
      <c r="K206" s="24">
        <f>NPV(0.1,D$6:D206)</f>
        <v>119.99999942555078</v>
      </c>
      <c r="L206" s="24">
        <f>NPV(0.1,E$6:E206)</f>
        <v>194.99648585662572</v>
      </c>
      <c r="M206" s="24">
        <f>NPV(0.1,F$6:F206)</f>
        <v>149.91237249213887</v>
      </c>
      <c r="N206" s="24">
        <f>NPV(0.1,G$6:G206)</f>
        <v>199.22867111800906</v>
      </c>
      <c r="O206" s="24"/>
      <c r="P206" s="2"/>
      <c r="Q206" s="2"/>
      <c r="R206" s="2"/>
      <c r="S206" s="2"/>
      <c r="T206" s="2"/>
      <c r="U206" s="2"/>
      <c r="V206" s="2"/>
      <c r="W206" s="2"/>
    </row>
    <row r="207" spans="1:23">
      <c r="A207" s="2">
        <f t="shared" si="26"/>
        <v>202</v>
      </c>
      <c r="B207" s="2">
        <f t="shared" si="28"/>
        <v>488133.83243963373</v>
      </c>
      <c r="C207" s="2">
        <f t="shared" si="29"/>
        <v>10</v>
      </c>
      <c r="D207" s="2">
        <f t="shared" si="30"/>
        <v>12</v>
      </c>
      <c r="E207" s="2">
        <f t="shared" si="31"/>
        <v>20904262.206769116</v>
      </c>
      <c r="F207" s="2">
        <f t="shared" si="32"/>
        <v>732200.74865944986</v>
      </c>
      <c r="G207" s="2">
        <f t="shared" si="33"/>
        <v>4833821.0110217836</v>
      </c>
      <c r="H207" s="2">
        <f t="shared" si="27"/>
        <v>202</v>
      </c>
      <c r="I207" s="24">
        <f>NPV(0.1,B$6:B207)</f>
        <v>99.943705964646753</v>
      </c>
      <c r="J207" s="24">
        <f>NPV(0.1,C$6:C207)</f>
        <v>99.999999564811276</v>
      </c>
      <c r="K207" s="24">
        <f>NPV(0.1,D$6:D207)</f>
        <v>119.99999947777343</v>
      </c>
      <c r="L207" s="24">
        <f>NPV(0.1,E$6:E207)</f>
        <v>195.0874588410507</v>
      </c>
      <c r="M207" s="24">
        <f>NPV(0.1,F$6:F207)</f>
        <v>149.91555894697018</v>
      </c>
      <c r="N207" s="24">
        <f>NPV(0.1,G$6:G207)</f>
        <v>199.24970736024517</v>
      </c>
      <c r="O207" s="24"/>
      <c r="P207" s="2"/>
      <c r="Q207" s="2"/>
      <c r="R207" s="2"/>
      <c r="S207" s="2"/>
      <c r="T207" s="2"/>
      <c r="U207" s="2"/>
      <c r="V207" s="2"/>
      <c r="W207" s="2"/>
    </row>
    <row r="208" spans="1:23">
      <c r="A208" s="2">
        <f t="shared" si="26"/>
        <v>203</v>
      </c>
      <c r="B208" s="2">
        <f t="shared" si="28"/>
        <v>517421.86238601175</v>
      </c>
      <c r="C208" s="2">
        <f t="shared" si="29"/>
        <v>10</v>
      </c>
      <c r="D208" s="2">
        <f t="shared" si="30"/>
        <v>12</v>
      </c>
      <c r="E208" s="2">
        <f t="shared" si="31"/>
        <v>22576603.183310647</v>
      </c>
      <c r="F208" s="2">
        <f t="shared" si="32"/>
        <v>776132.79357901693</v>
      </c>
      <c r="G208" s="2">
        <f t="shared" si="33"/>
        <v>5172188.4817933086</v>
      </c>
      <c r="H208" s="2">
        <f t="shared" si="27"/>
        <v>203</v>
      </c>
      <c r="I208" s="24">
        <f>NPV(0.1,B$6:B208)</f>
        <v>99.945753020477767</v>
      </c>
      <c r="J208" s="24">
        <f>NPV(0.1,C$6:C208)</f>
        <v>99.999999604373883</v>
      </c>
      <c r="K208" s="24">
        <f>NPV(0.1,D$6:D208)</f>
        <v>119.99999952524857</v>
      </c>
      <c r="L208" s="24">
        <f>NPV(0.1,E$6:E208)</f>
        <v>195.17677777121341</v>
      </c>
      <c r="M208" s="24">
        <f>NPV(0.1,F$6:F208)</f>
        <v>149.91862953071671</v>
      </c>
      <c r="N208" s="24">
        <f>NPV(0.1,G$6:G208)</f>
        <v>199.27016988678392</v>
      </c>
      <c r="O208" s="24"/>
      <c r="P208" s="2"/>
      <c r="Q208" s="2"/>
      <c r="R208" s="2"/>
      <c r="S208" s="2"/>
      <c r="T208" s="2"/>
      <c r="U208" s="2"/>
      <c r="V208" s="2"/>
      <c r="W208" s="2"/>
    </row>
    <row r="209" spans="1:23">
      <c r="A209" s="2">
        <f t="shared" si="26"/>
        <v>204</v>
      </c>
      <c r="B209" s="2">
        <f t="shared" si="28"/>
        <v>548467.17412917246</v>
      </c>
      <c r="C209" s="2">
        <f t="shared" si="29"/>
        <v>10</v>
      </c>
      <c r="D209" s="2">
        <f t="shared" si="30"/>
        <v>12</v>
      </c>
      <c r="E209" s="2">
        <f t="shared" si="31"/>
        <v>24382731.4379755</v>
      </c>
      <c r="F209" s="2">
        <f t="shared" si="32"/>
        <v>822700.76119375799</v>
      </c>
      <c r="G209" s="2">
        <f t="shared" si="33"/>
        <v>5534241.6755188406</v>
      </c>
      <c r="H209" s="2">
        <f t="shared" si="27"/>
        <v>204</v>
      </c>
      <c r="I209" s="24">
        <f>NPV(0.1,B$6:B209)</f>
        <v>99.947725637914942</v>
      </c>
      <c r="J209" s="24">
        <f>NPV(0.1,C$6:C209)</f>
        <v>99.99999964033988</v>
      </c>
      <c r="K209" s="24">
        <f>NPV(0.1,D$6:D209)</f>
        <v>119.99999956840779</v>
      </c>
      <c r="L209" s="24">
        <f>NPV(0.1,E$6:E209)</f>
        <v>195.26447272082771</v>
      </c>
      <c r="M209" s="24">
        <f>NPV(0.1,F$6:F209)</f>
        <v>149.92158845687246</v>
      </c>
      <c r="N209" s="24">
        <f>NPV(0.1,G$6:G209)</f>
        <v>199.29007434441709</v>
      </c>
      <c r="O209" s="24"/>
      <c r="P209" s="2"/>
      <c r="Q209" s="2"/>
      <c r="R209" s="2"/>
      <c r="S209" s="2"/>
      <c r="T209" s="2"/>
      <c r="U209" s="2"/>
      <c r="V209" s="2"/>
      <c r="W209" s="2"/>
    </row>
    <row r="210" spans="1:23">
      <c r="A210" s="2">
        <f t="shared" si="26"/>
        <v>205</v>
      </c>
      <c r="B210" s="2">
        <f t="shared" si="28"/>
        <v>581375.20457692281</v>
      </c>
      <c r="C210" s="2">
        <f t="shared" si="29"/>
        <v>10</v>
      </c>
      <c r="D210" s="2">
        <f t="shared" si="30"/>
        <v>12</v>
      </c>
      <c r="E210" s="2">
        <f t="shared" si="31"/>
        <v>26333349.953013543</v>
      </c>
      <c r="F210" s="2">
        <f t="shared" si="32"/>
        <v>872062.80686538352</v>
      </c>
      <c r="G210" s="2">
        <f t="shared" si="33"/>
        <v>5921638.5928051593</v>
      </c>
      <c r="H210" s="2">
        <f t="shared" si="27"/>
        <v>205</v>
      </c>
      <c r="I210" s="24">
        <f>NPV(0.1,B$6:B210)</f>
        <v>99.949626523808931</v>
      </c>
      <c r="J210" s="24">
        <f>NPV(0.1,C$6:C210)</f>
        <v>99.999999673036257</v>
      </c>
      <c r="K210" s="24">
        <f>NPV(0.1,D$6:D210)</f>
        <v>119.99999960764343</v>
      </c>
      <c r="L210" s="24">
        <f>NPV(0.1,E$6:E210)</f>
        <v>195.35057321681265</v>
      </c>
      <c r="M210" s="24">
        <f>NPV(0.1,F$6:F210)</f>
        <v>149.92443978571345</v>
      </c>
      <c r="N210" s="24">
        <f>NPV(0.1,G$6:G210)</f>
        <v>199.30943595320571</v>
      </c>
      <c r="O210" s="24"/>
      <c r="P210" s="2"/>
      <c r="Q210" s="2"/>
      <c r="R210" s="2"/>
      <c r="S210" s="2"/>
      <c r="T210" s="2"/>
      <c r="U210" s="2"/>
      <c r="V210" s="2"/>
      <c r="W210" s="2"/>
    </row>
    <row r="211" spans="1:23">
      <c r="A211" s="2">
        <f t="shared" si="26"/>
        <v>206</v>
      </c>
      <c r="B211" s="2">
        <f t="shared" si="28"/>
        <v>616257.71685153816</v>
      </c>
      <c r="C211" s="2">
        <f t="shared" si="29"/>
        <v>10</v>
      </c>
      <c r="D211" s="2">
        <f t="shared" si="30"/>
        <v>12</v>
      </c>
      <c r="E211" s="2">
        <f t="shared" si="31"/>
        <v>28440017.949254628</v>
      </c>
      <c r="F211" s="2">
        <f t="shared" si="32"/>
        <v>924386.57527730661</v>
      </c>
      <c r="G211" s="2">
        <f t="shared" si="33"/>
        <v>6336153.294301521</v>
      </c>
      <c r="H211" s="2">
        <f t="shared" si="27"/>
        <v>206</v>
      </c>
      <c r="I211" s="24">
        <f>NPV(0.1,B$6:B211)</f>
        <v>99.951458286579523</v>
      </c>
      <c r="J211" s="24">
        <f>NPV(0.1,C$6:C211)</f>
        <v>99.999999702760235</v>
      </c>
      <c r="K211" s="24">
        <f>NPV(0.1,D$6:D211)</f>
        <v>119.99999964331221</v>
      </c>
      <c r="L211" s="24">
        <f>NPV(0.1,E$6:E211)</f>
        <v>195.43510824923425</v>
      </c>
      <c r="M211" s="24">
        <f>NPV(0.1,F$6:F211)</f>
        <v>149.92718742986935</v>
      </c>
      <c r="N211" s="24">
        <f>NPV(0.1,G$6:G211)</f>
        <v>199.32826951811828</v>
      </c>
      <c r="O211" s="24"/>
      <c r="P211" s="2"/>
      <c r="Q211" s="2"/>
      <c r="R211" s="2"/>
      <c r="S211" s="2"/>
      <c r="T211" s="2"/>
      <c r="U211" s="2"/>
      <c r="V211" s="2"/>
      <c r="W211" s="2"/>
    </row>
    <row r="212" spans="1:23">
      <c r="A212" s="2">
        <f t="shared" si="26"/>
        <v>207</v>
      </c>
      <c r="B212" s="2">
        <f t="shared" si="28"/>
        <v>653233.17986263044</v>
      </c>
      <c r="C212" s="2">
        <f t="shared" si="29"/>
        <v>10</v>
      </c>
      <c r="D212" s="2">
        <f t="shared" si="30"/>
        <v>12</v>
      </c>
      <c r="E212" s="2">
        <f t="shared" si="31"/>
        <v>30715219.385195002</v>
      </c>
      <c r="F212" s="2">
        <f t="shared" si="32"/>
        <v>979849.76979394502</v>
      </c>
      <c r="G212" s="2">
        <f t="shared" si="33"/>
        <v>6779684.0249026278</v>
      </c>
      <c r="H212" s="2">
        <f t="shared" si="27"/>
        <v>207</v>
      </c>
      <c r="I212" s="24">
        <f>NPV(0.1,B$6:B212)</f>
        <v>99.953223439794797</v>
      </c>
      <c r="J212" s="24">
        <f>NPV(0.1,C$6:C212)</f>
        <v>99.999999729782033</v>
      </c>
      <c r="K212" s="24">
        <f>NPV(0.1,D$6:D212)</f>
        <v>119.99999967573837</v>
      </c>
      <c r="L212" s="24">
        <f>NPV(0.1,E$6:E212)</f>
        <v>195.51810628106634</v>
      </c>
      <c r="M212" s="24">
        <f>NPV(0.1,F$6:F212)</f>
        <v>149.92983515969229</v>
      </c>
      <c r="N212" s="24">
        <f>NPV(0.1,G$6:G212)</f>
        <v>199.34658944035141</v>
      </c>
      <c r="O212" s="24"/>
      <c r="P212" s="2"/>
      <c r="Q212" s="2"/>
      <c r="R212" s="2"/>
      <c r="S212" s="2"/>
      <c r="T212" s="2"/>
      <c r="U212" s="2"/>
      <c r="V212" s="2"/>
      <c r="W212" s="2"/>
    </row>
    <row r="213" spans="1:23">
      <c r="A213" s="2">
        <f t="shared" si="26"/>
        <v>208</v>
      </c>
      <c r="B213" s="2">
        <f t="shared" si="28"/>
        <v>692427.17065438826</v>
      </c>
      <c r="C213" s="2">
        <f t="shared" si="29"/>
        <v>10</v>
      </c>
      <c r="D213" s="2">
        <f t="shared" si="30"/>
        <v>12</v>
      </c>
      <c r="E213" s="2">
        <f t="shared" si="31"/>
        <v>33172436.936010603</v>
      </c>
      <c r="F213" s="2">
        <f t="shared" si="32"/>
        <v>1038640.7559815818</v>
      </c>
      <c r="G213" s="2">
        <f t="shared" si="33"/>
        <v>7254261.9066458121</v>
      </c>
      <c r="H213" s="2">
        <f t="shared" si="27"/>
        <v>208</v>
      </c>
      <c r="I213" s="24">
        <f>NPV(0.1,B$6:B213)</f>
        <v>99.954924405620446</v>
      </c>
      <c r="J213" s="24">
        <f>NPV(0.1,C$6:C213)</f>
        <v>99.999999754347314</v>
      </c>
      <c r="K213" s="24">
        <f>NPV(0.1,D$6:D213)</f>
        <v>119.99999970521668</v>
      </c>
      <c r="L213" s="24">
        <f>NPV(0.1,E$6:E213)</f>
        <v>195.59959525777424</v>
      </c>
      <c r="M213" s="24">
        <f>NPV(0.1,F$6:F213)</f>
        <v>149.93238660843076</v>
      </c>
      <c r="N213" s="24">
        <f>NPV(0.1,G$6:G213)</f>
        <v>199.36440972834183</v>
      </c>
      <c r="O213" s="24"/>
      <c r="P213" s="2"/>
      <c r="Q213" s="2"/>
      <c r="R213" s="2"/>
      <c r="S213" s="2"/>
      <c r="T213" s="2"/>
      <c r="U213" s="2"/>
      <c r="V213" s="2"/>
      <c r="W213" s="2"/>
    </row>
    <row r="214" spans="1:23">
      <c r="A214" s="2">
        <f t="shared" si="26"/>
        <v>209</v>
      </c>
      <c r="B214" s="2">
        <f t="shared" si="28"/>
        <v>733972.80089365155</v>
      </c>
      <c r="C214" s="2">
        <f t="shared" si="29"/>
        <v>10</v>
      </c>
      <c r="D214" s="2">
        <f t="shared" si="30"/>
        <v>12</v>
      </c>
      <c r="E214" s="2">
        <f t="shared" si="31"/>
        <v>35826231.890891455</v>
      </c>
      <c r="F214" s="2">
        <f t="shared" si="32"/>
        <v>1100959.2013404767</v>
      </c>
      <c r="G214" s="2">
        <f t="shared" si="33"/>
        <v>7762060.2401110195</v>
      </c>
      <c r="H214" s="2">
        <f t="shared" si="27"/>
        <v>209</v>
      </c>
      <c r="I214" s="24">
        <f>NPV(0.1,B$6:B214)</f>
        <v>99.956563518143327</v>
      </c>
      <c r="J214" s="24">
        <f>NPV(0.1,C$6:C214)</f>
        <v>99.999999776679374</v>
      </c>
      <c r="K214" s="24">
        <f>NPV(0.1,D$6:D214)</f>
        <v>119.99999973201516</v>
      </c>
      <c r="L214" s="24">
        <f>NPV(0.1,E$6:E214)</f>
        <v>195.6796026167238</v>
      </c>
      <c r="M214" s="24">
        <f>NPV(0.1,F$6:F214)</f>
        <v>149.93484527721506</v>
      </c>
      <c r="N214" s="24">
        <f>NPV(0.1,G$6:G214)</f>
        <v>199.38174400847797</v>
      </c>
      <c r="O214" s="24"/>
      <c r="P214" s="2"/>
      <c r="Q214" s="2"/>
      <c r="R214" s="2"/>
      <c r="S214" s="2"/>
      <c r="T214" s="2"/>
      <c r="U214" s="2"/>
      <c r="V214" s="2"/>
      <c r="W214" s="2"/>
    </row>
    <row r="215" spans="1:23">
      <c r="A215" s="2">
        <f t="shared" si="26"/>
        <v>210</v>
      </c>
      <c r="B215" s="2">
        <f t="shared" si="28"/>
        <v>778011.16894727072</v>
      </c>
      <c r="C215" s="2">
        <f t="shared" si="29"/>
        <v>10</v>
      </c>
      <c r="D215" s="2">
        <f t="shared" si="30"/>
        <v>12</v>
      </c>
      <c r="E215" s="2">
        <f t="shared" si="31"/>
        <v>38692330.442162775</v>
      </c>
      <c r="F215" s="2">
        <f t="shared" si="32"/>
        <v>1167016.7534209054</v>
      </c>
      <c r="G215" s="2">
        <f t="shared" si="33"/>
        <v>8305404.4569187909</v>
      </c>
      <c r="H215" s="2">
        <f t="shared" si="27"/>
        <v>210</v>
      </c>
      <c r="I215" s="24">
        <f>NPV(0.1,B$6:B215)</f>
        <v>99.95814302657449</v>
      </c>
      <c r="J215" s="24">
        <f>NPV(0.1,C$6:C215)</f>
        <v>99.999999796981243</v>
      </c>
      <c r="K215" s="24">
        <f>NPV(0.1,D$6:D215)</f>
        <v>119.99999975637739</v>
      </c>
      <c r="L215" s="24">
        <f>NPV(0.1,E$6:E215)</f>
        <v>195.75815529641972</v>
      </c>
      <c r="M215" s="24">
        <f>NPV(0.1,F$6:F215)</f>
        <v>149.9372145398618</v>
      </c>
      <c r="N215" s="24">
        <f>NPV(0.1,G$6:G215)</f>
        <v>199.39860553551947</v>
      </c>
      <c r="O215" s="24"/>
      <c r="P215" s="2"/>
      <c r="Q215" s="2"/>
      <c r="R215" s="2"/>
      <c r="S215" s="2"/>
      <c r="T215" s="2"/>
      <c r="U215" s="2"/>
      <c r="V215" s="2"/>
      <c r="W215" s="2"/>
    </row>
    <row r="216" spans="1:23">
      <c r="A216" s="2">
        <f t="shared" si="26"/>
        <v>211</v>
      </c>
      <c r="B216" s="2">
        <f t="shared" si="28"/>
        <v>824691.83908410696</v>
      </c>
      <c r="C216" s="2">
        <f t="shared" si="29"/>
        <v>10</v>
      </c>
      <c r="D216" s="2">
        <f t="shared" si="30"/>
        <v>12</v>
      </c>
      <c r="E216" s="2">
        <f t="shared" si="31"/>
        <v>41787716.877535798</v>
      </c>
      <c r="F216" s="2">
        <f t="shared" si="32"/>
        <v>1237037.7586261597</v>
      </c>
      <c r="G216" s="2">
        <f t="shared" si="33"/>
        <v>8886782.7689031065</v>
      </c>
      <c r="H216" s="2">
        <f t="shared" si="27"/>
        <v>211</v>
      </c>
      <c r="I216" s="24">
        <f>NPV(0.1,B$6:B216)</f>
        <v>99.959665098335407</v>
      </c>
      <c r="J216" s="24">
        <f>NPV(0.1,C$6:C216)</f>
        <v>99.999999815437491</v>
      </c>
      <c r="K216" s="24">
        <f>NPV(0.1,D$6:D216)</f>
        <v>119.99999977852488</v>
      </c>
      <c r="L216" s="24">
        <f>NPV(0.1,E$6:E216)</f>
        <v>195.83527974557572</v>
      </c>
      <c r="M216" s="24">
        <f>NPV(0.1,F$6:F216)</f>
        <v>149.93949764750317</v>
      </c>
      <c r="N216" s="24">
        <f>NPV(0.1,G$6:G216)</f>
        <v>199.41500720273257</v>
      </c>
      <c r="O216" s="24"/>
      <c r="P216" s="2"/>
      <c r="Q216" s="2"/>
      <c r="R216" s="2"/>
      <c r="S216" s="2"/>
      <c r="T216" s="2"/>
      <c r="U216" s="2"/>
      <c r="V216" s="2"/>
      <c r="W216" s="2"/>
    </row>
    <row r="217" spans="1:23">
      <c r="A217" s="2">
        <f t="shared" si="26"/>
        <v>212</v>
      </c>
      <c r="B217" s="2">
        <f t="shared" si="28"/>
        <v>874173.34942915337</v>
      </c>
      <c r="C217" s="2">
        <f t="shared" si="29"/>
        <v>10</v>
      </c>
      <c r="D217" s="2">
        <f t="shared" si="30"/>
        <v>12</v>
      </c>
      <c r="E217" s="2">
        <f t="shared" si="31"/>
        <v>45130734.227738664</v>
      </c>
      <c r="F217" s="2">
        <f t="shared" si="32"/>
        <v>1311260.0241437294</v>
      </c>
      <c r="G217" s="2">
        <f t="shared" si="33"/>
        <v>9508857.5627263244</v>
      </c>
      <c r="H217" s="2">
        <f t="shared" si="27"/>
        <v>212</v>
      </c>
      <c r="I217" s="24">
        <f>NPV(0.1,B$6:B217)</f>
        <v>99.9611318220323</v>
      </c>
      <c r="J217" s="24">
        <f>NPV(0.1,C$6:C217)</f>
        <v>99.999999832215892</v>
      </c>
      <c r="K217" s="24">
        <f>NPV(0.1,D$6:D217)</f>
        <v>119.99999979865898</v>
      </c>
      <c r="L217" s="24">
        <f>NPV(0.1,E$6:E217)</f>
        <v>195.91100193201979</v>
      </c>
      <c r="M217" s="24">
        <f>NPV(0.1,F$6:F217)</f>
        <v>149.94169773304853</v>
      </c>
      <c r="N217" s="24">
        <f>NPV(0.1,G$6:G217)</f>
        <v>199.43096155174894</v>
      </c>
      <c r="O217" s="24"/>
      <c r="P217" s="2"/>
      <c r="Q217" s="2"/>
      <c r="R217" s="2"/>
      <c r="S217" s="2"/>
      <c r="T217" s="2"/>
      <c r="U217" s="2"/>
      <c r="V217" s="2"/>
      <c r="W217" s="2"/>
    </row>
    <row r="218" spans="1:23">
      <c r="A218" s="2">
        <f t="shared" si="26"/>
        <v>213</v>
      </c>
      <c r="B218" s="2">
        <f t="shared" si="28"/>
        <v>926623.75039490266</v>
      </c>
      <c r="C218" s="2">
        <f t="shared" si="29"/>
        <v>10</v>
      </c>
      <c r="D218" s="2">
        <f t="shared" si="30"/>
        <v>12</v>
      </c>
      <c r="E218" s="2">
        <f t="shared" si="31"/>
        <v>48741192.965957761</v>
      </c>
      <c r="F218" s="2">
        <f t="shared" si="32"/>
        <v>1389935.6255923533</v>
      </c>
      <c r="G218" s="2">
        <f t="shared" si="33"/>
        <v>10174477.592117168</v>
      </c>
      <c r="H218" s="2">
        <f t="shared" si="27"/>
        <v>213</v>
      </c>
      <c r="I218" s="24">
        <f>NPV(0.1,B$6:B218)</f>
        <v>99.96254521032202</v>
      </c>
      <c r="J218" s="24">
        <f>NPV(0.1,C$6:C218)</f>
        <v>99.999999847468985</v>
      </c>
      <c r="K218" s="24">
        <f>NPV(0.1,D$6:D218)</f>
        <v>119.99999981696268</v>
      </c>
      <c r="L218" s="24">
        <f>NPV(0.1,E$6:E218)</f>
        <v>195.98534735143764</v>
      </c>
      <c r="M218" s="24">
        <f>NPV(0.1,F$6:F218)</f>
        <v>149.94381781548313</v>
      </c>
      <c r="N218" s="24">
        <f>NPV(0.1,G$6:G218)</f>
        <v>199.44648078215576</v>
      </c>
      <c r="O218" s="24"/>
      <c r="P218" s="2"/>
      <c r="Q218" s="2"/>
      <c r="R218" s="2"/>
      <c r="S218" s="2"/>
      <c r="T218" s="2"/>
      <c r="U218" s="2"/>
      <c r="V218" s="2"/>
      <c r="W218" s="2"/>
    </row>
    <row r="219" spans="1:23">
      <c r="A219" s="2">
        <f t="shared" si="26"/>
        <v>214</v>
      </c>
      <c r="B219" s="2">
        <f t="shared" si="28"/>
        <v>982221.17541859683</v>
      </c>
      <c r="C219" s="2">
        <f t="shared" si="29"/>
        <v>10</v>
      </c>
      <c r="D219" s="2">
        <f t="shared" si="30"/>
        <v>12</v>
      </c>
      <c r="E219" s="2">
        <f t="shared" si="31"/>
        <v>52640488.403234385</v>
      </c>
      <c r="F219" s="2">
        <f t="shared" si="32"/>
        <v>1473331.7631278946</v>
      </c>
      <c r="G219" s="2">
        <f t="shared" si="33"/>
        <v>10886691.023565371</v>
      </c>
      <c r="H219" s="2">
        <f t="shared" si="27"/>
        <v>214</v>
      </c>
      <c r="I219" s="24">
        <f>NPV(0.1,B$6:B219)</f>
        <v>99.963907202673951</v>
      </c>
      <c r="J219" s="24">
        <f>NPV(0.1,C$6:C219)</f>
        <v>99.999999861335439</v>
      </c>
      <c r="K219" s="24">
        <f>NPV(0.1,D$6:D219)</f>
        <v>119.99999983360243</v>
      </c>
      <c r="L219" s="24">
        <f>NPV(0.1,E$6:E219)</f>
        <v>196.05834103595694</v>
      </c>
      <c r="M219" s="24">
        <f>NPV(0.1,F$6:F219)</f>
        <v>149.94586080401101</v>
      </c>
      <c r="N219" s="24">
        <f>NPV(0.1,G$6:G219)</f>
        <v>199.46157676082424</v>
      </c>
      <c r="O219" s="24"/>
      <c r="P219" s="2"/>
      <c r="Q219" s="2"/>
      <c r="R219" s="2"/>
      <c r="S219" s="2"/>
      <c r="T219" s="2"/>
      <c r="U219" s="2"/>
      <c r="V219" s="2"/>
      <c r="W219" s="2"/>
    </row>
    <row r="220" spans="1:23">
      <c r="A220" s="2">
        <f t="shared" si="26"/>
        <v>215</v>
      </c>
      <c r="B220" s="2">
        <f t="shared" si="28"/>
        <v>1041154.4459437127</v>
      </c>
      <c r="C220" s="2">
        <f t="shared" si="29"/>
        <v>10</v>
      </c>
      <c r="D220" s="2">
        <f t="shared" si="30"/>
        <v>12</v>
      </c>
      <c r="E220" s="2">
        <f t="shared" si="31"/>
        <v>56851727.475493141</v>
      </c>
      <c r="F220" s="2">
        <f t="shared" si="32"/>
        <v>1561731.6689155684</v>
      </c>
      <c r="G220" s="2">
        <f t="shared" si="33"/>
        <v>11648759.395214947</v>
      </c>
      <c r="H220" s="2">
        <f t="shared" si="27"/>
        <v>215</v>
      </c>
      <c r="I220" s="24">
        <f>NPV(0.1,B$6:B220)</f>
        <v>99.965219668031253</v>
      </c>
      <c r="J220" s="24">
        <f>NPV(0.1,C$6:C220)</f>
        <v>99.999999873941306</v>
      </c>
      <c r="K220" s="24">
        <f>NPV(0.1,D$6:D220)</f>
        <v>119.99999984872947</v>
      </c>
      <c r="L220" s="24">
        <f>NPV(0.1,E$6:E220)</f>
        <v>196.13000756257591</v>
      </c>
      <c r="M220" s="24">
        <f>NPV(0.1,F$6:F220)</f>
        <v>149.94782950204697</v>
      </c>
      <c r="N220" s="24">
        <f>NPV(0.1,G$6:G220)</f>
        <v>199.47626103098358</v>
      </c>
      <c r="O220" s="24"/>
      <c r="P220" s="2"/>
      <c r="Q220" s="2"/>
      <c r="R220" s="2"/>
      <c r="S220" s="2"/>
      <c r="T220" s="2"/>
      <c r="U220" s="2"/>
      <c r="V220" s="2"/>
      <c r="W220" s="2"/>
    </row>
    <row r="221" spans="1:23">
      <c r="A221" s="2">
        <f t="shared" si="26"/>
        <v>216</v>
      </c>
      <c r="B221" s="2">
        <f t="shared" si="28"/>
        <v>1103623.7127003355</v>
      </c>
      <c r="C221" s="2">
        <f t="shared" si="29"/>
        <v>10</v>
      </c>
      <c r="D221" s="2">
        <f t="shared" si="30"/>
        <v>12</v>
      </c>
      <c r="E221" s="2">
        <f t="shared" si="31"/>
        <v>61399865.673532598</v>
      </c>
      <c r="F221" s="2">
        <f t="shared" si="32"/>
        <v>1655435.5690505025</v>
      </c>
      <c r="G221" s="2">
        <f t="shared" si="33"/>
        <v>12464172.552879995</v>
      </c>
      <c r="H221" s="2">
        <f t="shared" si="27"/>
        <v>216</v>
      </c>
      <c r="I221" s="24">
        <f>NPV(0.1,B$6:B221)</f>
        <v>99.966484407375575</v>
      </c>
      <c r="J221" s="24">
        <f>NPV(0.1,C$6:C221)</f>
        <v>99.999999885401181</v>
      </c>
      <c r="K221" s="24">
        <f>NPV(0.1,D$6:D221)</f>
        <v>119.99999986248132</v>
      </c>
      <c r="L221" s="24">
        <f>NPV(0.1,E$6:E221)</f>
        <v>196.20037106143818</v>
      </c>
      <c r="M221" s="24">
        <f>NPV(0.1,F$6:F221)</f>
        <v>149.94972661106345</v>
      </c>
      <c r="N221" s="24">
        <f>NPV(0.1,G$6:G221)</f>
        <v>199.49054482104768</v>
      </c>
      <c r="O221" s="24"/>
      <c r="P221" s="2"/>
      <c r="Q221" s="2"/>
      <c r="R221" s="2"/>
      <c r="S221" s="2"/>
      <c r="T221" s="2"/>
      <c r="U221" s="2"/>
      <c r="V221" s="2"/>
      <c r="W221" s="2"/>
    </row>
    <row r="222" spans="1:23">
      <c r="A222" s="2">
        <f t="shared" si="26"/>
        <v>217</v>
      </c>
      <c r="B222" s="2">
        <f t="shared" si="28"/>
        <v>1169841.1354623558</v>
      </c>
      <c r="C222" s="2">
        <f t="shared" si="29"/>
        <v>10</v>
      </c>
      <c r="D222" s="2">
        <f t="shared" si="30"/>
        <v>12</v>
      </c>
      <c r="E222" s="2">
        <f t="shared" si="31"/>
        <v>66311854.927415207</v>
      </c>
      <c r="F222" s="2">
        <f t="shared" si="32"/>
        <v>1754761.7031935328</v>
      </c>
      <c r="G222" s="2">
        <f t="shared" si="33"/>
        <v>13336664.631581595</v>
      </c>
      <c r="H222" s="2">
        <f t="shared" si="27"/>
        <v>217</v>
      </c>
      <c r="I222" s="24">
        <f>NPV(0.1,B$6:B222)</f>
        <v>99.967703156198269</v>
      </c>
      <c r="J222" s="24">
        <f>NPV(0.1,C$6:C222)</f>
        <v>99.999999895819244</v>
      </c>
      <c r="K222" s="24">
        <f>NPV(0.1,D$6:D222)</f>
        <v>119.99999987498299</v>
      </c>
      <c r="L222" s="24">
        <f>NPV(0.1,E$6:E222)</f>
        <v>196.26945522395746</v>
      </c>
      <c r="M222" s="24">
        <f>NPV(0.1,F$6:F222)</f>
        <v>149.95155473429747</v>
      </c>
      <c r="N222" s="24">
        <f>NPV(0.1,G$6:G222)</f>
        <v>199.50443905320091</v>
      </c>
      <c r="O222" s="24"/>
      <c r="P222" s="2"/>
      <c r="Q222" s="2"/>
      <c r="R222" s="2"/>
      <c r="S222" s="2"/>
      <c r="T222" s="2"/>
      <c r="U222" s="2"/>
      <c r="V222" s="2"/>
      <c r="W222" s="2"/>
    </row>
    <row r="223" spans="1:23">
      <c r="A223" s="2">
        <f t="shared" si="26"/>
        <v>218</v>
      </c>
      <c r="B223" s="2">
        <f t="shared" si="28"/>
        <v>1240031.6035900973</v>
      </c>
      <c r="C223" s="2">
        <f t="shared" si="29"/>
        <v>10</v>
      </c>
      <c r="D223" s="2">
        <f t="shared" si="30"/>
        <v>12</v>
      </c>
      <c r="E223" s="2">
        <f t="shared" si="31"/>
        <v>71616803.321608424</v>
      </c>
      <c r="F223" s="2">
        <f t="shared" si="32"/>
        <v>1860047.4053851448</v>
      </c>
      <c r="G223" s="2">
        <f t="shared" si="33"/>
        <v>14270231.155792307</v>
      </c>
      <c r="H223" s="2">
        <f t="shared" si="27"/>
        <v>218</v>
      </c>
      <c r="I223" s="24">
        <f>NPV(0.1,B$6:B223)</f>
        <v>99.968877586881973</v>
      </c>
      <c r="J223" s="24">
        <f>NPV(0.1,C$6:C223)</f>
        <v>99.999999905290224</v>
      </c>
      <c r="K223" s="24">
        <f>NPV(0.1,D$6:D223)</f>
        <v>119.99999988634816</v>
      </c>
      <c r="L223" s="24">
        <f>NPV(0.1,E$6:E223)</f>
        <v>196.33728331079462</v>
      </c>
      <c r="M223" s="24">
        <f>NPV(0.1,F$6:F223)</f>
        <v>149.95331638032303</v>
      </c>
      <c r="N223" s="24">
        <f>NPV(0.1,G$6:G223)</f>
        <v>199.51795435174998</v>
      </c>
      <c r="O223" s="24"/>
      <c r="P223" s="2"/>
      <c r="Q223" s="2"/>
      <c r="R223" s="2"/>
      <c r="S223" s="2"/>
      <c r="T223" s="2"/>
      <c r="U223" s="2"/>
      <c r="V223" s="2"/>
      <c r="W223" s="2"/>
    </row>
    <row r="224" spans="1:23">
      <c r="A224" s="2">
        <f t="shared" si="26"/>
        <v>219</v>
      </c>
      <c r="B224" s="2">
        <f t="shared" si="28"/>
        <v>1314433.4998055033</v>
      </c>
      <c r="C224" s="2">
        <f t="shared" si="29"/>
        <v>10</v>
      </c>
      <c r="D224" s="2">
        <f t="shared" si="30"/>
        <v>12</v>
      </c>
      <c r="E224" s="2">
        <f t="shared" si="31"/>
        <v>77346147.587337106</v>
      </c>
      <c r="F224" s="2">
        <f t="shared" si="32"/>
        <v>1971650.2497082534</v>
      </c>
      <c r="G224" s="2">
        <f t="shared" si="33"/>
        <v>15269147.33669777</v>
      </c>
      <c r="H224" s="2">
        <f t="shared" si="27"/>
        <v>219</v>
      </c>
      <c r="I224" s="24">
        <f>NPV(0.1,B$6:B224)</f>
        <v>99.970009310995351</v>
      </c>
      <c r="J224" s="24">
        <f>NPV(0.1,C$6:C224)</f>
        <v>99.999999913900211</v>
      </c>
      <c r="K224" s="24">
        <f>NPV(0.1,D$6:D224)</f>
        <v>119.99999989668012</v>
      </c>
      <c r="L224" s="24">
        <f>NPV(0.1,E$6:E224)</f>
        <v>196.40387815968924</v>
      </c>
      <c r="M224" s="24">
        <f>NPV(0.1,F$6:F224)</f>
        <v>149.95501396649311</v>
      </c>
      <c r="N224" s="24">
        <f>NPV(0.1,G$6:G224)</f>
        <v>199.5311010512477</v>
      </c>
      <c r="O224" s="24"/>
      <c r="P224" s="2"/>
      <c r="Q224" s="2"/>
      <c r="R224" s="2"/>
      <c r="S224" s="2"/>
      <c r="T224" s="2"/>
      <c r="U224" s="2"/>
      <c r="V224" s="2"/>
      <c r="W224" s="2"/>
    </row>
    <row r="225" spans="1:23">
      <c r="A225" s="2">
        <f t="shared" si="26"/>
        <v>220</v>
      </c>
      <c r="B225" s="2">
        <f t="shared" si="28"/>
        <v>1393299.5097938336</v>
      </c>
      <c r="C225" s="2">
        <f t="shared" si="29"/>
        <v>10</v>
      </c>
      <c r="D225" s="2">
        <f t="shared" si="30"/>
        <v>12</v>
      </c>
      <c r="E225" s="2">
        <f t="shared" si="31"/>
        <v>83533839.394324079</v>
      </c>
      <c r="F225" s="2">
        <f t="shared" si="32"/>
        <v>2089949.2646907486</v>
      </c>
      <c r="G225" s="2">
        <f t="shared" si="33"/>
        <v>16337987.650266616</v>
      </c>
      <c r="H225" s="2">
        <f t="shared" si="27"/>
        <v>220</v>
      </c>
      <c r="I225" s="24">
        <f>NPV(0.1,B$6:B225)</f>
        <v>99.971099881504614</v>
      </c>
      <c r="J225" s="24">
        <f>NPV(0.1,C$6:C225)</f>
        <v>99.999999921727451</v>
      </c>
      <c r="K225" s="24">
        <f>NPV(0.1,D$6:D225)</f>
        <v>119.99999990607283</v>
      </c>
      <c r="L225" s="24">
        <f>NPV(0.1,E$6:E225)</f>
        <v>196.46926219314943</v>
      </c>
      <c r="M225" s="24">
        <f>NPV(0.1,F$6:F225)</f>
        <v>149.95664982225699</v>
      </c>
      <c r="N225" s="24">
        <f>NPV(0.1,G$6:G225)</f>
        <v>199.5438892043955</v>
      </c>
      <c r="O225" s="24"/>
      <c r="P225" s="2"/>
      <c r="Q225" s="2"/>
      <c r="R225" s="2"/>
      <c r="S225" s="2"/>
      <c r="T225" s="2"/>
      <c r="U225" s="2"/>
      <c r="V225" s="2"/>
      <c r="W225" s="2"/>
    </row>
    <row r="226" spans="1:23">
      <c r="A226" s="2">
        <f t="shared" si="26"/>
        <v>221</v>
      </c>
      <c r="B226" s="2">
        <f t="shared" si="28"/>
        <v>1476897.4803814637</v>
      </c>
      <c r="C226" s="2">
        <f t="shared" si="29"/>
        <v>10</v>
      </c>
      <c r="D226" s="2">
        <f t="shared" si="30"/>
        <v>12</v>
      </c>
      <c r="E226" s="2">
        <f t="shared" si="31"/>
        <v>90216546.545870006</v>
      </c>
      <c r="F226" s="2">
        <f t="shared" si="32"/>
        <v>2215346.2205721936</v>
      </c>
      <c r="G226" s="2">
        <f t="shared" si="33"/>
        <v>17481646.78578528</v>
      </c>
      <c r="H226" s="2">
        <f t="shared" si="27"/>
        <v>221</v>
      </c>
      <c r="I226" s="24">
        <f>NPV(0.1,B$6:B226)</f>
        <v>99.972150794904437</v>
      </c>
      <c r="J226" s="24">
        <f>NPV(0.1,C$6:C226)</f>
        <v>99.999999928843138</v>
      </c>
      <c r="K226" s="24">
        <f>NPV(0.1,D$6:D226)</f>
        <v>119.99999991461164</v>
      </c>
      <c r="L226" s="24">
        <f>NPV(0.1,E$6:E226)</f>
        <v>196.53345742600126</v>
      </c>
      <c r="M226" s="24">
        <f>NPV(0.1,F$6:F226)</f>
        <v>149.95822619235673</v>
      </c>
      <c r="N226" s="24">
        <f>NPV(0.1,G$6:G226)</f>
        <v>199.55632858973016</v>
      </c>
      <c r="O226" s="24"/>
      <c r="P226" s="2"/>
      <c r="Q226" s="2"/>
      <c r="R226" s="2"/>
      <c r="S226" s="2"/>
      <c r="T226" s="2"/>
      <c r="U226" s="2"/>
      <c r="V226" s="2"/>
      <c r="W226" s="2"/>
    </row>
    <row r="227" spans="1:23">
      <c r="A227" s="2">
        <f t="shared" ref="A227:A232" si="34">A226+1</f>
        <v>222</v>
      </c>
      <c r="B227" s="2">
        <f t="shared" si="28"/>
        <v>1565511.3292043516</v>
      </c>
      <c r="C227" s="2">
        <f t="shared" si="29"/>
        <v>10</v>
      </c>
      <c r="D227" s="2">
        <f t="shared" si="30"/>
        <v>12</v>
      </c>
      <c r="E227" s="2">
        <f t="shared" si="31"/>
        <v>97433870.26953961</v>
      </c>
      <c r="F227" s="2">
        <f t="shared" si="32"/>
        <v>2348266.9938065251</v>
      </c>
      <c r="G227" s="2">
        <f t="shared" si="33"/>
        <v>18705362.060790252</v>
      </c>
      <c r="H227" s="2">
        <f t="shared" si="27"/>
        <v>222</v>
      </c>
      <c r="I227" s="24">
        <f>NPV(0.1,B$6:B227)</f>
        <v>99.973163493271556</v>
      </c>
      <c r="J227" s="24">
        <f>NPV(0.1,C$6:C227)</f>
        <v>99.999999935311948</v>
      </c>
      <c r="K227" s="24">
        <f>NPV(0.1,D$6:D227)</f>
        <v>119.9999999223742</v>
      </c>
      <c r="L227" s="24">
        <f>NPV(0.1,E$6:E227)</f>
        <v>196.59648547280125</v>
      </c>
      <c r="M227" s="24">
        <f>NPV(0.1,F$6:F227)</f>
        <v>149.95974523990739</v>
      </c>
      <c r="N227" s="24">
        <f>NPV(0.1,G$6:G227)</f>
        <v>199.56842871910112</v>
      </c>
      <c r="O227" s="24"/>
      <c r="P227" s="2"/>
      <c r="Q227" s="2"/>
      <c r="R227" s="2"/>
      <c r="S227" s="2"/>
      <c r="T227" s="2"/>
      <c r="U227" s="2"/>
      <c r="V227" s="2"/>
      <c r="W227" s="2"/>
    </row>
    <row r="228" spans="1:23">
      <c r="A228" s="2">
        <f t="shared" si="34"/>
        <v>223</v>
      </c>
      <c r="B228" s="2">
        <f t="shared" si="28"/>
        <v>1659442.0089566128</v>
      </c>
      <c r="C228" s="2">
        <f t="shared" si="29"/>
        <v>10</v>
      </c>
      <c r="D228" s="2">
        <f t="shared" si="30"/>
        <v>12</v>
      </c>
      <c r="E228" s="2">
        <f t="shared" si="31"/>
        <v>105228579.89110279</v>
      </c>
      <c r="F228" s="2">
        <f t="shared" si="32"/>
        <v>2489163.0134349167</v>
      </c>
      <c r="G228" s="2">
        <f t="shared" si="33"/>
        <v>20014737.405045569</v>
      </c>
      <c r="H228" s="2">
        <f t="shared" si="27"/>
        <v>223</v>
      </c>
      <c r="I228" s="24">
        <f>NPV(0.1,B$6:B228)</f>
        <v>99.974139366243506</v>
      </c>
      <c r="J228" s="24">
        <f>NPV(0.1,C$6:C228)</f>
        <v>99.999999941192684</v>
      </c>
      <c r="K228" s="24">
        <f>NPV(0.1,D$6:D228)</f>
        <v>119.99999992943108</v>
      </c>
      <c r="L228" s="24">
        <f>NPV(0.1,E$6:E228)</f>
        <v>196.65836755511395</v>
      </c>
      <c r="M228" s="24">
        <f>NPV(0.1,F$6:F228)</f>
        <v>149.96120904936532</v>
      </c>
      <c r="N228" s="24">
        <f>NPV(0.1,G$6:G228)</f>
        <v>199.58019884494382</v>
      </c>
      <c r="O228" s="24"/>
      <c r="P228" s="2"/>
      <c r="Q228" s="2"/>
      <c r="R228" s="2"/>
      <c r="S228" s="2"/>
      <c r="T228" s="2"/>
      <c r="U228" s="2"/>
      <c r="V228" s="2"/>
      <c r="W228" s="2"/>
    </row>
    <row r="229" spans="1:23">
      <c r="A229" s="2">
        <f t="shared" si="34"/>
        <v>224</v>
      </c>
      <c r="B229" s="2">
        <f t="shared" si="28"/>
        <v>1759008.5294940097</v>
      </c>
      <c r="C229" s="2">
        <f t="shared" si="29"/>
        <v>10</v>
      </c>
      <c r="D229" s="2">
        <f t="shared" si="30"/>
        <v>12</v>
      </c>
      <c r="E229" s="2">
        <f t="shared" si="31"/>
        <v>113646866.28239103</v>
      </c>
      <c r="F229" s="2">
        <f t="shared" si="32"/>
        <v>2638512.7942410121</v>
      </c>
      <c r="G229" s="2">
        <f t="shared" si="33"/>
        <v>21415769.023398761</v>
      </c>
      <c r="H229" s="2">
        <f t="shared" si="27"/>
        <v>224</v>
      </c>
      <c r="I229" s="24">
        <f>NPV(0.1,B$6:B229)</f>
        <v>99.975079752925552</v>
      </c>
      <c r="J229" s="24">
        <f>NPV(0.1,C$6:C229)</f>
        <v>99.999999946538807</v>
      </c>
      <c r="K229" s="24">
        <f>NPV(0.1,D$6:D229)</f>
        <v>119.99999993584643</v>
      </c>
      <c r="L229" s="24">
        <f>NPV(0.1,E$6:E229)</f>
        <v>196.71912450865733</v>
      </c>
      <c r="M229" s="24">
        <f>NPV(0.1,F$6:F229)</f>
        <v>149.96261962938837</v>
      </c>
      <c r="N229" s="24">
        <f>NPV(0.1,G$6:G229)</f>
        <v>199.59164796735445</v>
      </c>
      <c r="O229" s="24"/>
      <c r="P229" s="2"/>
      <c r="Q229" s="2"/>
      <c r="R229" s="2"/>
      <c r="S229" s="2"/>
      <c r="T229" s="2"/>
      <c r="U229" s="2"/>
      <c r="V229" s="2"/>
      <c r="W229" s="2"/>
    </row>
    <row r="230" spans="1:23">
      <c r="A230" s="2">
        <f t="shared" si="34"/>
        <v>225</v>
      </c>
      <c r="B230" s="2">
        <f t="shared" si="28"/>
        <v>1864549.0412636504</v>
      </c>
      <c r="C230" s="2">
        <f t="shared" si="29"/>
        <v>10</v>
      </c>
      <c r="D230" s="2">
        <f t="shared" si="30"/>
        <v>12</v>
      </c>
      <c r="E230" s="2">
        <f t="shared" si="31"/>
        <v>122738615.58498232</v>
      </c>
      <c r="F230" s="2">
        <f t="shared" si="32"/>
        <v>2796823.5618954729</v>
      </c>
      <c r="G230" s="2">
        <f t="shared" si="33"/>
        <v>22914872.855036676</v>
      </c>
      <c r="H230" s="2">
        <f t="shared" si="27"/>
        <v>225</v>
      </c>
      <c r="I230" s="24">
        <f>NPV(0.1,B$6:B230)</f>
        <v>99.975985943728261</v>
      </c>
      <c r="J230" s="24">
        <f>NPV(0.1,C$6:C230)</f>
        <v>99.99999995139892</v>
      </c>
      <c r="K230" s="24">
        <f>NPV(0.1,D$6:D230)</f>
        <v>119.99999994167857</v>
      </c>
      <c r="L230" s="24">
        <f>NPV(0.1,E$6:E230)</f>
        <v>196.77877679031812</v>
      </c>
      <c r="M230" s="24">
        <f>NPV(0.1,F$6:F230)</f>
        <v>149.96397891559243</v>
      </c>
      <c r="N230" s="24">
        <f>NPV(0.1,G$6:G230)</f>
        <v>199.60278484097205</v>
      </c>
      <c r="O230" s="24"/>
      <c r="P230" s="2"/>
      <c r="Q230" s="2"/>
      <c r="R230" s="2"/>
      <c r="S230" s="2"/>
      <c r="T230" s="2"/>
      <c r="U230" s="2"/>
      <c r="V230" s="2"/>
      <c r="W230" s="2"/>
    </row>
    <row r="231" spans="1:23">
      <c r="A231" s="2">
        <f t="shared" si="34"/>
        <v>226</v>
      </c>
      <c r="B231" s="2">
        <f t="shared" si="28"/>
        <v>1976421.9837394694</v>
      </c>
      <c r="C231" s="2">
        <f t="shared" si="29"/>
        <v>10</v>
      </c>
      <c r="D231" s="2">
        <f t="shared" si="30"/>
        <v>12</v>
      </c>
      <c r="E231" s="2">
        <f t="shared" si="31"/>
        <v>132557704.83178091</v>
      </c>
      <c r="F231" s="2">
        <f t="shared" si="32"/>
        <v>2964632.9756092015</v>
      </c>
      <c r="G231" s="2">
        <f t="shared" si="33"/>
        <v>24518913.954889245</v>
      </c>
      <c r="H231" s="2">
        <f t="shared" si="27"/>
        <v>226</v>
      </c>
      <c r="I231" s="24">
        <f>NPV(0.1,B$6:B231)</f>
        <v>99.976859182138142</v>
      </c>
      <c r="J231" s="24">
        <f>NPV(0.1,C$6:C231)</f>
        <v>99.999999955817202</v>
      </c>
      <c r="K231" s="24">
        <f>NPV(0.1,D$6:D231)</f>
        <v>119.99999994698051</v>
      </c>
      <c r="L231" s="24">
        <f>NPV(0.1,E$6:E231)</f>
        <v>196.83734448503964</v>
      </c>
      <c r="M231" s="24">
        <f>NPV(0.1,F$6:F231)</f>
        <v>149.96528877320725</v>
      </c>
      <c r="N231" s="24">
        <f>NPV(0.1,G$6:G231)</f>
        <v>199.6136179816728</v>
      </c>
      <c r="O231" s="24"/>
      <c r="P231" s="2"/>
      <c r="Q231" s="2"/>
      <c r="R231" s="2"/>
      <c r="S231" s="2"/>
      <c r="T231" s="2"/>
      <c r="U231" s="2"/>
      <c r="V231" s="2"/>
      <c r="W231" s="2"/>
    </row>
    <row r="232" spans="1:23">
      <c r="A232" s="2">
        <f t="shared" si="34"/>
        <v>227</v>
      </c>
      <c r="B232" s="2">
        <f t="shared" si="28"/>
        <v>2095007.3027638376</v>
      </c>
      <c r="C232" s="2">
        <f t="shared" si="29"/>
        <v>10</v>
      </c>
      <c r="D232" s="2">
        <f t="shared" si="30"/>
        <v>12</v>
      </c>
      <c r="E232" s="2">
        <f t="shared" si="31"/>
        <v>143162321.21832338</v>
      </c>
      <c r="F232" s="2">
        <f t="shared" si="32"/>
        <v>3142510.9541457538</v>
      </c>
      <c r="G232" s="2">
        <f t="shared" si="33"/>
        <v>26235237.931731492</v>
      </c>
      <c r="H232" s="2">
        <f t="shared" si="27"/>
        <v>227</v>
      </c>
      <c r="I232" s="24">
        <f>NPV(0.1,B$6:B232)</f>
        <v>99.977700666424013</v>
      </c>
      <c r="J232" s="24">
        <f>NPV(0.1,C$6:C232)</f>
        <v>99.999999959833829</v>
      </c>
      <c r="K232" s="24">
        <f>NPV(0.1,D$6:D232)</f>
        <v>119.99999995180045</v>
      </c>
      <c r="L232" s="24">
        <f>NPV(0.1,E$6:E232)</f>
        <v>196.89484731258435</v>
      </c>
      <c r="M232" s="24">
        <f>NPV(0.1,F$6:F232)</f>
        <v>149.96655099963607</v>
      </c>
      <c r="N232" s="24">
        <f>NPV(0.1,G$6:G232)</f>
        <v>199.62415567308173</v>
      </c>
      <c r="O232" s="24"/>
      <c r="P232" s="2"/>
      <c r="Q232" s="2"/>
      <c r="R232" s="2"/>
      <c r="S232" s="2"/>
      <c r="T232" s="2"/>
      <c r="U232" s="2"/>
      <c r="V232" s="2"/>
      <c r="W232" s="2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C234"/>
  <sheetViews>
    <sheetView workbookViewId="0">
      <selection activeCell="AD31" sqref="AD31"/>
    </sheetView>
  </sheetViews>
  <sheetFormatPr baseColWidth="10" defaultColWidth="9.140625" defaultRowHeight="12.75"/>
  <sheetData>
    <row r="1" spans="1:29">
      <c r="A1" s="2"/>
      <c r="B1" s="2" t="s">
        <v>76</v>
      </c>
      <c r="C1" s="2" t="s">
        <v>75</v>
      </c>
      <c r="D1" s="2" t="s">
        <v>74</v>
      </c>
      <c r="E1" s="2" t="s">
        <v>73</v>
      </c>
      <c r="F1" s="2" t="s">
        <v>72</v>
      </c>
      <c r="G1" s="2" t="s">
        <v>71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>
      <c r="A2" s="2"/>
      <c r="B2" s="2">
        <v>100</v>
      </c>
      <c r="C2" s="2">
        <v>100</v>
      </c>
      <c r="D2" s="2">
        <v>120</v>
      </c>
      <c r="E2" s="2">
        <v>200</v>
      </c>
      <c r="F2" s="2">
        <v>150</v>
      </c>
      <c r="G2" s="2">
        <v>200</v>
      </c>
      <c r="H2" s="2"/>
      <c r="I2" s="2">
        <v>100</v>
      </c>
      <c r="J2" s="2">
        <v>100</v>
      </c>
      <c r="K2" s="2">
        <v>120</v>
      </c>
      <c r="L2" s="2">
        <v>200</v>
      </c>
      <c r="M2" s="2">
        <v>150</v>
      </c>
      <c r="N2" s="2">
        <v>200</v>
      </c>
      <c r="O2" s="2"/>
      <c r="P2" s="2">
        <v>100</v>
      </c>
      <c r="Q2" s="2">
        <v>100</v>
      </c>
      <c r="R2" s="2">
        <v>120</v>
      </c>
      <c r="S2" s="2">
        <v>200</v>
      </c>
      <c r="T2" s="2">
        <v>150</v>
      </c>
      <c r="U2" s="2">
        <v>200</v>
      </c>
      <c r="V2" s="2"/>
      <c r="W2" s="2"/>
      <c r="X2" s="2"/>
      <c r="Y2" s="2"/>
      <c r="Z2" s="2"/>
      <c r="AA2" s="2"/>
      <c r="AB2" s="2"/>
      <c r="AC2" s="2"/>
    </row>
    <row r="3" spans="1:2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>
      <c r="A4" s="2"/>
      <c r="B4" s="2" t="s">
        <v>67</v>
      </c>
      <c r="C4" s="2" t="s">
        <v>78</v>
      </c>
      <c r="D4" s="2" t="s">
        <v>77</v>
      </c>
      <c r="E4" s="2" t="s">
        <v>63</v>
      </c>
      <c r="F4" s="2" t="s">
        <v>61</v>
      </c>
      <c r="G4" s="2" t="s">
        <v>59</v>
      </c>
      <c r="H4" s="2"/>
      <c r="I4" s="2" t="s">
        <v>76</v>
      </c>
      <c r="J4" s="2" t="s">
        <v>75</v>
      </c>
      <c r="K4" s="2" t="s">
        <v>74</v>
      </c>
      <c r="L4" s="2" t="s">
        <v>73</v>
      </c>
      <c r="M4" s="2" t="s">
        <v>72</v>
      </c>
      <c r="N4" s="2" t="s">
        <v>71</v>
      </c>
      <c r="O4" s="2"/>
      <c r="P4" s="2" t="s">
        <v>76</v>
      </c>
      <c r="Q4" s="2" t="s">
        <v>75</v>
      </c>
      <c r="R4" s="2" t="s">
        <v>74</v>
      </c>
      <c r="S4" s="2" t="s">
        <v>73</v>
      </c>
      <c r="T4" s="2" t="s">
        <v>72</v>
      </c>
      <c r="U4" s="2" t="s">
        <v>71</v>
      </c>
      <c r="V4" s="2"/>
      <c r="W4" s="2"/>
      <c r="X4" s="2"/>
      <c r="Y4" s="2"/>
      <c r="Z4" s="2"/>
      <c r="AA4" s="2"/>
      <c r="AB4" s="2"/>
      <c r="AC4" s="2"/>
    </row>
    <row r="5" spans="1:29">
      <c r="A5" s="2">
        <v>0</v>
      </c>
      <c r="B5" s="2"/>
      <c r="C5" s="2"/>
      <c r="D5" s="2"/>
      <c r="E5" s="2"/>
      <c r="F5" s="2"/>
      <c r="G5" s="2"/>
      <c r="H5" s="2">
        <f t="shared" ref="H5:H68" si="0">A5</f>
        <v>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>
      <c r="A6" s="2">
        <v>1</v>
      </c>
      <c r="B6" s="2">
        <v>4</v>
      </c>
      <c r="C6" s="2">
        <v>10</v>
      </c>
      <c r="D6" s="2">
        <v>12</v>
      </c>
      <c r="E6" s="2">
        <v>4</v>
      </c>
      <c r="F6" s="2">
        <v>6</v>
      </c>
      <c r="G6" s="2">
        <v>6</v>
      </c>
      <c r="H6" s="2">
        <f t="shared" si="0"/>
        <v>1</v>
      </c>
      <c r="I6" s="24">
        <f>NPV(0.1,B$6:B6)</f>
        <v>3.6363636363636362</v>
      </c>
      <c r="J6" s="24">
        <f>NPV(0.1,C$6:C6)</f>
        <v>9.0909090909090899</v>
      </c>
      <c r="K6" s="24">
        <f>NPV(0.1,D$6:D6)</f>
        <v>10.909090909090908</v>
      </c>
      <c r="L6" s="24">
        <f>NPV(0.1,E$6:E6)</f>
        <v>3.6363636363636362</v>
      </c>
      <c r="M6" s="24">
        <f>NPV(0.1,F$6:F6)</f>
        <v>5.4545454545454541</v>
      </c>
      <c r="N6" s="24">
        <f>NPV(0.1,G$6:G6)</f>
        <v>5.4545454545454541</v>
      </c>
      <c r="O6" s="24"/>
      <c r="P6" s="12">
        <f t="shared" ref="P6:P69" si="1">I6/I$2</f>
        <v>3.6363636363636362E-2</v>
      </c>
      <c r="Q6" s="12">
        <f t="shared" ref="Q6:Q69" si="2">J6/J$2</f>
        <v>9.0909090909090898E-2</v>
      </c>
      <c r="R6" s="12">
        <f t="shared" ref="R6:R69" si="3">K6/K$2</f>
        <v>9.0909090909090898E-2</v>
      </c>
      <c r="S6" s="12">
        <f t="shared" ref="S6:S69" si="4">L6/L$2</f>
        <v>1.8181818181818181E-2</v>
      </c>
      <c r="T6" s="12">
        <f t="shared" ref="T6:T69" si="5">M6/M$2</f>
        <v>3.6363636363636362E-2</v>
      </c>
      <c r="U6" s="12">
        <f t="shared" ref="U6:U69" si="6">N6/N$2</f>
        <v>2.7272727272727271E-2</v>
      </c>
      <c r="V6" s="24"/>
      <c r="W6" s="2"/>
      <c r="X6" s="2"/>
      <c r="Y6" s="2"/>
      <c r="Z6" s="2"/>
      <c r="AA6" s="2"/>
      <c r="AB6" s="2"/>
      <c r="AC6" s="2"/>
    </row>
    <row r="7" spans="1:29">
      <c r="A7" s="2">
        <v>2</v>
      </c>
      <c r="B7" s="2">
        <f t="shared" ref="B7:B70" si="7">B6*1.06</f>
        <v>4.24</v>
      </c>
      <c r="C7" s="2">
        <f t="shared" ref="C7:C70" si="8">C6</f>
        <v>10</v>
      </c>
      <c r="D7" s="2">
        <f t="shared" ref="D7:D70" si="9">D6</f>
        <v>12</v>
      </c>
      <c r="E7" s="2">
        <f t="shared" ref="E7:E70" si="10">E6*1.08</f>
        <v>4.32</v>
      </c>
      <c r="F7" s="2">
        <f t="shared" ref="F7:F70" si="11">F6*1.06</f>
        <v>6.36</v>
      </c>
      <c r="G7" s="2">
        <f t="shared" ref="G7:G70" si="12">G6*1.07</f>
        <v>6.42</v>
      </c>
      <c r="H7" s="2">
        <f t="shared" si="0"/>
        <v>2</v>
      </c>
      <c r="I7" s="24">
        <f>NPV(0.1,B$6:B7)</f>
        <v>7.1404958677685944</v>
      </c>
      <c r="J7" s="24">
        <f>NPV(0.1,C$6:C7)</f>
        <v>17.355371900826444</v>
      </c>
      <c r="K7" s="24">
        <f>NPV(0.1,D$6:D7)</f>
        <v>20.826446280991732</v>
      </c>
      <c r="L7" s="24">
        <f>NPV(0.1,E$6:E7)</f>
        <v>7.2066115702479339</v>
      </c>
      <c r="M7" s="24">
        <f>NPV(0.1,F$6:F7)</f>
        <v>10.710743801652891</v>
      </c>
      <c r="N7" s="24">
        <f>NPV(0.1,G$6:G7)</f>
        <v>10.760330578512395</v>
      </c>
      <c r="O7" s="24"/>
      <c r="P7" s="12">
        <f t="shared" si="1"/>
        <v>7.140495867768594E-2</v>
      </c>
      <c r="Q7" s="12">
        <f t="shared" si="2"/>
        <v>0.17355371900826444</v>
      </c>
      <c r="R7" s="12">
        <f t="shared" si="3"/>
        <v>0.17355371900826444</v>
      </c>
      <c r="S7" s="12">
        <f t="shared" si="4"/>
        <v>3.6033057851239669E-2</v>
      </c>
      <c r="T7" s="12">
        <f t="shared" si="5"/>
        <v>7.140495867768594E-2</v>
      </c>
      <c r="U7" s="12">
        <f t="shared" si="6"/>
        <v>5.3801652892561974E-2</v>
      </c>
      <c r="V7" s="24"/>
      <c r="W7" s="2"/>
      <c r="X7" s="2"/>
      <c r="Y7" s="2"/>
      <c r="Z7" s="2"/>
      <c r="AA7" s="2"/>
      <c r="AB7" s="2"/>
      <c r="AC7" s="2"/>
    </row>
    <row r="8" spans="1:29">
      <c r="A8" s="2">
        <v>3</v>
      </c>
      <c r="B8" s="2">
        <f t="shared" si="7"/>
        <v>4.4944000000000006</v>
      </c>
      <c r="C8" s="2">
        <f t="shared" si="8"/>
        <v>10</v>
      </c>
      <c r="D8" s="2">
        <f t="shared" si="9"/>
        <v>12</v>
      </c>
      <c r="E8" s="2">
        <f t="shared" si="10"/>
        <v>4.6656000000000004</v>
      </c>
      <c r="F8" s="2">
        <f t="shared" si="11"/>
        <v>6.7416000000000009</v>
      </c>
      <c r="G8" s="2">
        <f t="shared" si="12"/>
        <v>6.8694000000000006</v>
      </c>
      <c r="H8" s="2">
        <f t="shared" si="0"/>
        <v>3</v>
      </c>
      <c r="I8" s="24">
        <f>NPV(0.1,B$6:B8)</f>
        <v>10.517205108940646</v>
      </c>
      <c r="J8" s="24">
        <f>NPV(0.1,C$6:C8)</f>
        <v>24.86851990984222</v>
      </c>
      <c r="K8" s="24">
        <f>NPV(0.1,D$6:D8)</f>
        <v>29.842223891810661</v>
      </c>
      <c r="L8" s="24">
        <f>NPV(0.1,E$6:E8)</f>
        <v>10.711945905334336</v>
      </c>
      <c r="M8" s="24">
        <f>NPV(0.1,F$6:F8)</f>
        <v>15.775807663410967</v>
      </c>
      <c r="N8" s="24">
        <f>NPV(0.1,G$6:G8)</f>
        <v>15.921412471825693</v>
      </c>
      <c r="O8" s="24"/>
      <c r="P8" s="12">
        <f t="shared" si="1"/>
        <v>0.10517205108940646</v>
      </c>
      <c r="Q8" s="12">
        <f t="shared" si="2"/>
        <v>0.24868519909842221</v>
      </c>
      <c r="R8" s="12">
        <f t="shared" si="3"/>
        <v>0.24868519909842218</v>
      </c>
      <c r="S8" s="12">
        <f t="shared" si="4"/>
        <v>5.3559729526671679E-2</v>
      </c>
      <c r="T8" s="12">
        <f t="shared" si="5"/>
        <v>0.10517205108940644</v>
      </c>
      <c r="U8" s="12">
        <f t="shared" si="6"/>
        <v>7.9607062359128469E-2</v>
      </c>
      <c r="V8" s="24"/>
      <c r="W8" s="2"/>
      <c r="X8" s="2"/>
      <c r="Y8" s="2"/>
      <c r="Z8" s="2"/>
      <c r="AA8" s="2"/>
      <c r="AB8" s="2"/>
      <c r="AC8" s="2"/>
    </row>
    <row r="9" spans="1:29">
      <c r="A9" s="2">
        <v>4</v>
      </c>
      <c r="B9" s="2">
        <f t="shared" si="7"/>
        <v>4.7640640000000012</v>
      </c>
      <c r="C9" s="2">
        <f t="shared" si="8"/>
        <v>10</v>
      </c>
      <c r="D9" s="2">
        <f t="shared" si="9"/>
        <v>12</v>
      </c>
      <c r="E9" s="2">
        <f t="shared" si="10"/>
        <v>5.0388480000000007</v>
      </c>
      <c r="F9" s="2">
        <f t="shared" si="11"/>
        <v>7.1460960000000018</v>
      </c>
      <c r="G9" s="2">
        <f t="shared" si="12"/>
        <v>7.3502580000000011</v>
      </c>
      <c r="H9" s="2">
        <f t="shared" si="0"/>
        <v>4</v>
      </c>
      <c r="I9" s="24">
        <f>NPV(0.1,B$6:B9)</f>
        <v>13.771124923160986</v>
      </c>
      <c r="J9" s="24">
        <f>NPV(0.1,C$6:C9)</f>
        <v>31.698654463492925</v>
      </c>
      <c r="K9" s="24">
        <f>NPV(0.1,D$6:D9)</f>
        <v>38.038385356191505</v>
      </c>
      <c r="L9" s="24">
        <f>NPV(0.1,E$6:E9)</f>
        <v>14.153546888873709</v>
      </c>
      <c r="M9" s="24">
        <f>NPV(0.1,F$6:F9)</f>
        <v>20.656687384741478</v>
      </c>
      <c r="N9" s="24">
        <f>NPV(0.1,G$6:G9)</f>
        <v>20.941737586230445</v>
      </c>
      <c r="O9" s="24"/>
      <c r="P9" s="12">
        <f t="shared" si="1"/>
        <v>0.13771124923160985</v>
      </c>
      <c r="Q9" s="12">
        <f t="shared" si="2"/>
        <v>0.31698654463492926</v>
      </c>
      <c r="R9" s="12">
        <f t="shared" si="3"/>
        <v>0.3169865446349292</v>
      </c>
      <c r="S9" s="12">
        <f t="shared" si="4"/>
        <v>7.0767734444368541E-2</v>
      </c>
      <c r="T9" s="12">
        <f t="shared" si="5"/>
        <v>0.13771124923160985</v>
      </c>
      <c r="U9" s="12">
        <f t="shared" si="6"/>
        <v>0.10470868793115223</v>
      </c>
      <c r="V9" s="24"/>
      <c r="W9" s="2"/>
      <c r="X9" s="2"/>
      <c r="Y9" s="2"/>
      <c r="Z9" s="2"/>
      <c r="AA9" s="2"/>
      <c r="AB9" s="2"/>
      <c r="AC9" s="2"/>
    </row>
    <row r="10" spans="1:29">
      <c r="A10" s="2">
        <v>5</v>
      </c>
      <c r="B10" s="2">
        <f t="shared" si="7"/>
        <v>5.0499078400000013</v>
      </c>
      <c r="C10" s="2">
        <f t="shared" si="8"/>
        <v>10</v>
      </c>
      <c r="D10" s="2">
        <f t="shared" si="9"/>
        <v>12</v>
      </c>
      <c r="E10" s="2">
        <f t="shared" si="10"/>
        <v>5.4419558400000012</v>
      </c>
      <c r="F10" s="2">
        <f t="shared" si="11"/>
        <v>7.5748617600000019</v>
      </c>
      <c r="G10" s="2">
        <f t="shared" si="12"/>
        <v>7.8647760600000014</v>
      </c>
      <c r="H10" s="2">
        <f t="shared" si="0"/>
        <v>5</v>
      </c>
      <c r="I10" s="24">
        <f>NPV(0.1,B$6:B10)</f>
        <v>16.906720380500584</v>
      </c>
      <c r="J10" s="24">
        <f>NPV(0.1,C$6:C10)</f>
        <v>37.907867694084473</v>
      </c>
      <c r="K10" s="24">
        <f>NPV(0.1,D$6:D10)</f>
        <v>45.489441232901363</v>
      </c>
      <c r="L10" s="24">
        <f>NPV(0.1,E$6:E10)</f>
        <v>17.532573309076007</v>
      </c>
      <c r="M10" s="24">
        <f>NPV(0.1,F$6:F10)</f>
        <v>25.360080570750874</v>
      </c>
      <c r="N10" s="24">
        <f>NPV(0.1,G$6:G10)</f>
        <v>25.825144742969613</v>
      </c>
      <c r="O10" s="24"/>
      <c r="P10" s="12">
        <f t="shared" si="1"/>
        <v>0.16906720380500584</v>
      </c>
      <c r="Q10" s="12">
        <f t="shared" si="2"/>
        <v>0.37907867694084474</v>
      </c>
      <c r="R10" s="12">
        <f t="shared" si="3"/>
        <v>0.37907867694084468</v>
      </c>
      <c r="S10" s="12">
        <f t="shared" si="4"/>
        <v>8.7662866545380039E-2</v>
      </c>
      <c r="T10" s="12">
        <f t="shared" si="5"/>
        <v>0.16906720380500584</v>
      </c>
      <c r="U10" s="12">
        <f t="shared" si="6"/>
        <v>0.12912572371484807</v>
      </c>
      <c r="V10" s="24"/>
      <c r="W10" s="2"/>
      <c r="X10" s="2"/>
      <c r="Y10" s="2"/>
      <c r="Z10" s="2"/>
      <c r="AA10" s="2"/>
      <c r="AB10" s="2"/>
      <c r="AC10" s="2"/>
    </row>
    <row r="11" spans="1:29">
      <c r="A11" s="2">
        <v>6</v>
      </c>
      <c r="B11" s="2">
        <f t="shared" si="7"/>
        <v>5.352902310400002</v>
      </c>
      <c r="C11" s="2">
        <f t="shared" si="8"/>
        <v>10</v>
      </c>
      <c r="D11" s="2">
        <f t="shared" si="9"/>
        <v>12</v>
      </c>
      <c r="E11" s="2">
        <f t="shared" si="10"/>
        <v>5.8773123072000013</v>
      </c>
      <c r="F11" s="2">
        <f t="shared" si="11"/>
        <v>8.0293534656000016</v>
      </c>
      <c r="G11" s="2">
        <f t="shared" si="12"/>
        <v>8.4153103842000014</v>
      </c>
      <c r="H11" s="2">
        <f t="shared" si="0"/>
        <v>6</v>
      </c>
      <c r="I11" s="24">
        <f>NPV(0.1,B$6:B11)</f>
        <v>19.928294184846017</v>
      </c>
      <c r="J11" s="24">
        <f>NPV(0.1,C$6:C11)</f>
        <v>43.552606994622245</v>
      </c>
      <c r="K11" s="24">
        <f>NPV(0.1,D$6:D11)</f>
        <v>52.263128393546687</v>
      </c>
      <c r="L11" s="24">
        <f>NPV(0.1,E$6:E11)</f>
        <v>20.850162885274624</v>
      </c>
      <c r="M11" s="24">
        <f>NPV(0.1,F$6:F11)</f>
        <v>29.892441277269022</v>
      </c>
      <c r="N11" s="24">
        <f>NPV(0.1,G$6:G11)</f>
        <v>30.575368068161346</v>
      </c>
      <c r="O11" s="24"/>
      <c r="P11" s="12">
        <f t="shared" si="1"/>
        <v>0.19928294184846018</v>
      </c>
      <c r="Q11" s="12">
        <f t="shared" si="2"/>
        <v>0.43552606994622245</v>
      </c>
      <c r="R11" s="12">
        <f t="shared" si="3"/>
        <v>0.43552606994622239</v>
      </c>
      <c r="S11" s="12">
        <f t="shared" si="4"/>
        <v>0.10425081442637313</v>
      </c>
      <c r="T11" s="12">
        <f t="shared" si="5"/>
        <v>0.19928294184846015</v>
      </c>
      <c r="U11" s="12">
        <f t="shared" si="6"/>
        <v>0.15287684034080673</v>
      </c>
      <c r="V11" s="24"/>
      <c r="W11" s="2"/>
      <c r="X11" s="2"/>
      <c r="Y11" s="2"/>
      <c r="Z11" s="2"/>
      <c r="AA11" s="2"/>
      <c r="AB11" s="2"/>
      <c r="AC11" s="2"/>
    </row>
    <row r="12" spans="1:29">
      <c r="A12" s="2">
        <v>7</v>
      </c>
      <c r="B12" s="2">
        <f t="shared" si="7"/>
        <v>5.6740764490240023</v>
      </c>
      <c r="C12" s="2">
        <f t="shared" si="8"/>
        <v>10</v>
      </c>
      <c r="D12" s="2">
        <f t="shared" si="9"/>
        <v>12</v>
      </c>
      <c r="E12" s="2">
        <f t="shared" si="10"/>
        <v>6.3474972917760022</v>
      </c>
      <c r="F12" s="2">
        <f t="shared" si="11"/>
        <v>8.511114673536003</v>
      </c>
      <c r="G12" s="2">
        <f t="shared" si="12"/>
        <v>9.0043821110940012</v>
      </c>
      <c r="H12" s="2">
        <f t="shared" si="0"/>
        <v>7</v>
      </c>
      <c r="I12" s="24">
        <f>NPV(0.1,B$6:B12)</f>
        <v>22.839992578124342</v>
      </c>
      <c r="J12" s="24">
        <f>NPV(0.1,C$6:C12)</f>
        <v>48.684188176929311</v>
      </c>
      <c r="K12" s="24">
        <f>NPV(0.1,D$6:D12)</f>
        <v>58.421025812315172</v>
      </c>
      <c r="L12" s="24">
        <f>NPV(0.1,E$6:E12)</f>
        <v>24.107432650996902</v>
      </c>
      <c r="M12" s="24">
        <f>NPV(0.1,F$6:F12)</f>
        <v>34.259988867186514</v>
      </c>
      <c r="N12" s="24">
        <f>NPV(0.1,G$6:G12)</f>
        <v>35.196039848120584</v>
      </c>
      <c r="O12" s="24"/>
      <c r="P12" s="12">
        <f t="shared" si="1"/>
        <v>0.22839992578124341</v>
      </c>
      <c r="Q12" s="12">
        <f t="shared" si="2"/>
        <v>0.48684188176929311</v>
      </c>
      <c r="R12" s="12">
        <f t="shared" si="3"/>
        <v>0.48684188176929311</v>
      </c>
      <c r="S12" s="12">
        <f t="shared" si="4"/>
        <v>0.12053716325498451</v>
      </c>
      <c r="T12" s="12">
        <f t="shared" si="5"/>
        <v>0.22839992578124343</v>
      </c>
      <c r="U12" s="12">
        <f t="shared" si="6"/>
        <v>0.17598019924060293</v>
      </c>
      <c r="V12" s="24"/>
      <c r="W12" s="2"/>
      <c r="X12" s="2"/>
      <c r="Y12" s="2"/>
      <c r="Z12" s="2"/>
      <c r="AA12" s="2"/>
      <c r="AB12" s="2"/>
      <c r="AC12" s="2"/>
    </row>
    <row r="13" spans="1:29">
      <c r="A13" s="2">
        <v>8</v>
      </c>
      <c r="B13" s="2">
        <f t="shared" si="7"/>
        <v>6.0145210359654424</v>
      </c>
      <c r="C13" s="2">
        <f t="shared" si="8"/>
        <v>10</v>
      </c>
      <c r="D13" s="2">
        <f t="shared" si="9"/>
        <v>12</v>
      </c>
      <c r="E13" s="2">
        <f t="shared" si="10"/>
        <v>6.8552970751180826</v>
      </c>
      <c r="F13" s="2">
        <f t="shared" si="11"/>
        <v>9.0217815539481645</v>
      </c>
      <c r="G13" s="2">
        <f t="shared" si="12"/>
        <v>9.6346888588705824</v>
      </c>
      <c r="H13" s="2">
        <f t="shared" si="0"/>
        <v>8</v>
      </c>
      <c r="I13" s="24">
        <f>NPV(0.1,B$6:B13)</f>
        <v>25.645811029828913</v>
      </c>
      <c r="J13" s="24">
        <f>NPV(0.1,C$6:C13)</f>
        <v>53.349261979026643</v>
      </c>
      <c r="K13" s="24">
        <f>NPV(0.1,D$6:D13)</f>
        <v>64.019114374831958</v>
      </c>
      <c r="L13" s="24">
        <f>NPV(0.1,E$6:E13)</f>
        <v>27.305479330069684</v>
      </c>
      <c r="M13" s="24">
        <f>NPV(0.1,F$6:F13)</f>
        <v>38.468716544743366</v>
      </c>
      <c r="N13" s="24">
        <f>NPV(0.1,G$6:G13)</f>
        <v>39.6906933068082</v>
      </c>
      <c r="O13" s="24"/>
      <c r="P13" s="12">
        <f t="shared" si="1"/>
        <v>0.25645811029828913</v>
      </c>
      <c r="Q13" s="12">
        <f t="shared" si="2"/>
        <v>0.53349261979026641</v>
      </c>
      <c r="R13" s="12">
        <f t="shared" si="3"/>
        <v>0.5334926197902663</v>
      </c>
      <c r="S13" s="12">
        <f t="shared" si="4"/>
        <v>0.13652739665034841</v>
      </c>
      <c r="T13" s="12">
        <f t="shared" si="5"/>
        <v>0.25645811029828908</v>
      </c>
      <c r="U13" s="12">
        <f t="shared" si="6"/>
        <v>0.198453466534041</v>
      </c>
      <c r="V13" s="24"/>
      <c r="W13" s="2"/>
      <c r="X13" s="2"/>
      <c r="Y13" s="2"/>
      <c r="Z13" s="2"/>
      <c r="AA13" s="2"/>
      <c r="AB13" s="2"/>
      <c r="AC13" s="2"/>
    </row>
    <row r="14" spans="1:29">
      <c r="A14" s="2">
        <v>9</v>
      </c>
      <c r="B14" s="2">
        <f t="shared" si="7"/>
        <v>6.3753922981233693</v>
      </c>
      <c r="C14" s="2">
        <f t="shared" si="8"/>
        <v>10</v>
      </c>
      <c r="D14" s="2">
        <f t="shared" si="9"/>
        <v>12</v>
      </c>
      <c r="E14" s="2">
        <f t="shared" si="10"/>
        <v>7.4037208411275302</v>
      </c>
      <c r="F14" s="2">
        <f t="shared" si="11"/>
        <v>9.5630884471850557</v>
      </c>
      <c r="G14" s="2">
        <f t="shared" si="12"/>
        <v>10.309117078991523</v>
      </c>
      <c r="H14" s="2">
        <f t="shared" si="0"/>
        <v>9</v>
      </c>
      <c r="I14" s="24">
        <f>NPV(0.1,B$6:B14)</f>
        <v>28.349599719653316</v>
      </c>
      <c r="J14" s="24">
        <f>NPV(0.1,C$6:C14)</f>
        <v>57.59023816275149</v>
      </c>
      <c r="K14" s="24">
        <f>NPV(0.1,D$6:D14)</f>
        <v>69.108285795301768</v>
      </c>
      <c r="L14" s="24">
        <f>NPV(0.1,E$6:E14)</f>
        <v>30.445379705886594</v>
      </c>
      <c r="M14" s="24">
        <f>NPV(0.1,F$6:F14)</f>
        <v>42.524399579479976</v>
      </c>
      <c r="N14" s="24">
        <f>NPV(0.1,G$6:G14)</f>
        <v>44.062765307531606</v>
      </c>
      <c r="O14" s="24"/>
      <c r="P14" s="12">
        <f t="shared" si="1"/>
        <v>0.28349599719653318</v>
      </c>
      <c r="Q14" s="12">
        <f t="shared" si="2"/>
        <v>0.57590238162751495</v>
      </c>
      <c r="R14" s="12">
        <f t="shared" si="3"/>
        <v>0.57590238162751473</v>
      </c>
      <c r="S14" s="12">
        <f t="shared" si="4"/>
        <v>0.15222689852943297</v>
      </c>
      <c r="T14" s="12">
        <f t="shared" si="5"/>
        <v>0.28349599719653318</v>
      </c>
      <c r="U14" s="12">
        <f t="shared" si="6"/>
        <v>0.22031382653765802</v>
      </c>
      <c r="V14" s="24"/>
      <c r="W14" s="2"/>
      <c r="X14" s="2"/>
      <c r="Y14" s="2"/>
      <c r="Z14" s="2"/>
      <c r="AA14" s="2"/>
      <c r="AB14" s="2"/>
      <c r="AC14" s="2"/>
    </row>
    <row r="15" spans="1:29">
      <c r="A15" s="2">
        <v>10</v>
      </c>
      <c r="B15" s="2">
        <f t="shared" si="7"/>
        <v>6.7579158360107714</v>
      </c>
      <c r="C15" s="2">
        <f t="shared" si="8"/>
        <v>10</v>
      </c>
      <c r="D15" s="2">
        <f t="shared" si="9"/>
        <v>12</v>
      </c>
      <c r="E15" s="2">
        <f t="shared" si="10"/>
        <v>7.9960185084177331</v>
      </c>
      <c r="F15" s="2">
        <f t="shared" si="11"/>
        <v>10.136873754016159</v>
      </c>
      <c r="G15" s="2">
        <f t="shared" si="12"/>
        <v>11.03075527452093</v>
      </c>
      <c r="H15" s="2">
        <f t="shared" si="0"/>
        <v>10</v>
      </c>
      <c r="I15" s="24">
        <f>NPV(0.1,B$6:B15)</f>
        <v>30.955068820756832</v>
      </c>
      <c r="J15" s="24">
        <f>NPV(0.1,C$6:C15)</f>
        <v>61.445671057046802</v>
      </c>
      <c r="K15" s="24">
        <f>NPV(0.1,D$6:D15)</f>
        <v>73.734805268456142</v>
      </c>
      <c r="L15" s="24">
        <f>NPV(0.1,E$6:E15)</f>
        <v>33.528190983961387</v>
      </c>
      <c r="M15" s="24">
        <f>NPV(0.1,F$6:F15)</f>
        <v>46.432603231135246</v>
      </c>
      <c r="N15" s="24">
        <f>NPV(0.1,G$6:G15)</f>
        <v>48.315598980962562</v>
      </c>
      <c r="O15" s="24"/>
      <c r="P15" s="12">
        <f t="shared" si="1"/>
        <v>0.30955068820756831</v>
      </c>
      <c r="Q15" s="12">
        <f t="shared" si="2"/>
        <v>0.61445671057046802</v>
      </c>
      <c r="R15" s="12">
        <f t="shared" si="3"/>
        <v>0.6144567105704678</v>
      </c>
      <c r="S15" s="12">
        <f t="shared" si="4"/>
        <v>0.16764095491980693</v>
      </c>
      <c r="T15" s="12">
        <f t="shared" si="5"/>
        <v>0.30955068820756831</v>
      </c>
      <c r="U15" s="12">
        <f t="shared" si="6"/>
        <v>0.2415779949048128</v>
      </c>
      <c r="V15" s="24"/>
      <c r="W15" s="2"/>
      <c r="X15" s="2"/>
      <c r="Y15" s="2"/>
      <c r="Z15" s="2"/>
      <c r="AA15" s="2"/>
      <c r="AB15" s="2"/>
      <c r="AC15" s="2"/>
    </row>
    <row r="16" spans="1:29">
      <c r="A16" s="2">
        <v>11</v>
      </c>
      <c r="B16" s="2">
        <f t="shared" si="7"/>
        <v>7.1633907861714183</v>
      </c>
      <c r="C16" s="2">
        <f t="shared" si="8"/>
        <v>10</v>
      </c>
      <c r="D16" s="2">
        <f t="shared" si="9"/>
        <v>12</v>
      </c>
      <c r="E16" s="2">
        <f t="shared" si="10"/>
        <v>8.6356999890911528</v>
      </c>
      <c r="F16" s="2">
        <f t="shared" si="11"/>
        <v>10.745086179257129</v>
      </c>
      <c r="G16" s="2">
        <f t="shared" si="12"/>
        <v>11.802908143737396</v>
      </c>
      <c r="H16" s="2">
        <f t="shared" si="0"/>
        <v>11</v>
      </c>
      <c r="I16" s="24">
        <f>NPV(0.1,B$6:B16)</f>
        <v>33.465793590911126</v>
      </c>
      <c r="J16" s="24">
        <f>NPV(0.1,C$6:C16)</f>
        <v>64.950610051860735</v>
      </c>
      <c r="K16" s="24">
        <f>NPV(0.1,D$6:D16)</f>
        <v>77.940732062232854</v>
      </c>
      <c r="L16" s="24">
        <f>NPV(0.1,E$6:E16)</f>
        <v>36.554951147889355</v>
      </c>
      <c r="M16" s="24">
        <f>NPV(0.1,F$6:F16)</f>
        <v>50.198690386366692</v>
      </c>
      <c r="N16" s="24">
        <f>NPV(0.1,G$6:G16)</f>
        <v>52.452446281481762</v>
      </c>
      <c r="O16" s="24"/>
      <c r="P16" s="12">
        <f t="shared" si="1"/>
        <v>0.33465793590911125</v>
      </c>
      <c r="Q16" s="12">
        <f t="shared" si="2"/>
        <v>0.64950610051860735</v>
      </c>
      <c r="R16" s="12">
        <f t="shared" si="3"/>
        <v>0.64950610051860713</v>
      </c>
      <c r="S16" s="12">
        <f t="shared" si="4"/>
        <v>0.18277475573944676</v>
      </c>
      <c r="T16" s="12">
        <f t="shared" si="5"/>
        <v>0.3346579359091113</v>
      </c>
      <c r="U16" s="12">
        <f t="shared" si="6"/>
        <v>0.26226223140740879</v>
      </c>
      <c r="V16" s="24"/>
      <c r="W16" s="2"/>
      <c r="X16" s="2"/>
      <c r="Y16" s="2"/>
      <c r="Z16" s="2"/>
      <c r="AA16" s="2"/>
      <c r="AB16" s="2"/>
      <c r="AC16" s="2"/>
    </row>
    <row r="17" spans="1:29">
      <c r="A17" s="2">
        <v>12</v>
      </c>
      <c r="B17" s="2">
        <f t="shared" si="7"/>
        <v>7.5931942333417037</v>
      </c>
      <c r="C17" s="2">
        <f t="shared" si="8"/>
        <v>10</v>
      </c>
      <c r="D17" s="2">
        <f t="shared" si="9"/>
        <v>12</v>
      </c>
      <c r="E17" s="2">
        <f t="shared" si="10"/>
        <v>9.3265559882184448</v>
      </c>
      <c r="F17" s="2">
        <f t="shared" si="11"/>
        <v>11.389791350012556</v>
      </c>
      <c r="G17" s="2">
        <f t="shared" si="12"/>
        <v>12.629111713799015</v>
      </c>
      <c r="H17" s="2">
        <f t="shared" si="0"/>
        <v>12</v>
      </c>
      <c r="I17" s="24">
        <f>NPV(0.1,B$6:B17)</f>
        <v>35.885219278514356</v>
      </c>
      <c r="J17" s="24">
        <f>NPV(0.1,C$6:C17)</f>
        <v>68.136918228964305</v>
      </c>
      <c r="K17" s="24">
        <f>NPV(0.1,D$6:D17)</f>
        <v>81.764301874757138</v>
      </c>
      <c r="L17" s="24">
        <f>NPV(0.1,E$6:E17)</f>
        <v>39.526679308836826</v>
      </c>
      <c r="M17" s="24">
        <f>NPV(0.1,F$6:F17)</f>
        <v>53.827828917771534</v>
      </c>
      <c r="N17" s="24">
        <f>NPV(0.1,G$6:G17)</f>
        <v>56.47647047380498</v>
      </c>
      <c r="O17" s="24"/>
      <c r="P17" s="12">
        <f t="shared" si="1"/>
        <v>0.35885219278514358</v>
      </c>
      <c r="Q17" s="12">
        <f t="shared" si="2"/>
        <v>0.68136918228964305</v>
      </c>
      <c r="R17" s="12">
        <f t="shared" si="3"/>
        <v>0.68136918228964283</v>
      </c>
      <c r="S17" s="12">
        <f t="shared" si="4"/>
        <v>0.19763339654418413</v>
      </c>
      <c r="T17" s="12">
        <f t="shared" si="5"/>
        <v>0.35885219278514358</v>
      </c>
      <c r="U17" s="12">
        <f t="shared" si="6"/>
        <v>0.28238235236902492</v>
      </c>
      <c r="V17" s="24"/>
      <c r="W17" s="2"/>
      <c r="X17" s="2"/>
      <c r="Y17" s="2"/>
      <c r="Z17" s="2"/>
      <c r="AA17" s="2"/>
      <c r="AB17" s="2"/>
      <c r="AC17" s="2"/>
    </row>
    <row r="18" spans="1:29">
      <c r="A18" s="2">
        <v>13</v>
      </c>
      <c r="B18" s="2">
        <f t="shared" si="7"/>
        <v>8.0487858873422056</v>
      </c>
      <c r="C18" s="2">
        <f t="shared" si="8"/>
        <v>10</v>
      </c>
      <c r="D18" s="2">
        <f t="shared" si="9"/>
        <v>12</v>
      </c>
      <c r="E18" s="2">
        <f t="shared" si="10"/>
        <v>10.072680467275921</v>
      </c>
      <c r="F18" s="2">
        <f t="shared" si="11"/>
        <v>12.07317883101331</v>
      </c>
      <c r="G18" s="2">
        <f t="shared" si="12"/>
        <v>13.513149533764947</v>
      </c>
      <c r="H18" s="2">
        <f t="shared" si="0"/>
        <v>13</v>
      </c>
      <c r="I18" s="24">
        <f>NPV(0.1,B$6:B18)</f>
        <v>38.216665850204734</v>
      </c>
      <c r="J18" s="24">
        <f>NPV(0.1,C$6:C18)</f>
        <v>71.033562026331182</v>
      </c>
      <c r="K18" s="24">
        <f>NPV(0.1,D$6:D18)</f>
        <v>85.240274431597385</v>
      </c>
      <c r="L18" s="24">
        <f>NPV(0.1,E$6:E18)</f>
        <v>42.444376048676155</v>
      </c>
      <c r="M18" s="24">
        <f>NPV(0.1,F$6:F18)</f>
        <v>57.324998775307115</v>
      </c>
      <c r="N18" s="24">
        <f>NPV(0.1,G$6:G18)</f>
        <v>60.390748551792107</v>
      </c>
      <c r="O18" s="24"/>
      <c r="P18" s="12">
        <f t="shared" si="1"/>
        <v>0.38216665850204734</v>
      </c>
      <c r="Q18" s="12">
        <f t="shared" si="2"/>
        <v>0.71033562026331187</v>
      </c>
      <c r="R18" s="12">
        <f t="shared" si="3"/>
        <v>0.71033562026331154</v>
      </c>
      <c r="S18" s="12">
        <f t="shared" si="4"/>
        <v>0.21222188024338076</v>
      </c>
      <c r="T18" s="12">
        <f t="shared" si="5"/>
        <v>0.38216665850204745</v>
      </c>
      <c r="U18" s="12">
        <f t="shared" si="6"/>
        <v>0.30195374275896053</v>
      </c>
      <c r="V18" s="24"/>
      <c r="W18" s="2"/>
      <c r="X18" s="2"/>
      <c r="Y18" s="2"/>
      <c r="Z18" s="2"/>
      <c r="AA18" s="2"/>
      <c r="AB18" s="2"/>
      <c r="AC18" s="2"/>
    </row>
    <row r="19" spans="1:29">
      <c r="A19" s="2">
        <v>14</v>
      </c>
      <c r="B19" s="2">
        <f t="shared" si="7"/>
        <v>8.5317130405827388</v>
      </c>
      <c r="C19" s="2">
        <f t="shared" si="8"/>
        <v>10</v>
      </c>
      <c r="D19" s="2">
        <f t="shared" si="9"/>
        <v>12</v>
      </c>
      <c r="E19" s="2">
        <f t="shared" si="10"/>
        <v>10.878494904657996</v>
      </c>
      <c r="F19" s="2">
        <f t="shared" si="11"/>
        <v>12.797569560874109</v>
      </c>
      <c r="G19" s="2">
        <f t="shared" si="12"/>
        <v>14.459070001128495</v>
      </c>
      <c r="H19" s="2">
        <f t="shared" si="0"/>
        <v>14</v>
      </c>
      <c r="I19" s="24">
        <f>NPV(0.1,B$6:B19)</f>
        <v>40.463332546560927</v>
      </c>
      <c r="J19" s="24">
        <f>NPV(0.1,C$6:C19)</f>
        <v>73.666874569391979</v>
      </c>
      <c r="K19" s="24">
        <f>NPV(0.1,D$6:D19)</f>
        <v>88.400249483270343</v>
      </c>
      <c r="L19" s="24">
        <f>NPV(0.1,E$6:E19)</f>
        <v>45.309023756882041</v>
      </c>
      <c r="M19" s="24">
        <f>NPV(0.1,F$6:F19)</f>
        <v>60.694998819841402</v>
      </c>
      <c r="N19" s="24">
        <f>NPV(0.1,G$6:G19)</f>
        <v>64.198273591288682</v>
      </c>
      <c r="O19" s="24"/>
      <c r="P19" s="12">
        <f t="shared" si="1"/>
        <v>0.40463332546560926</v>
      </c>
      <c r="Q19" s="12">
        <f t="shared" si="2"/>
        <v>0.73666874569391982</v>
      </c>
      <c r="R19" s="12">
        <f t="shared" si="3"/>
        <v>0.73666874569391949</v>
      </c>
      <c r="S19" s="12">
        <f t="shared" si="4"/>
        <v>0.22654511878441019</v>
      </c>
      <c r="T19" s="12">
        <f t="shared" si="5"/>
        <v>0.40463332546560937</v>
      </c>
      <c r="U19" s="12">
        <f t="shared" si="6"/>
        <v>0.3209913679564434</v>
      </c>
      <c r="V19" s="24"/>
      <c r="W19" s="2"/>
      <c r="X19" s="2"/>
      <c r="Y19" s="2"/>
      <c r="Z19" s="2"/>
      <c r="AA19" s="2"/>
      <c r="AB19" s="2"/>
      <c r="AC19" s="2"/>
    </row>
    <row r="20" spans="1:29">
      <c r="A20" s="2">
        <v>15</v>
      </c>
      <c r="B20" s="2">
        <f t="shared" si="7"/>
        <v>9.0436158230177028</v>
      </c>
      <c r="C20" s="2">
        <f t="shared" si="8"/>
        <v>10</v>
      </c>
      <c r="D20" s="2">
        <f t="shared" si="9"/>
        <v>12</v>
      </c>
      <c r="E20" s="2">
        <f t="shared" si="10"/>
        <v>11.748774497030636</v>
      </c>
      <c r="F20" s="2">
        <f t="shared" si="11"/>
        <v>13.565423734526556</v>
      </c>
      <c r="G20" s="2">
        <f t="shared" si="12"/>
        <v>15.471204901207491</v>
      </c>
      <c r="H20" s="2">
        <f t="shared" si="0"/>
        <v>15</v>
      </c>
      <c r="I20" s="24">
        <f>NPV(0.1,B$6:B20)</f>
        <v>42.62830227214053</v>
      </c>
      <c r="J20" s="24">
        <f>NPV(0.1,C$6:C20)</f>
        <v>76.060795063083617</v>
      </c>
      <c r="K20" s="24">
        <f>NPV(0.1,D$6:D20)</f>
        <v>91.272954075700298</v>
      </c>
      <c r="L20" s="24">
        <f>NPV(0.1,E$6:E20)</f>
        <v>48.12158696130237</v>
      </c>
      <c r="M20" s="24">
        <f>NPV(0.1,F$6:F20)</f>
        <v>63.942453408210795</v>
      </c>
      <c r="N20" s="24">
        <f>NPV(0.1,G$6:G20)</f>
        <v>67.901957038798997</v>
      </c>
      <c r="O20" s="24"/>
      <c r="P20" s="12">
        <f t="shared" si="1"/>
        <v>0.42628302272140528</v>
      </c>
      <c r="Q20" s="12">
        <f t="shared" si="2"/>
        <v>0.76060795063083619</v>
      </c>
      <c r="R20" s="12">
        <f t="shared" si="3"/>
        <v>0.76060795063083586</v>
      </c>
      <c r="S20" s="12">
        <f t="shared" si="4"/>
        <v>0.24060793480651185</v>
      </c>
      <c r="T20" s="12">
        <f t="shared" si="5"/>
        <v>0.42628302272140528</v>
      </c>
      <c r="U20" s="12">
        <f t="shared" si="6"/>
        <v>0.339509785193995</v>
      </c>
      <c r="V20" s="24"/>
      <c r="W20" s="2"/>
      <c r="X20" s="1"/>
      <c r="Y20" s="1"/>
      <c r="Z20" s="1"/>
      <c r="AA20" s="1"/>
      <c r="AB20" s="1"/>
      <c r="AC20" s="1"/>
    </row>
    <row r="21" spans="1:29">
      <c r="A21" s="2">
        <v>16</v>
      </c>
      <c r="B21" s="2">
        <f t="shared" si="7"/>
        <v>9.5862327723987661</v>
      </c>
      <c r="C21" s="2">
        <f t="shared" si="8"/>
        <v>10</v>
      </c>
      <c r="D21" s="2">
        <f t="shared" si="9"/>
        <v>12</v>
      </c>
      <c r="E21" s="2">
        <f t="shared" si="10"/>
        <v>12.688676456793088</v>
      </c>
      <c r="F21" s="2">
        <f t="shared" si="11"/>
        <v>14.379349158598151</v>
      </c>
      <c r="G21" s="2">
        <f t="shared" si="12"/>
        <v>16.554189244292015</v>
      </c>
      <c r="H21" s="2">
        <f t="shared" si="0"/>
        <v>16</v>
      </c>
      <c r="I21" s="24">
        <f>NPV(0.1,B$6:B21)</f>
        <v>44.714545825880869</v>
      </c>
      <c r="J21" s="24">
        <f>NPV(0.1,C$6:C21)</f>
        <v>78.237086420985094</v>
      </c>
      <c r="K21" s="24">
        <f>NPV(0.1,D$6:D21)</f>
        <v>93.884503705182084</v>
      </c>
      <c r="L21" s="24">
        <f>NPV(0.1,E$6:E21)</f>
        <v>50.883012652915049</v>
      </c>
      <c r="M21" s="24">
        <f>NPV(0.1,F$6:F21)</f>
        <v>67.071818738821307</v>
      </c>
      <c r="N21" s="24">
        <f>NPV(0.1,G$6:G21)</f>
        <v>71.504630937740828</v>
      </c>
      <c r="O21" s="24"/>
      <c r="P21" s="12">
        <f t="shared" si="1"/>
        <v>0.44714545825880869</v>
      </c>
      <c r="Q21" s="12">
        <f t="shared" si="2"/>
        <v>0.78237086420985091</v>
      </c>
      <c r="R21" s="12">
        <f t="shared" si="3"/>
        <v>0.78237086420985069</v>
      </c>
      <c r="S21" s="12">
        <f t="shared" si="4"/>
        <v>0.25441506326457525</v>
      </c>
      <c r="T21" s="12">
        <f t="shared" si="5"/>
        <v>0.44714545825880869</v>
      </c>
      <c r="U21" s="12">
        <f t="shared" si="6"/>
        <v>0.35752315468870416</v>
      </c>
      <c r="V21" s="24"/>
      <c r="W21" s="2"/>
      <c r="X21" s="1"/>
      <c r="Y21" s="1"/>
      <c r="Z21" s="1"/>
      <c r="AA21" s="1"/>
      <c r="AB21" s="1"/>
      <c r="AC21" s="1"/>
    </row>
    <row r="22" spans="1:29">
      <c r="A22" s="2">
        <v>17</v>
      </c>
      <c r="B22" s="2">
        <f t="shared" si="7"/>
        <v>10.161406738742693</v>
      </c>
      <c r="C22" s="2">
        <f t="shared" si="8"/>
        <v>10</v>
      </c>
      <c r="D22" s="2">
        <f t="shared" si="9"/>
        <v>12</v>
      </c>
      <c r="E22" s="2">
        <f t="shared" si="10"/>
        <v>13.703770573336536</v>
      </c>
      <c r="F22" s="2">
        <f t="shared" si="11"/>
        <v>15.242110108114041</v>
      </c>
      <c r="G22" s="2">
        <f t="shared" si="12"/>
        <v>17.712982491392456</v>
      </c>
      <c r="H22" s="2">
        <f t="shared" si="0"/>
        <v>17</v>
      </c>
      <c r="I22" s="24">
        <f>NPV(0.1,B$6:B22)</f>
        <v>46.72492597766702</v>
      </c>
      <c r="J22" s="24">
        <f>NPV(0.1,C$6:C22)</f>
        <v>80.215533109986453</v>
      </c>
      <c r="K22" s="24">
        <f>NPV(0.1,D$6:D22)</f>
        <v>96.258639731983706</v>
      </c>
      <c r="L22" s="24">
        <f>NPV(0.1,E$6:E22)</f>
        <v>53.594230604680234</v>
      </c>
      <c r="M22" s="24">
        <f>NPV(0.1,F$6:F22)</f>
        <v>70.087388966500527</v>
      </c>
      <c r="N22" s="24">
        <f>NPV(0.1,G$6:G22)</f>
        <v>75.009050093984257</v>
      </c>
      <c r="O22" s="24"/>
      <c r="P22" s="12">
        <f t="shared" si="1"/>
        <v>0.4672492597766702</v>
      </c>
      <c r="Q22" s="12">
        <f t="shared" si="2"/>
        <v>0.80215533109986448</v>
      </c>
      <c r="R22" s="12">
        <f t="shared" si="3"/>
        <v>0.80215533109986425</v>
      </c>
      <c r="S22" s="12">
        <f t="shared" si="4"/>
        <v>0.26797115302340119</v>
      </c>
      <c r="T22" s="12">
        <f t="shared" si="5"/>
        <v>0.4672492597766702</v>
      </c>
      <c r="U22" s="12">
        <f t="shared" si="6"/>
        <v>0.37504525046992127</v>
      </c>
      <c r="V22" s="24"/>
      <c r="W22" s="2"/>
      <c r="X22" s="1"/>
      <c r="Y22" s="1"/>
      <c r="Z22" s="1"/>
      <c r="AA22" s="1"/>
      <c r="AB22" s="1"/>
      <c r="AC22" s="1"/>
    </row>
    <row r="23" spans="1:29">
      <c r="A23" s="2">
        <v>18</v>
      </c>
      <c r="B23" s="2">
        <f t="shared" si="7"/>
        <v>10.771091143067256</v>
      </c>
      <c r="C23" s="2">
        <f t="shared" si="8"/>
        <v>10</v>
      </c>
      <c r="D23" s="2">
        <f t="shared" si="9"/>
        <v>12</v>
      </c>
      <c r="E23" s="2">
        <f t="shared" si="10"/>
        <v>14.800072219203459</v>
      </c>
      <c r="F23" s="2">
        <f t="shared" si="11"/>
        <v>16.156636714600882</v>
      </c>
      <c r="G23" s="2">
        <f t="shared" si="12"/>
        <v>18.95289126578993</v>
      </c>
      <c r="H23" s="2">
        <f t="shared" si="0"/>
        <v>18</v>
      </c>
      <c r="I23" s="24">
        <f>NPV(0.1,B$6:B23)</f>
        <v>48.662201396660947</v>
      </c>
      <c r="J23" s="24">
        <f>NPV(0.1,C$6:C23)</f>
        <v>82.014121009078593</v>
      </c>
      <c r="K23" s="24">
        <f>NPV(0.1,D$6:D23)</f>
        <v>98.416945210894269</v>
      </c>
      <c r="L23" s="24">
        <f>NPV(0.1,E$6:E23)</f>
        <v>56.256153684595134</v>
      </c>
      <c r="M23" s="24">
        <f>NPV(0.1,F$6:F23)</f>
        <v>72.993302094991421</v>
      </c>
      <c r="N23" s="24">
        <f>NPV(0.1,G$6:G23)</f>
        <v>78.417894182330144</v>
      </c>
      <c r="O23" s="24"/>
      <c r="P23" s="12">
        <f t="shared" si="1"/>
        <v>0.48662201396660948</v>
      </c>
      <c r="Q23" s="12">
        <f t="shared" si="2"/>
        <v>0.82014121009078589</v>
      </c>
      <c r="R23" s="12">
        <f t="shared" si="3"/>
        <v>0.82014121009078556</v>
      </c>
      <c r="S23" s="12">
        <f t="shared" si="4"/>
        <v>0.28128076842297567</v>
      </c>
      <c r="T23" s="12">
        <f t="shared" si="5"/>
        <v>0.48662201396660948</v>
      </c>
      <c r="U23" s="12">
        <f t="shared" si="6"/>
        <v>0.39208947091165069</v>
      </c>
      <c r="V23" s="24"/>
      <c r="W23" s="2"/>
      <c r="X23" s="1"/>
      <c r="Y23" s="1"/>
      <c r="Z23" s="1"/>
      <c r="AA23" s="1"/>
      <c r="AB23" s="1"/>
      <c r="AC23" s="1"/>
    </row>
    <row r="24" spans="1:29">
      <c r="A24" s="2">
        <v>19</v>
      </c>
      <c r="B24" s="2">
        <f t="shared" si="7"/>
        <v>11.417356611651291</v>
      </c>
      <c r="C24" s="2">
        <f t="shared" si="8"/>
        <v>10</v>
      </c>
      <c r="D24" s="2">
        <f t="shared" si="9"/>
        <v>12</v>
      </c>
      <c r="E24" s="2">
        <f t="shared" si="10"/>
        <v>15.984077996739737</v>
      </c>
      <c r="F24" s="2">
        <f t="shared" si="11"/>
        <v>17.126034917476936</v>
      </c>
      <c r="G24" s="2">
        <f t="shared" si="12"/>
        <v>20.279593654395224</v>
      </c>
      <c r="H24" s="2">
        <f t="shared" si="0"/>
        <v>19</v>
      </c>
      <c r="I24" s="24">
        <f>NPV(0.1,B$6:B24)</f>
        <v>50.529030436782364</v>
      </c>
      <c r="J24" s="24">
        <f>NPV(0.1,C$6:C24)</f>
        <v>83.649200917344174</v>
      </c>
      <c r="K24" s="24">
        <f>NPV(0.1,D$6:D24)</f>
        <v>100.37904110081297</v>
      </c>
      <c r="L24" s="24">
        <f>NPV(0.1,E$6:E24)</f>
        <v>58.869678163057038</v>
      </c>
      <c r="M24" s="24">
        <f>NPV(0.1,F$6:F24)</f>
        <v>75.793545655173546</v>
      </c>
      <c r="N24" s="24">
        <f>NPV(0.1,G$6:G24)</f>
        <v>81.733769795539317</v>
      </c>
      <c r="O24" s="24"/>
      <c r="P24" s="12">
        <f t="shared" si="1"/>
        <v>0.50529030436782363</v>
      </c>
      <c r="Q24" s="12">
        <f t="shared" si="2"/>
        <v>0.8364920091734418</v>
      </c>
      <c r="R24" s="12">
        <f t="shared" si="3"/>
        <v>0.83649200917344146</v>
      </c>
      <c r="S24" s="12">
        <f t="shared" si="4"/>
        <v>0.29434839081528519</v>
      </c>
      <c r="T24" s="12">
        <f t="shared" si="5"/>
        <v>0.50529030436782363</v>
      </c>
      <c r="U24" s="12">
        <f t="shared" si="6"/>
        <v>0.40866884897769656</v>
      </c>
      <c r="V24" s="24"/>
      <c r="W24" s="2"/>
      <c r="X24" s="1"/>
      <c r="Y24" s="1"/>
      <c r="Z24" s="1"/>
      <c r="AA24" s="1"/>
      <c r="AB24" s="1"/>
      <c r="AC24" s="1"/>
    </row>
    <row r="25" spans="1:29">
      <c r="A25" s="2">
        <v>20</v>
      </c>
      <c r="B25" s="2">
        <f t="shared" si="7"/>
        <v>12.10239800835037</v>
      </c>
      <c r="C25" s="2">
        <f t="shared" si="8"/>
        <v>10</v>
      </c>
      <c r="D25" s="2">
        <f t="shared" si="9"/>
        <v>12</v>
      </c>
      <c r="E25" s="2">
        <f t="shared" si="10"/>
        <v>17.262804236478917</v>
      </c>
      <c r="F25" s="2">
        <f t="shared" si="11"/>
        <v>18.153597012525552</v>
      </c>
      <c r="G25" s="2">
        <f t="shared" si="12"/>
        <v>21.699165210202892</v>
      </c>
      <c r="H25" s="2">
        <f t="shared" si="0"/>
        <v>20</v>
      </c>
      <c r="I25" s="24">
        <f>NPV(0.1,B$6:B25)</f>
        <v>52.327974784535733</v>
      </c>
      <c r="J25" s="24">
        <f>NPV(0.1,C$6:C25)</f>
        <v>85.135637197585609</v>
      </c>
      <c r="K25" s="24">
        <f>NPV(0.1,D$6:D25)</f>
        <v>102.1627646371027</v>
      </c>
      <c r="L25" s="24">
        <f>NPV(0.1,E$6:E25)</f>
        <v>61.435684014637808</v>
      </c>
      <c r="M25" s="24">
        <f>NPV(0.1,F$6:F25)</f>
        <v>78.491962176803597</v>
      </c>
      <c r="N25" s="24">
        <f>NPV(0.1,G$6:G25)</f>
        <v>84.959212437479152</v>
      </c>
      <c r="O25" s="24"/>
      <c r="P25" s="12">
        <f t="shared" si="1"/>
        <v>0.52327974784535736</v>
      </c>
      <c r="Q25" s="12">
        <f t="shared" si="2"/>
        <v>0.85135637197585612</v>
      </c>
      <c r="R25" s="12">
        <f t="shared" si="3"/>
        <v>0.85135637197585579</v>
      </c>
      <c r="S25" s="12">
        <f t="shared" si="4"/>
        <v>0.30717842007318902</v>
      </c>
      <c r="T25" s="12">
        <f t="shared" si="5"/>
        <v>0.52327974784535736</v>
      </c>
      <c r="U25" s="12">
        <f t="shared" si="6"/>
        <v>0.42479606218739574</v>
      </c>
      <c r="V25" s="24"/>
      <c r="W25" s="2"/>
      <c r="X25" s="1"/>
      <c r="Y25" s="1"/>
      <c r="Z25" s="1"/>
      <c r="AA25" s="1"/>
      <c r="AB25" s="1"/>
      <c r="AC25" s="1"/>
    </row>
    <row r="26" spans="1:29">
      <c r="A26" s="2">
        <v>21</v>
      </c>
      <c r="B26" s="2">
        <f t="shared" si="7"/>
        <v>12.828541888851394</v>
      </c>
      <c r="C26" s="2">
        <f t="shared" si="8"/>
        <v>10</v>
      </c>
      <c r="D26" s="2">
        <f t="shared" si="9"/>
        <v>12</v>
      </c>
      <c r="E26" s="2">
        <f t="shared" si="10"/>
        <v>18.643828575397233</v>
      </c>
      <c r="F26" s="2">
        <f t="shared" si="11"/>
        <v>19.242812833277085</v>
      </c>
      <c r="G26" s="2">
        <f t="shared" si="12"/>
        <v>23.218106774917096</v>
      </c>
      <c r="H26" s="2">
        <f t="shared" si="0"/>
        <v>21</v>
      </c>
      <c r="I26" s="24">
        <f>NPV(0.1,B$6:B26)</f>
        <v>54.061502974188976</v>
      </c>
      <c r="J26" s="24">
        <f>NPV(0.1,C$6:C26)</f>
        <v>86.486942906896005</v>
      </c>
      <c r="K26" s="24">
        <f>NPV(0.1,D$6:D26)</f>
        <v>103.78433148827517</v>
      </c>
      <c r="L26" s="24">
        <f>NPV(0.1,E$6:E26)</f>
        <v>63.955035214371669</v>
      </c>
      <c r="M26" s="24">
        <f>NPV(0.1,F$6:F26)</f>
        <v>81.092254461283474</v>
      </c>
      <c r="N26" s="24">
        <f>NPV(0.1,G$6:G26)</f>
        <v>88.096688461911526</v>
      </c>
      <c r="O26" s="24"/>
      <c r="P26" s="12">
        <f t="shared" si="1"/>
        <v>0.5406150297418898</v>
      </c>
      <c r="Q26" s="12">
        <f t="shared" si="2"/>
        <v>0.86486942906896003</v>
      </c>
      <c r="R26" s="12">
        <f t="shared" si="3"/>
        <v>0.86486942906895981</v>
      </c>
      <c r="S26" s="12">
        <f t="shared" si="4"/>
        <v>0.31977517607185835</v>
      </c>
      <c r="T26" s="12">
        <f t="shared" si="5"/>
        <v>0.5406150297418898</v>
      </c>
      <c r="U26" s="12">
        <f t="shared" si="6"/>
        <v>0.4404834423095576</v>
      </c>
      <c r="V26" s="24"/>
      <c r="W26" s="2"/>
      <c r="X26" s="1"/>
      <c r="Y26" s="1"/>
      <c r="Z26" s="1"/>
      <c r="AA26" s="1"/>
      <c r="AB26" s="1"/>
      <c r="AC26" s="1"/>
    </row>
    <row r="27" spans="1:29">
      <c r="A27" s="2">
        <v>22</v>
      </c>
      <c r="B27" s="2">
        <f t="shared" si="7"/>
        <v>13.598254402182478</v>
      </c>
      <c r="C27" s="2">
        <f t="shared" si="8"/>
        <v>10</v>
      </c>
      <c r="D27" s="2">
        <f t="shared" si="9"/>
        <v>12</v>
      </c>
      <c r="E27" s="2">
        <f t="shared" si="10"/>
        <v>20.135334861429012</v>
      </c>
      <c r="F27" s="2">
        <f t="shared" si="11"/>
        <v>20.397381603273711</v>
      </c>
      <c r="G27" s="2">
        <f t="shared" si="12"/>
        <v>24.843374249161293</v>
      </c>
      <c r="H27" s="2">
        <f t="shared" si="0"/>
        <v>22</v>
      </c>
      <c r="I27" s="24">
        <f>NPV(0.1,B$6:B27)</f>
        <v>55.731993775127563</v>
      </c>
      <c r="J27" s="24">
        <f>NPV(0.1,C$6:C27)</f>
        <v>87.715402642632725</v>
      </c>
      <c r="K27" s="24">
        <f>NPV(0.1,D$6:D27)</f>
        <v>105.25848317115924</v>
      </c>
      <c r="L27" s="24">
        <f>NPV(0.1,E$6:E27)</f>
        <v>66.428580028655816</v>
      </c>
      <c r="M27" s="24">
        <f>NPV(0.1,F$6:F27)</f>
        <v>83.59799066269133</v>
      </c>
      <c r="N27" s="24">
        <f>NPV(0.1,G$6:G27)</f>
        <v>91.148596958404838</v>
      </c>
      <c r="O27" s="24"/>
      <c r="P27" s="12">
        <f t="shared" si="1"/>
        <v>0.55731993775127564</v>
      </c>
      <c r="Q27" s="12">
        <f t="shared" si="2"/>
        <v>0.87715402642632723</v>
      </c>
      <c r="R27" s="12">
        <f t="shared" si="3"/>
        <v>0.877154026426327</v>
      </c>
      <c r="S27" s="12">
        <f t="shared" si="4"/>
        <v>0.33214290014327907</v>
      </c>
      <c r="T27" s="12">
        <f t="shared" si="5"/>
        <v>0.55731993775127553</v>
      </c>
      <c r="U27" s="12">
        <f t="shared" si="6"/>
        <v>0.45574298479202419</v>
      </c>
      <c r="V27" s="24"/>
      <c r="W27" s="2"/>
      <c r="X27" s="1"/>
      <c r="Y27" s="1"/>
      <c r="Z27" s="1"/>
      <c r="AA27" s="1"/>
      <c r="AB27" s="1"/>
      <c r="AC27" s="1"/>
    </row>
    <row r="28" spans="1:29">
      <c r="A28" s="2">
        <v>23</v>
      </c>
      <c r="B28" s="2">
        <f t="shared" si="7"/>
        <v>14.414149666313428</v>
      </c>
      <c r="C28" s="2">
        <f t="shared" si="8"/>
        <v>10</v>
      </c>
      <c r="D28" s="2">
        <f t="shared" si="9"/>
        <v>12</v>
      </c>
      <c r="E28" s="2">
        <f t="shared" si="10"/>
        <v>21.746161650343335</v>
      </c>
      <c r="F28" s="2">
        <f t="shared" si="11"/>
        <v>21.621224499470134</v>
      </c>
      <c r="G28" s="2">
        <f t="shared" si="12"/>
        <v>26.582410446602584</v>
      </c>
      <c r="H28" s="2">
        <f t="shared" si="0"/>
        <v>23</v>
      </c>
      <c r="I28" s="24">
        <f>NPV(0.1,B$6:B28)</f>
        <v>57.341739456032016</v>
      </c>
      <c r="J28" s="24">
        <f>NPV(0.1,C$6:C28)</f>
        <v>88.832184220575201</v>
      </c>
      <c r="K28" s="24">
        <f>NPV(0.1,D$6:D28)</f>
        <v>106.59862106469021</v>
      </c>
      <c r="L28" s="24">
        <f>NPV(0.1,E$6:E28)</f>
        <v>68.857151300862085</v>
      </c>
      <c r="M28" s="24">
        <f>NPV(0.1,F$6:F28)</f>
        <v>86.012609184048017</v>
      </c>
      <c r="N28" s="24">
        <f>NPV(0.1,G$6:G28)</f>
        <v>94.117271586811981</v>
      </c>
      <c r="O28" s="24"/>
      <c r="P28" s="12">
        <f t="shared" si="1"/>
        <v>0.57341739456032015</v>
      </c>
      <c r="Q28" s="12">
        <f t="shared" si="2"/>
        <v>0.88832184220575205</v>
      </c>
      <c r="R28" s="12">
        <f t="shared" si="3"/>
        <v>0.88832184220575172</v>
      </c>
      <c r="S28" s="12">
        <f t="shared" si="4"/>
        <v>0.34428575650431043</v>
      </c>
      <c r="T28" s="12">
        <f t="shared" si="5"/>
        <v>0.57341739456032015</v>
      </c>
      <c r="U28" s="12">
        <f t="shared" si="6"/>
        <v>0.4705863579340599</v>
      </c>
      <c r="V28" s="24"/>
      <c r="W28" s="2"/>
      <c r="X28" s="1"/>
      <c r="Y28" s="1"/>
      <c r="Z28" s="1"/>
      <c r="AA28" s="1"/>
      <c r="AB28" s="1"/>
      <c r="AC28" s="1"/>
    </row>
    <row r="29" spans="1:29">
      <c r="A29" s="2">
        <v>24</v>
      </c>
      <c r="B29" s="2">
        <f t="shared" si="7"/>
        <v>15.278998646292234</v>
      </c>
      <c r="C29" s="2">
        <f t="shared" si="8"/>
        <v>10</v>
      </c>
      <c r="D29" s="2">
        <f t="shared" si="9"/>
        <v>12</v>
      </c>
      <c r="E29" s="2">
        <f t="shared" si="10"/>
        <v>23.485854582370806</v>
      </c>
      <c r="F29" s="2">
        <f t="shared" si="11"/>
        <v>22.918497969438345</v>
      </c>
      <c r="G29" s="2">
        <f t="shared" si="12"/>
        <v>28.443179177864767</v>
      </c>
      <c r="H29" s="2">
        <f t="shared" si="0"/>
        <v>24</v>
      </c>
      <c r="I29" s="24">
        <f>NPV(0.1,B$6:B29)</f>
        <v>58.892948930358124</v>
      </c>
      <c r="J29" s="24">
        <f>NPV(0.1,C$6:C29)</f>
        <v>89.847440200522897</v>
      </c>
      <c r="K29" s="24">
        <f>NPV(0.1,D$6:D29)</f>
        <v>107.81692824062745</v>
      </c>
      <c r="L29" s="24">
        <f>NPV(0.1,E$6:E29)</f>
        <v>71.241566731755498</v>
      </c>
      <c r="M29" s="24">
        <f>NPV(0.1,F$6:F29)</f>
        <v>88.339423395537167</v>
      </c>
      <c r="N29" s="24">
        <f>NPV(0.1,G$6:G29)</f>
        <v>97.004982361717097</v>
      </c>
      <c r="O29" s="24"/>
      <c r="P29" s="12">
        <f t="shared" si="1"/>
        <v>0.58892948930358124</v>
      </c>
      <c r="Q29" s="12">
        <f t="shared" si="2"/>
        <v>0.89847440200522899</v>
      </c>
      <c r="R29" s="12">
        <f t="shared" si="3"/>
        <v>0.89847440200522877</v>
      </c>
      <c r="S29" s="12">
        <f t="shared" si="4"/>
        <v>0.35620783365877751</v>
      </c>
      <c r="T29" s="12">
        <f t="shared" si="5"/>
        <v>0.58892948930358113</v>
      </c>
      <c r="U29" s="12">
        <f t="shared" si="6"/>
        <v>0.48502491180858548</v>
      </c>
      <c r="V29" s="24"/>
      <c r="W29" s="2"/>
      <c r="X29" s="1"/>
      <c r="Y29" s="1"/>
      <c r="Z29" s="1"/>
      <c r="AA29" s="1"/>
      <c r="AB29" s="1"/>
      <c r="AC29" s="1"/>
    </row>
    <row r="30" spans="1:29">
      <c r="A30" s="2">
        <v>25</v>
      </c>
      <c r="B30" s="2">
        <f t="shared" si="7"/>
        <v>16.195738565069767</v>
      </c>
      <c r="C30" s="2">
        <f t="shared" si="8"/>
        <v>10</v>
      </c>
      <c r="D30" s="2">
        <f t="shared" si="9"/>
        <v>12</v>
      </c>
      <c r="E30" s="2">
        <f t="shared" si="10"/>
        <v>25.364722948960473</v>
      </c>
      <c r="F30" s="2">
        <f t="shared" si="11"/>
        <v>24.293607847604648</v>
      </c>
      <c r="G30" s="2">
        <f t="shared" si="12"/>
        <v>30.434201720315304</v>
      </c>
      <c r="H30" s="2">
        <f t="shared" si="0"/>
        <v>25</v>
      </c>
      <c r="I30" s="24">
        <f>NPV(0.1,B$6:B30)</f>
        <v>60.387750787436012</v>
      </c>
      <c r="J30" s="24">
        <f>NPV(0.1,C$6:C30)</f>
        <v>90.770400182293542</v>
      </c>
      <c r="K30" s="24">
        <f>NPV(0.1,D$6:D30)</f>
        <v>108.92448021875222</v>
      </c>
      <c r="L30" s="24">
        <f>NPV(0.1,E$6:E30)</f>
        <v>73.582629154814484</v>
      </c>
      <c r="M30" s="24">
        <f>NPV(0.1,F$6:F30)</f>
        <v>90.581626181154007</v>
      </c>
      <c r="N30" s="24">
        <f>NPV(0.1,G$6:G30)</f>
        <v>99.81393738821572</v>
      </c>
      <c r="O30" s="24"/>
      <c r="P30" s="12">
        <f t="shared" si="1"/>
        <v>0.60387750787436012</v>
      </c>
      <c r="Q30" s="12">
        <f t="shared" si="2"/>
        <v>0.90770400182293542</v>
      </c>
      <c r="R30" s="12">
        <f t="shared" si="3"/>
        <v>0.9077040018229352</v>
      </c>
      <c r="S30" s="12">
        <f t="shared" si="4"/>
        <v>0.36791314577407241</v>
      </c>
      <c r="T30" s="12">
        <f t="shared" si="5"/>
        <v>0.60387750787436001</v>
      </c>
      <c r="U30" s="12">
        <f t="shared" si="6"/>
        <v>0.49906968694107862</v>
      </c>
      <c r="V30" s="24"/>
      <c r="W30" s="2"/>
      <c r="X30" s="1"/>
      <c r="Y30" s="1"/>
      <c r="Z30" s="25"/>
      <c r="AA30" s="1"/>
      <c r="AB30" s="1"/>
      <c r="AC30" s="1"/>
    </row>
    <row r="31" spans="1:29">
      <c r="A31" s="2">
        <v>26</v>
      </c>
      <c r="B31" s="2">
        <f t="shared" si="7"/>
        <v>17.167482878973953</v>
      </c>
      <c r="C31" s="2">
        <f t="shared" si="8"/>
        <v>10</v>
      </c>
      <c r="D31" s="2">
        <f t="shared" si="9"/>
        <v>12</v>
      </c>
      <c r="E31" s="2">
        <f t="shared" si="10"/>
        <v>27.393900784877314</v>
      </c>
      <c r="F31" s="2">
        <f t="shared" si="11"/>
        <v>25.751224318460928</v>
      </c>
      <c r="G31" s="2">
        <f t="shared" si="12"/>
        <v>32.564595840737375</v>
      </c>
      <c r="H31" s="2">
        <f t="shared" si="0"/>
        <v>26</v>
      </c>
      <c r="I31" s="24">
        <f>NPV(0.1,B$6:B31)</f>
        <v>61.828196213347418</v>
      </c>
      <c r="J31" s="24">
        <f>NPV(0.1,C$6:C31)</f>
        <v>91.609454711175957</v>
      </c>
      <c r="K31" s="24">
        <f>NPV(0.1,D$6:D31)</f>
        <v>109.9313456534111</v>
      </c>
      <c r="L31" s="24">
        <f>NPV(0.1,E$6:E31)</f>
        <v>75.88112680654514</v>
      </c>
      <c r="M31" s="24">
        <f>NPV(0.1,F$6:F31)</f>
        <v>92.742294320021131</v>
      </c>
      <c r="N31" s="24">
        <f>NPV(0.1,G$6:G31)</f>
        <v>102.54628455035528</v>
      </c>
      <c r="O31" s="24"/>
      <c r="P31" s="12">
        <f t="shared" si="1"/>
        <v>0.61828196213347419</v>
      </c>
      <c r="Q31" s="12">
        <f t="shared" si="2"/>
        <v>0.91609454711175953</v>
      </c>
      <c r="R31" s="12">
        <f t="shared" si="3"/>
        <v>0.91609454711175919</v>
      </c>
      <c r="S31" s="12">
        <f t="shared" si="4"/>
        <v>0.3794056340327257</v>
      </c>
      <c r="T31" s="12">
        <f t="shared" si="5"/>
        <v>0.61828196213347419</v>
      </c>
      <c r="U31" s="12">
        <f t="shared" si="6"/>
        <v>0.51273142275177641</v>
      </c>
      <c r="V31" s="24"/>
      <c r="W31" s="2"/>
      <c r="X31" s="1"/>
      <c r="Y31" s="1"/>
      <c r="Z31" s="1"/>
      <c r="AA31" s="1"/>
      <c r="AB31" s="1"/>
      <c r="AC31" s="1"/>
    </row>
    <row r="32" spans="1:29">
      <c r="A32" s="2">
        <v>27</v>
      </c>
      <c r="B32" s="2">
        <f t="shared" si="7"/>
        <v>18.197531851712391</v>
      </c>
      <c r="C32" s="2">
        <f t="shared" si="8"/>
        <v>10</v>
      </c>
      <c r="D32" s="2">
        <f t="shared" si="9"/>
        <v>12</v>
      </c>
      <c r="E32" s="2">
        <f t="shared" si="10"/>
        <v>29.585412847667502</v>
      </c>
      <c r="F32" s="2">
        <f t="shared" si="11"/>
        <v>27.296297777568583</v>
      </c>
      <c r="G32" s="2">
        <f t="shared" si="12"/>
        <v>34.844117549588994</v>
      </c>
      <c r="H32" s="2">
        <f t="shared" si="0"/>
        <v>27</v>
      </c>
      <c r="I32" s="24">
        <f>NPV(0.1,B$6:B32)</f>
        <v>63.21626180558934</v>
      </c>
      <c r="J32" s="24">
        <f>NPV(0.1,C$6:C32)</f>
        <v>92.372231555614505</v>
      </c>
      <c r="K32" s="24">
        <f>NPV(0.1,D$6:D32)</f>
        <v>110.84667786673735</v>
      </c>
      <c r="L32" s="24">
        <f>NPV(0.1,E$6:E32)</f>
        <v>78.137833591880678</v>
      </c>
      <c r="M32" s="24">
        <f>NPV(0.1,F$6:F32)</f>
        <v>94.824392708383982</v>
      </c>
      <c r="N32" s="24">
        <f>NPV(0.1,G$6:G32)</f>
        <v>105.20411315352742</v>
      </c>
      <c r="O32" s="24"/>
      <c r="P32" s="12">
        <f t="shared" si="1"/>
        <v>0.63216261805589335</v>
      </c>
      <c r="Q32" s="12">
        <f t="shared" si="2"/>
        <v>0.92372231555614503</v>
      </c>
      <c r="R32" s="12">
        <f t="shared" si="3"/>
        <v>0.92372231555614459</v>
      </c>
      <c r="S32" s="12">
        <f t="shared" si="4"/>
        <v>0.39068916795940339</v>
      </c>
      <c r="T32" s="12">
        <f t="shared" si="5"/>
        <v>0.63216261805589324</v>
      </c>
      <c r="U32" s="12">
        <f t="shared" si="6"/>
        <v>0.52602056576763712</v>
      </c>
      <c r="V32" s="24"/>
      <c r="W32" s="2"/>
      <c r="X32" s="1"/>
      <c r="Y32" s="1"/>
      <c r="Z32" s="1"/>
      <c r="AA32" s="1"/>
      <c r="AB32" s="1"/>
      <c r="AC32" s="1"/>
    </row>
    <row r="33" spans="1:29">
      <c r="A33" s="2">
        <v>28</v>
      </c>
      <c r="B33" s="2">
        <f t="shared" si="7"/>
        <v>19.289383762815135</v>
      </c>
      <c r="C33" s="2">
        <f t="shared" si="8"/>
        <v>10</v>
      </c>
      <c r="D33" s="2">
        <f t="shared" si="9"/>
        <v>12</v>
      </c>
      <c r="E33" s="2">
        <f t="shared" si="10"/>
        <v>31.952245875480905</v>
      </c>
      <c r="F33" s="2">
        <f t="shared" si="11"/>
        <v>28.934075644222698</v>
      </c>
      <c r="G33" s="2">
        <f t="shared" si="12"/>
        <v>37.283205778060228</v>
      </c>
      <c r="H33" s="2">
        <f t="shared" si="0"/>
        <v>28</v>
      </c>
      <c r="I33" s="24">
        <f>NPV(0.1,B$6:B33)</f>
        <v>64.553852285386085</v>
      </c>
      <c r="J33" s="24">
        <f>NPV(0.1,C$6:C33)</f>
        <v>93.065665050558636</v>
      </c>
      <c r="K33" s="24">
        <f>NPV(0.1,D$6:D33)</f>
        <v>111.67879806067032</v>
      </c>
      <c r="L33" s="24">
        <f>NPV(0.1,E$6:E33)</f>
        <v>80.353509344755579</v>
      </c>
      <c r="M33" s="24">
        <f>NPV(0.1,F$6:F33)</f>
        <v>96.830778428079114</v>
      </c>
      <c r="N33" s="24">
        <f>NPV(0.1,G$6:G33)</f>
        <v>107.78945552206757</v>
      </c>
      <c r="O33" s="24"/>
      <c r="P33" s="12">
        <f t="shared" si="1"/>
        <v>0.64553852285386082</v>
      </c>
      <c r="Q33" s="12">
        <f t="shared" si="2"/>
        <v>0.93065665050558632</v>
      </c>
      <c r="R33" s="12">
        <f t="shared" si="3"/>
        <v>0.93065665050558599</v>
      </c>
      <c r="S33" s="12">
        <f t="shared" si="4"/>
        <v>0.4017675467237779</v>
      </c>
      <c r="T33" s="12">
        <f t="shared" si="5"/>
        <v>0.64553852285386071</v>
      </c>
      <c r="U33" s="12">
        <f t="shared" si="6"/>
        <v>0.53894727761033789</v>
      </c>
      <c r="V33" s="24"/>
      <c r="W33" s="2"/>
      <c r="X33" s="1"/>
      <c r="Y33" s="1"/>
      <c r="Z33" s="1"/>
      <c r="AA33" s="1"/>
      <c r="AB33" s="1"/>
      <c r="AC33" s="1"/>
    </row>
    <row r="34" spans="1:29">
      <c r="A34" s="2">
        <v>29</v>
      </c>
      <c r="B34" s="2">
        <f t="shared" si="7"/>
        <v>20.446746788584043</v>
      </c>
      <c r="C34" s="2">
        <f t="shared" si="8"/>
        <v>10</v>
      </c>
      <c r="D34" s="2">
        <f t="shared" si="9"/>
        <v>12</v>
      </c>
      <c r="E34" s="2">
        <f t="shared" si="10"/>
        <v>34.50842554551938</v>
      </c>
      <c r="F34" s="2">
        <f t="shared" si="11"/>
        <v>30.670120182876062</v>
      </c>
      <c r="G34" s="2">
        <f t="shared" si="12"/>
        <v>39.893030182524448</v>
      </c>
      <c r="H34" s="2">
        <f t="shared" si="0"/>
        <v>29</v>
      </c>
      <c r="I34" s="24">
        <f>NPV(0.1,B$6:B34)</f>
        <v>65.842803111372049</v>
      </c>
      <c r="J34" s="24">
        <f>NPV(0.1,C$6:C34)</f>
        <v>93.696059136871483</v>
      </c>
      <c r="K34" s="24">
        <f>NPV(0.1,D$6:D34)</f>
        <v>112.43527096424573</v>
      </c>
      <c r="L34" s="24">
        <f>NPV(0.1,E$6:E34)</f>
        <v>82.528900083941835</v>
      </c>
      <c r="M34" s="24">
        <f>NPV(0.1,F$6:F34)</f>
        <v>98.764204667058053</v>
      </c>
      <c r="N34" s="24">
        <f>NPV(0.1,G$6:G34)</f>
        <v>110.30428855328391</v>
      </c>
      <c r="O34" s="24"/>
      <c r="P34" s="12">
        <f t="shared" si="1"/>
        <v>0.6584280311137205</v>
      </c>
      <c r="Q34" s="12">
        <f t="shared" si="2"/>
        <v>0.93696059136871479</v>
      </c>
      <c r="R34" s="12">
        <f t="shared" si="3"/>
        <v>0.93696059136871446</v>
      </c>
      <c r="S34" s="12">
        <f t="shared" si="4"/>
        <v>0.41264450041970918</v>
      </c>
      <c r="T34" s="12">
        <f t="shared" si="5"/>
        <v>0.65842803111372039</v>
      </c>
      <c r="U34" s="12">
        <f t="shared" si="6"/>
        <v>0.55152144276641957</v>
      </c>
      <c r="V34" s="24"/>
      <c r="W34" s="2"/>
      <c r="X34" s="1"/>
      <c r="Y34" s="1"/>
      <c r="Z34" s="1"/>
      <c r="AA34" s="1"/>
      <c r="AB34" s="1"/>
      <c r="AC34" s="1"/>
    </row>
    <row r="35" spans="1:29">
      <c r="A35" s="2">
        <f t="shared" ref="A35:A66" si="13">A34+1</f>
        <v>30</v>
      </c>
      <c r="B35" s="2">
        <f t="shared" si="7"/>
        <v>21.673551595899088</v>
      </c>
      <c r="C35" s="2">
        <f t="shared" si="8"/>
        <v>10</v>
      </c>
      <c r="D35" s="2">
        <f t="shared" si="9"/>
        <v>12</v>
      </c>
      <c r="E35" s="2">
        <f t="shared" si="10"/>
        <v>37.26909958916093</v>
      </c>
      <c r="F35" s="2">
        <f t="shared" si="11"/>
        <v>32.510327393848627</v>
      </c>
      <c r="G35" s="2">
        <f t="shared" si="12"/>
        <v>42.685542295301161</v>
      </c>
      <c r="H35" s="2">
        <f t="shared" si="0"/>
        <v>30</v>
      </c>
      <c r="I35" s="24">
        <f>NPV(0.1,B$6:B35)</f>
        <v>67.084882998231237</v>
      </c>
      <c r="J35" s="24">
        <f>NPV(0.1,C$6:C35)</f>
        <v>94.269144669883161</v>
      </c>
      <c r="K35" s="24">
        <f>NPV(0.1,D$6:D35)</f>
        <v>113.12297360385975</v>
      </c>
      <c r="L35" s="24">
        <f>NPV(0.1,E$6:E35)</f>
        <v>84.664738264233804</v>
      </c>
      <c r="M35" s="24">
        <f>NPV(0.1,F$6:F35)</f>
        <v>100.62732449734683</v>
      </c>
      <c r="N35" s="24">
        <f>NPV(0.1,G$6:G35)</f>
        <v>112.75053522910343</v>
      </c>
      <c r="O35" s="24"/>
      <c r="P35" s="12">
        <f t="shared" si="1"/>
        <v>0.67084882998231232</v>
      </c>
      <c r="Q35" s="12">
        <f t="shared" si="2"/>
        <v>0.94269144669883165</v>
      </c>
      <c r="R35" s="12">
        <f t="shared" si="3"/>
        <v>0.9426914466988312</v>
      </c>
      <c r="S35" s="12">
        <f t="shared" si="4"/>
        <v>0.42332369132116904</v>
      </c>
      <c r="T35" s="12">
        <f t="shared" si="5"/>
        <v>0.67084882998231221</v>
      </c>
      <c r="U35" s="12">
        <f t="shared" si="6"/>
        <v>0.56375267614551716</v>
      </c>
      <c r="V35" s="24"/>
      <c r="W35" s="2"/>
      <c r="X35" s="1"/>
      <c r="Y35" s="1"/>
      <c r="Z35" s="1"/>
      <c r="AA35" s="1"/>
      <c r="AB35" s="1"/>
      <c r="AC35" s="1"/>
    </row>
    <row r="36" spans="1:29">
      <c r="A36" s="2">
        <f t="shared" si="13"/>
        <v>31</v>
      </c>
      <c r="B36" s="2">
        <f t="shared" si="7"/>
        <v>22.973964691653034</v>
      </c>
      <c r="C36" s="2">
        <f t="shared" si="8"/>
        <v>10</v>
      </c>
      <c r="D36" s="2">
        <f t="shared" si="9"/>
        <v>12</v>
      </c>
      <c r="E36" s="2">
        <f t="shared" si="10"/>
        <v>40.250627556293807</v>
      </c>
      <c r="F36" s="2">
        <f t="shared" si="11"/>
        <v>34.460947037479549</v>
      </c>
      <c r="G36" s="2">
        <f t="shared" si="12"/>
        <v>45.673530255972246</v>
      </c>
      <c r="H36" s="2">
        <f t="shared" si="0"/>
        <v>31</v>
      </c>
      <c r="I36" s="24">
        <f>NPV(0.1,B$6:B36)</f>
        <v>68.281796343750102</v>
      </c>
      <c r="J36" s="24">
        <f>NPV(0.1,C$6:C36)</f>
        <v>94.790131518075597</v>
      </c>
      <c r="K36" s="24">
        <f>NPV(0.1,D$6:D36)</f>
        <v>113.74815782169067</v>
      </c>
      <c r="L36" s="24">
        <f>NPV(0.1,E$6:E36)</f>
        <v>86.761743023065918</v>
      </c>
      <c r="M36" s="24">
        <f>NPV(0.1,F$6:F36)</f>
        <v>102.42269451562512</v>
      </c>
      <c r="N36" s="24">
        <f>NPV(0.1,G$6:G36)</f>
        <v>115.13006608649152</v>
      </c>
      <c r="O36" s="24"/>
      <c r="P36" s="12">
        <f t="shared" si="1"/>
        <v>0.68281796343750101</v>
      </c>
      <c r="Q36" s="12">
        <f t="shared" si="2"/>
        <v>0.94790131518075593</v>
      </c>
      <c r="R36" s="12">
        <f t="shared" si="3"/>
        <v>0.9479013151807556</v>
      </c>
      <c r="S36" s="12">
        <f t="shared" si="4"/>
        <v>0.43380871511532959</v>
      </c>
      <c r="T36" s="12">
        <f t="shared" si="5"/>
        <v>0.68281796343750079</v>
      </c>
      <c r="U36" s="12">
        <f t="shared" si="6"/>
        <v>0.57565033043245761</v>
      </c>
      <c r="V36" s="24"/>
      <c r="W36" s="2"/>
      <c r="X36" s="1"/>
      <c r="Y36" s="1"/>
      <c r="Z36" s="1"/>
      <c r="AA36" s="1"/>
      <c r="AB36" s="1"/>
      <c r="AC36" s="1"/>
    </row>
    <row r="37" spans="1:29">
      <c r="A37" s="2">
        <f t="shared" si="13"/>
        <v>32</v>
      </c>
      <c r="B37" s="2">
        <f t="shared" si="7"/>
        <v>24.352402573152219</v>
      </c>
      <c r="C37" s="2">
        <f t="shared" si="8"/>
        <v>10</v>
      </c>
      <c r="D37" s="2">
        <f t="shared" si="9"/>
        <v>12</v>
      </c>
      <c r="E37" s="2">
        <f t="shared" si="10"/>
        <v>43.470677760797315</v>
      </c>
      <c r="F37" s="2">
        <f t="shared" si="11"/>
        <v>36.528603859728321</v>
      </c>
      <c r="G37" s="2">
        <f t="shared" si="12"/>
        <v>48.870677373890302</v>
      </c>
      <c r="H37" s="2">
        <f t="shared" si="0"/>
        <v>32</v>
      </c>
      <c r="I37" s="24">
        <f>NPV(0.1,B$6:B37)</f>
        <v>69.435185567613743</v>
      </c>
      <c r="J37" s="24">
        <f>NPV(0.1,C$6:C37)</f>
        <v>95.263755925523256</v>
      </c>
      <c r="K37" s="24">
        <f>NPV(0.1,D$6:D37)</f>
        <v>114.31650711062787</v>
      </c>
      <c r="L37" s="24">
        <f>NPV(0.1,E$6:E37)</f>
        <v>88.820620422646527</v>
      </c>
      <c r="M37" s="24">
        <f>NPV(0.1,F$6:F37)</f>
        <v>104.15277835142058</v>
      </c>
      <c r="N37" s="24">
        <f>NPV(0.1,G$6:G37)</f>
        <v>117.44470064776903</v>
      </c>
      <c r="O37" s="24"/>
      <c r="P37" s="12">
        <f t="shared" si="1"/>
        <v>0.69435185567613744</v>
      </c>
      <c r="Q37" s="12">
        <f t="shared" si="2"/>
        <v>0.95263755925523252</v>
      </c>
      <c r="R37" s="12">
        <f t="shared" si="3"/>
        <v>0.95263755925523219</v>
      </c>
      <c r="S37" s="12">
        <f t="shared" si="4"/>
        <v>0.44410310211323262</v>
      </c>
      <c r="T37" s="12">
        <f t="shared" si="5"/>
        <v>0.69435185567613722</v>
      </c>
      <c r="U37" s="12">
        <f t="shared" si="6"/>
        <v>0.58722350323884509</v>
      </c>
      <c r="V37" s="24"/>
      <c r="W37" s="2"/>
      <c r="X37" s="1"/>
      <c r="Y37" s="1"/>
      <c r="Z37" s="1"/>
      <c r="AA37" s="1"/>
      <c r="AB37" s="1"/>
      <c r="AC37" s="1"/>
    </row>
    <row r="38" spans="1:29">
      <c r="A38" s="2">
        <f t="shared" si="13"/>
        <v>33</v>
      </c>
      <c r="B38" s="2">
        <f t="shared" si="7"/>
        <v>25.813546727541354</v>
      </c>
      <c r="C38" s="2">
        <f t="shared" si="8"/>
        <v>10</v>
      </c>
      <c r="D38" s="2">
        <f t="shared" si="9"/>
        <v>12</v>
      </c>
      <c r="E38" s="2">
        <f t="shared" si="10"/>
        <v>46.948331981661106</v>
      </c>
      <c r="F38" s="2">
        <f t="shared" si="11"/>
        <v>38.720320091312026</v>
      </c>
      <c r="G38" s="2">
        <f t="shared" si="12"/>
        <v>52.291624790062627</v>
      </c>
      <c r="H38" s="2">
        <f t="shared" si="0"/>
        <v>33</v>
      </c>
      <c r="I38" s="24">
        <f>NPV(0.1,B$6:B38)</f>
        <v>70.546633365155046</v>
      </c>
      <c r="J38" s="24">
        <f>NPV(0.1,C$6:C38)</f>
        <v>95.694323568657509</v>
      </c>
      <c r="K38" s="24">
        <f>NPV(0.1,D$6:D38)</f>
        <v>114.83318828238896</v>
      </c>
      <c r="L38" s="24">
        <f>NPV(0.1,E$6:E38)</f>
        <v>90.842063687689318</v>
      </c>
      <c r="M38" s="24">
        <f>NPV(0.1,F$6:F38)</f>
        <v>105.81995004773256</v>
      </c>
      <c r="N38" s="24">
        <f>NPV(0.1,G$6:G38)</f>
        <v>119.69620881192078</v>
      </c>
      <c r="O38" s="24"/>
      <c r="P38" s="12">
        <f t="shared" si="1"/>
        <v>0.70546633365155043</v>
      </c>
      <c r="Q38" s="12">
        <f t="shared" si="2"/>
        <v>0.95694323568657513</v>
      </c>
      <c r="R38" s="12">
        <f t="shared" si="3"/>
        <v>0.95694323568657469</v>
      </c>
      <c r="S38" s="12">
        <f t="shared" si="4"/>
        <v>0.45421031843844661</v>
      </c>
      <c r="T38" s="12">
        <f t="shared" si="5"/>
        <v>0.70546633365155043</v>
      </c>
      <c r="U38" s="12">
        <f t="shared" si="6"/>
        <v>0.59848104405960389</v>
      </c>
      <c r="V38" s="24"/>
      <c r="W38" s="2"/>
      <c r="X38" s="1"/>
      <c r="Y38" s="1"/>
      <c r="Z38" s="1"/>
      <c r="AA38" s="1"/>
      <c r="AB38" s="1"/>
      <c r="AC38" s="1"/>
    </row>
    <row r="39" spans="1:29">
      <c r="A39" s="2">
        <f t="shared" si="13"/>
        <v>34</v>
      </c>
      <c r="B39" s="2">
        <f t="shared" si="7"/>
        <v>27.362359531193835</v>
      </c>
      <c r="C39" s="2">
        <f t="shared" si="8"/>
        <v>10</v>
      </c>
      <c r="D39" s="2">
        <f t="shared" si="9"/>
        <v>12</v>
      </c>
      <c r="E39" s="2">
        <f t="shared" si="10"/>
        <v>50.704198540194</v>
      </c>
      <c r="F39" s="2">
        <f t="shared" si="11"/>
        <v>41.043539296790748</v>
      </c>
      <c r="G39" s="2">
        <f t="shared" si="12"/>
        <v>55.952038525367016</v>
      </c>
      <c r="H39" s="2">
        <f t="shared" si="0"/>
        <v>34</v>
      </c>
      <c r="I39" s="24">
        <f>NPV(0.1,B$6:B39)</f>
        <v>71.617664879149416</v>
      </c>
      <c r="J39" s="24">
        <f>NPV(0.1,C$6:C39)</f>
        <v>96.08574869877954</v>
      </c>
      <c r="K39" s="24">
        <f>NPV(0.1,D$6:D39)</f>
        <v>115.30289843853541</v>
      </c>
      <c r="L39" s="24">
        <f>NPV(0.1,E$6:E39)</f>
        <v>92.826753438822251</v>
      </c>
      <c r="M39" s="24">
        <f>NPV(0.1,F$6:F39)</f>
        <v>107.4264973187241</v>
      </c>
      <c r="N39" s="24">
        <f>NPV(0.1,G$6:G39)</f>
        <v>121.88631220795929</v>
      </c>
      <c r="O39" s="24"/>
      <c r="P39" s="12">
        <f t="shared" si="1"/>
        <v>0.71617664879149412</v>
      </c>
      <c r="Q39" s="12">
        <f t="shared" si="2"/>
        <v>0.96085748698779538</v>
      </c>
      <c r="R39" s="12">
        <f t="shared" si="3"/>
        <v>0.96085748698779505</v>
      </c>
      <c r="S39" s="12">
        <f t="shared" si="4"/>
        <v>0.46413376719411126</v>
      </c>
      <c r="T39" s="12">
        <f t="shared" si="5"/>
        <v>0.71617664879149401</v>
      </c>
      <c r="U39" s="12">
        <f t="shared" si="6"/>
        <v>0.60943156103979645</v>
      </c>
      <c r="V39" s="24"/>
      <c r="W39" s="2"/>
      <c r="X39" s="1"/>
      <c r="Y39" s="1"/>
      <c r="Z39" s="1"/>
      <c r="AA39" s="1"/>
      <c r="AB39" s="1"/>
      <c r="AC39" s="1"/>
    </row>
    <row r="40" spans="1:29">
      <c r="A40" s="2">
        <f t="shared" si="13"/>
        <v>35</v>
      </c>
      <c r="B40" s="2">
        <f t="shared" si="7"/>
        <v>29.004101103065466</v>
      </c>
      <c r="C40" s="2">
        <f t="shared" si="8"/>
        <v>10</v>
      </c>
      <c r="D40" s="2">
        <f t="shared" si="9"/>
        <v>12</v>
      </c>
      <c r="E40" s="2">
        <f t="shared" si="10"/>
        <v>54.760534423409524</v>
      </c>
      <c r="F40" s="2">
        <f t="shared" si="11"/>
        <v>43.506151654598192</v>
      </c>
      <c r="G40" s="2">
        <f t="shared" si="12"/>
        <v>59.868681222142712</v>
      </c>
      <c r="H40" s="2">
        <f t="shared" si="0"/>
        <v>35</v>
      </c>
      <c r="I40" s="24">
        <f>NPV(0.1,B$6:B40)</f>
        <v>72.649749792634879</v>
      </c>
      <c r="J40" s="24">
        <f>NPV(0.1,C$6:C40)</f>
        <v>96.44158972616323</v>
      </c>
      <c r="K40" s="24">
        <f>NPV(0.1,D$6:D40)</f>
        <v>115.72990767139582</v>
      </c>
      <c r="L40" s="24">
        <f>NPV(0.1,E$6:E40)</f>
        <v>94.775357921752757</v>
      </c>
      <c r="M40" s="24">
        <f>NPV(0.1,F$6:F40)</f>
        <v>108.97462468895232</v>
      </c>
      <c r="N40" s="24">
        <f>NPV(0.1,G$6:G40)</f>
        <v>124.01668551137857</v>
      </c>
      <c r="O40" s="24"/>
      <c r="P40" s="12">
        <f t="shared" si="1"/>
        <v>0.72649749792634877</v>
      </c>
      <c r="Q40" s="12">
        <f t="shared" si="2"/>
        <v>0.96441589726163235</v>
      </c>
      <c r="R40" s="12">
        <f t="shared" si="3"/>
        <v>0.96441589726163179</v>
      </c>
      <c r="S40" s="12">
        <f t="shared" si="4"/>
        <v>0.47387678960876378</v>
      </c>
      <c r="T40" s="12">
        <f t="shared" si="5"/>
        <v>0.72649749792634877</v>
      </c>
      <c r="U40" s="12">
        <f t="shared" si="6"/>
        <v>0.62008342755689283</v>
      </c>
      <c r="V40" s="24"/>
      <c r="W40" s="2"/>
      <c r="X40" s="1"/>
      <c r="Y40" s="1"/>
      <c r="Z40" s="1"/>
      <c r="AA40" s="1"/>
      <c r="AB40" s="1"/>
      <c r="AC40" s="1"/>
    </row>
    <row r="41" spans="1:29">
      <c r="A41" s="2">
        <f t="shared" si="13"/>
        <v>36</v>
      </c>
      <c r="B41" s="2">
        <f t="shared" si="7"/>
        <v>30.744347169249394</v>
      </c>
      <c r="C41" s="2">
        <f t="shared" si="8"/>
        <v>10</v>
      </c>
      <c r="D41" s="2">
        <f t="shared" si="9"/>
        <v>12</v>
      </c>
      <c r="E41" s="2">
        <f t="shared" si="10"/>
        <v>59.141377177282287</v>
      </c>
      <c r="F41" s="2">
        <f t="shared" si="11"/>
        <v>46.116520753874084</v>
      </c>
      <c r="G41" s="2">
        <f t="shared" si="12"/>
        <v>64.05948890769271</v>
      </c>
      <c r="H41" s="2">
        <f t="shared" si="0"/>
        <v>36</v>
      </c>
      <c r="I41" s="24">
        <f>NPV(0.1,B$6:B41)</f>
        <v>73.644304345629976</v>
      </c>
      <c r="J41" s="24">
        <f>NPV(0.1,C$6:C41)</f>
        <v>96.765081569239285</v>
      </c>
      <c r="K41" s="24">
        <f>NPV(0.1,D$6:D41)</f>
        <v>116.1180978830871</v>
      </c>
      <c r="L41" s="24">
        <f>NPV(0.1,E$6:E41)</f>
        <v>96.688533232266352</v>
      </c>
      <c r="M41" s="24">
        <f>NPV(0.1,F$6:F41)</f>
        <v>110.46645651844496</v>
      </c>
      <c r="N41" s="24">
        <f>NPV(0.1,G$6:G41)</f>
        <v>126.08895772470461</v>
      </c>
      <c r="O41" s="24"/>
      <c r="P41" s="12">
        <f t="shared" si="1"/>
        <v>0.73644304345629974</v>
      </c>
      <c r="Q41" s="12">
        <f t="shared" si="2"/>
        <v>0.96765081569239286</v>
      </c>
      <c r="R41" s="12">
        <f t="shared" si="3"/>
        <v>0.96765081569239253</v>
      </c>
      <c r="S41" s="12">
        <f t="shared" si="4"/>
        <v>0.48344266616133175</v>
      </c>
      <c r="T41" s="12">
        <f t="shared" si="5"/>
        <v>0.73644304345629974</v>
      </c>
      <c r="U41" s="12">
        <f t="shared" si="6"/>
        <v>0.63044478862352304</v>
      </c>
      <c r="V41" s="24"/>
      <c r="W41" s="2"/>
      <c r="X41" s="1"/>
      <c r="Y41" s="1"/>
      <c r="Z41" s="1"/>
      <c r="AA41" s="1"/>
      <c r="AB41" s="1"/>
      <c r="AC41" s="1"/>
    </row>
    <row r="42" spans="1:29">
      <c r="A42" s="2">
        <f t="shared" si="13"/>
        <v>37</v>
      </c>
      <c r="B42" s="2">
        <f t="shared" si="7"/>
        <v>32.589007999404359</v>
      </c>
      <c r="C42" s="2">
        <f t="shared" si="8"/>
        <v>10</v>
      </c>
      <c r="D42" s="2">
        <f t="shared" si="9"/>
        <v>12</v>
      </c>
      <c r="E42" s="2">
        <f t="shared" si="10"/>
        <v>63.872687351464876</v>
      </c>
      <c r="F42" s="2">
        <f t="shared" si="11"/>
        <v>48.883511999106531</v>
      </c>
      <c r="G42" s="2">
        <f t="shared" si="12"/>
        <v>68.54365313123121</v>
      </c>
      <c r="H42" s="2">
        <f t="shared" si="0"/>
        <v>37</v>
      </c>
      <c r="I42" s="24">
        <f>NPV(0.1,B$6:B42)</f>
        <v>74.602693278516156</v>
      </c>
      <c r="J42" s="24">
        <f>NPV(0.1,C$6:C42)</f>
        <v>97.059165062944814</v>
      </c>
      <c r="K42" s="24">
        <f>NPV(0.1,D$6:D42)</f>
        <v>116.47099807553371</v>
      </c>
      <c r="L42" s="24">
        <f>NPV(0.1,E$6:E42)</f>
        <v>98.566923537134244</v>
      </c>
      <c r="M42" s="24">
        <f>NPV(0.1,F$6:F42)</f>
        <v>111.90403991777423</v>
      </c>
      <c r="N42" s="24">
        <f>NPV(0.1,G$6:G42)</f>
        <v>128.10471342312175</v>
      </c>
      <c r="O42" s="24"/>
      <c r="P42" s="12">
        <f t="shared" si="1"/>
        <v>0.74602693278516152</v>
      </c>
      <c r="Q42" s="12">
        <f t="shared" si="2"/>
        <v>0.97059165062944819</v>
      </c>
      <c r="R42" s="12">
        <f t="shared" si="3"/>
        <v>0.97059165062944763</v>
      </c>
      <c r="S42" s="12">
        <f t="shared" si="4"/>
        <v>0.49283461768567122</v>
      </c>
      <c r="T42" s="12">
        <f t="shared" si="5"/>
        <v>0.74602693278516152</v>
      </c>
      <c r="U42" s="12">
        <f t="shared" si="6"/>
        <v>0.64052356711560876</v>
      </c>
      <c r="V42" s="24"/>
      <c r="W42" s="2"/>
      <c r="X42" s="1"/>
      <c r="Y42" s="1"/>
      <c r="Z42" s="25"/>
      <c r="AA42" s="1"/>
      <c r="AB42" s="1"/>
      <c r="AC42" s="1"/>
    </row>
    <row r="43" spans="1:29">
      <c r="A43" s="2">
        <f t="shared" si="13"/>
        <v>38</v>
      </c>
      <c r="B43" s="2">
        <f t="shared" si="7"/>
        <v>34.544348479368622</v>
      </c>
      <c r="C43" s="2">
        <f t="shared" si="8"/>
        <v>10</v>
      </c>
      <c r="D43" s="2">
        <f t="shared" si="9"/>
        <v>12</v>
      </c>
      <c r="E43" s="2">
        <f t="shared" si="10"/>
        <v>68.982502339582069</v>
      </c>
      <c r="F43" s="2">
        <f t="shared" si="11"/>
        <v>51.816522719052927</v>
      </c>
      <c r="G43" s="2">
        <f t="shared" si="12"/>
        <v>73.341708850417405</v>
      </c>
      <c r="H43" s="2">
        <f t="shared" si="0"/>
        <v>38</v>
      </c>
      <c r="I43" s="24">
        <f>NPV(0.1,B$6:B43)</f>
        <v>75.526231704751922</v>
      </c>
      <c r="J43" s="24">
        <f>NPV(0.1,C$6:C43)</f>
        <v>97.326513693586193</v>
      </c>
      <c r="K43" s="24">
        <f>NPV(0.1,D$6:D43)</f>
        <v>116.79181643230336</v>
      </c>
      <c r="L43" s="24">
        <f>NPV(0.1,E$6:E43)</f>
        <v>100.41116129100453</v>
      </c>
      <c r="M43" s="24">
        <f>NPV(0.1,F$6:F43)</f>
        <v>113.2893475571279</v>
      </c>
      <c r="N43" s="24">
        <f>NPV(0.1,G$6:G43)</f>
        <v>130.06549396612752</v>
      </c>
      <c r="O43" s="24"/>
      <c r="P43" s="12">
        <f t="shared" si="1"/>
        <v>0.75526231704751923</v>
      </c>
      <c r="Q43" s="12">
        <f t="shared" si="2"/>
        <v>0.97326513693586192</v>
      </c>
      <c r="R43" s="12">
        <f t="shared" si="3"/>
        <v>0.97326513693586136</v>
      </c>
      <c r="S43" s="12">
        <f t="shared" si="4"/>
        <v>0.50205580645502268</v>
      </c>
      <c r="T43" s="12">
        <f t="shared" si="5"/>
        <v>0.75526231704751934</v>
      </c>
      <c r="U43" s="12">
        <f t="shared" si="6"/>
        <v>0.65032746983063761</v>
      </c>
      <c r="V43" s="24"/>
      <c r="W43" s="2"/>
      <c r="X43" s="1"/>
      <c r="Y43" s="1"/>
      <c r="Z43" s="1"/>
      <c r="AA43" s="1"/>
      <c r="AB43" s="1"/>
      <c r="AC43" s="1"/>
    </row>
    <row r="44" spans="1:29">
      <c r="A44" s="2">
        <f t="shared" si="13"/>
        <v>39</v>
      </c>
      <c r="B44" s="2">
        <f t="shared" si="7"/>
        <v>36.617009388130739</v>
      </c>
      <c r="C44" s="2">
        <f t="shared" si="8"/>
        <v>10</v>
      </c>
      <c r="D44" s="2">
        <f t="shared" si="9"/>
        <v>12</v>
      </c>
      <c r="E44" s="2">
        <f t="shared" si="10"/>
        <v>74.501102526748639</v>
      </c>
      <c r="F44" s="2">
        <f t="shared" si="11"/>
        <v>54.925514082196102</v>
      </c>
      <c r="G44" s="2">
        <f t="shared" si="12"/>
        <v>78.475628469946628</v>
      </c>
      <c r="H44" s="2">
        <f t="shared" si="0"/>
        <v>39</v>
      </c>
      <c r="I44" s="24">
        <f>NPV(0.1,B$6:B44)</f>
        <v>76.416186915488211</v>
      </c>
      <c r="J44" s="24">
        <f>NPV(0.1,C$6:C44)</f>
        <v>97.569557903260161</v>
      </c>
      <c r="K44" s="24">
        <f>NPV(0.1,D$6:D44)</f>
        <v>117.08346948391214</v>
      </c>
      <c r="L44" s="24">
        <f>NPV(0.1,E$6:E44)</f>
        <v>102.2218674493499</v>
      </c>
      <c r="M44" s="24">
        <f>NPV(0.1,F$6:F44)</f>
        <v>114.62428037323232</v>
      </c>
      <c r="N44" s="24">
        <f>NPV(0.1,G$6:G44)</f>
        <v>131.97279867614222</v>
      </c>
      <c r="O44" s="24"/>
      <c r="P44" s="12">
        <f t="shared" si="1"/>
        <v>0.76416186915488216</v>
      </c>
      <c r="Q44" s="12">
        <f t="shared" si="2"/>
        <v>0.97569557903260162</v>
      </c>
      <c r="R44" s="12">
        <f t="shared" si="3"/>
        <v>0.97569557903260118</v>
      </c>
      <c r="S44" s="12">
        <f t="shared" si="4"/>
        <v>0.51110933724674945</v>
      </c>
      <c r="T44" s="12">
        <f t="shared" si="5"/>
        <v>0.76416186915488216</v>
      </c>
      <c r="U44" s="12">
        <f t="shared" si="6"/>
        <v>0.65986399338071111</v>
      </c>
      <c r="V44" s="24"/>
      <c r="W44" s="2"/>
      <c r="X44" s="1"/>
      <c r="Y44" s="1"/>
      <c r="Z44" s="1"/>
      <c r="AA44" s="1"/>
      <c r="AB44" s="1"/>
      <c r="AC44" s="1"/>
    </row>
    <row r="45" spans="1:29">
      <c r="A45" s="2">
        <f t="shared" si="13"/>
        <v>40</v>
      </c>
      <c r="B45" s="2">
        <f t="shared" si="7"/>
        <v>38.814029951418583</v>
      </c>
      <c r="C45" s="2">
        <f t="shared" si="8"/>
        <v>10</v>
      </c>
      <c r="D45" s="2">
        <f t="shared" si="9"/>
        <v>12</v>
      </c>
      <c r="E45" s="2">
        <f t="shared" si="10"/>
        <v>80.461190728888539</v>
      </c>
      <c r="F45" s="2">
        <f t="shared" si="11"/>
        <v>58.22104492712787</v>
      </c>
      <c r="G45" s="2">
        <f t="shared" si="12"/>
        <v>83.968922462842897</v>
      </c>
      <c r="H45" s="2">
        <f t="shared" si="0"/>
        <v>40</v>
      </c>
      <c r="I45" s="24">
        <f>NPV(0.1,B$6:B45)</f>
        <v>77.273780118561362</v>
      </c>
      <c r="J45" s="24">
        <f>NPV(0.1,C$6:C45)</f>
        <v>97.790507184781973</v>
      </c>
      <c r="K45" s="24">
        <f>NPV(0.1,D$6:D45)</f>
        <v>117.34860862173829</v>
      </c>
      <c r="L45" s="24">
        <f>NPV(0.1,E$6:E45)</f>
        <v>103.99965167754354</v>
      </c>
      <c r="M45" s="24">
        <f>NPV(0.1,F$6:F45)</f>
        <v>115.91067017784206</v>
      </c>
      <c r="N45" s="24">
        <f>NPV(0.1,G$6:G45)</f>
        <v>133.82808598497471</v>
      </c>
      <c r="O45" s="24"/>
      <c r="P45" s="12">
        <f t="shared" si="1"/>
        <v>0.77273780118561364</v>
      </c>
      <c r="Q45" s="12">
        <f t="shared" si="2"/>
        <v>0.97790507184781972</v>
      </c>
      <c r="R45" s="12">
        <f t="shared" si="3"/>
        <v>0.97790507184781916</v>
      </c>
      <c r="S45" s="12">
        <f t="shared" si="4"/>
        <v>0.51999825838771774</v>
      </c>
      <c r="T45" s="12">
        <f t="shared" si="5"/>
        <v>0.77273780118561375</v>
      </c>
      <c r="U45" s="12">
        <f t="shared" si="6"/>
        <v>0.66914042992487355</v>
      </c>
      <c r="V45" s="24"/>
      <c r="W45" s="2"/>
      <c r="X45" s="1"/>
      <c r="Y45" s="1"/>
      <c r="Z45" s="1"/>
      <c r="AA45" s="1"/>
      <c r="AB45" s="1"/>
      <c r="AC45" s="1"/>
    </row>
    <row r="46" spans="1:29">
      <c r="A46" s="2">
        <f t="shared" si="13"/>
        <v>41</v>
      </c>
      <c r="B46" s="2">
        <f t="shared" si="7"/>
        <v>41.142871748503701</v>
      </c>
      <c r="C46" s="2">
        <f t="shared" si="8"/>
        <v>10</v>
      </c>
      <c r="D46" s="2">
        <f t="shared" si="9"/>
        <v>12</v>
      </c>
      <c r="E46" s="2">
        <f t="shared" si="10"/>
        <v>86.898085987199622</v>
      </c>
      <c r="F46" s="2">
        <f t="shared" si="11"/>
        <v>61.714307622755548</v>
      </c>
      <c r="G46" s="2">
        <f t="shared" si="12"/>
        <v>89.846747035241904</v>
      </c>
      <c r="H46" s="2">
        <f t="shared" si="0"/>
        <v>41</v>
      </c>
      <c r="I46" s="24">
        <f>NPV(0.1,B$6:B46)</f>
        <v>78.100188114250045</v>
      </c>
      <c r="J46" s="24">
        <f>NPV(0.1,C$6:C46)</f>
        <v>97.991370167983604</v>
      </c>
      <c r="K46" s="24">
        <f>NPV(0.1,D$6:D46)</f>
        <v>117.58964420158026</v>
      </c>
      <c r="L46" s="24">
        <f>NPV(0.1,E$6:E46)</f>
        <v>105.74511255613366</v>
      </c>
      <c r="M46" s="24">
        <f>NPV(0.1,F$6:F46)</f>
        <v>117.15028217137508</v>
      </c>
      <c r="N46" s="24">
        <f>NPV(0.1,G$6:G46)</f>
        <v>135.63277454902084</v>
      </c>
      <c r="O46" s="24"/>
      <c r="P46" s="12">
        <f t="shared" si="1"/>
        <v>0.78100188114250046</v>
      </c>
      <c r="Q46" s="12">
        <f t="shared" si="2"/>
        <v>0.97991370167983605</v>
      </c>
      <c r="R46" s="12">
        <f t="shared" si="3"/>
        <v>0.97991370167983549</v>
      </c>
      <c r="S46" s="12">
        <f t="shared" si="4"/>
        <v>0.52872556278066829</v>
      </c>
      <c r="T46" s="12">
        <f t="shared" si="5"/>
        <v>0.78100188114250058</v>
      </c>
      <c r="U46" s="12">
        <f t="shared" si="6"/>
        <v>0.67816387274510415</v>
      </c>
      <c r="V46" s="24"/>
      <c r="W46" s="2"/>
      <c r="X46" s="1"/>
      <c r="Y46" s="1"/>
      <c r="Z46" s="1"/>
      <c r="AA46" s="1"/>
      <c r="AB46" s="1"/>
      <c r="AC46" s="1"/>
    </row>
    <row r="47" spans="1:29">
      <c r="A47" s="2">
        <f t="shared" si="13"/>
        <v>42</v>
      </c>
      <c r="B47" s="2">
        <f t="shared" si="7"/>
        <v>43.611444053413926</v>
      </c>
      <c r="C47" s="2">
        <f t="shared" si="8"/>
        <v>10</v>
      </c>
      <c r="D47" s="2">
        <f t="shared" si="9"/>
        <v>12</v>
      </c>
      <c r="E47" s="2">
        <f t="shared" si="10"/>
        <v>93.849932866175592</v>
      </c>
      <c r="F47" s="2">
        <f t="shared" si="11"/>
        <v>65.417166080120879</v>
      </c>
      <c r="G47" s="2">
        <f t="shared" si="12"/>
        <v>96.136019327708837</v>
      </c>
      <c r="H47" s="2">
        <f t="shared" si="0"/>
        <v>42</v>
      </c>
      <c r="I47" s="24">
        <f>NPV(0.1,B$6:B47)</f>
        <v>78.8965449100955</v>
      </c>
      <c r="J47" s="24">
        <f>NPV(0.1,C$6:C47)</f>
        <v>98.173972879985087</v>
      </c>
      <c r="K47" s="24">
        <f>NPV(0.1,D$6:D47)</f>
        <v>117.80876745598204</v>
      </c>
      <c r="L47" s="24">
        <f>NPV(0.1,E$6:E47)</f>
        <v>107.45883778238577</v>
      </c>
      <c r="M47" s="24">
        <f>NPV(0.1,F$6:F47)</f>
        <v>118.34481736514326</v>
      </c>
      <c r="N47" s="24">
        <f>NPV(0.1,G$6:G47)</f>
        <v>137.38824433404756</v>
      </c>
      <c r="O47" s="24"/>
      <c r="P47" s="12">
        <f t="shared" si="1"/>
        <v>0.78896544910095501</v>
      </c>
      <c r="Q47" s="12">
        <f t="shared" si="2"/>
        <v>0.98173972879985083</v>
      </c>
      <c r="R47" s="12">
        <f t="shared" si="3"/>
        <v>0.98173972879985028</v>
      </c>
      <c r="S47" s="12">
        <f t="shared" si="4"/>
        <v>0.53729418891192882</v>
      </c>
      <c r="T47" s="12">
        <f t="shared" si="5"/>
        <v>0.78896544910095501</v>
      </c>
      <c r="U47" s="12">
        <f t="shared" si="6"/>
        <v>0.68694122167023774</v>
      </c>
      <c r="V47" s="24"/>
      <c r="W47" s="2"/>
      <c r="X47" s="1"/>
      <c r="Y47" s="1"/>
      <c r="Z47" s="1"/>
      <c r="AA47" s="1"/>
      <c r="AB47" s="1"/>
      <c r="AC47" s="1"/>
    </row>
    <row r="48" spans="1:29">
      <c r="A48" s="2">
        <f t="shared" si="13"/>
        <v>43</v>
      </c>
      <c r="B48" s="2">
        <f t="shared" si="7"/>
        <v>46.228130696618763</v>
      </c>
      <c r="C48" s="2">
        <f t="shared" si="8"/>
        <v>10</v>
      </c>
      <c r="D48" s="2">
        <f t="shared" si="9"/>
        <v>12</v>
      </c>
      <c r="E48" s="2">
        <f t="shared" si="10"/>
        <v>101.35792749546965</v>
      </c>
      <c r="F48" s="2">
        <f t="shared" si="11"/>
        <v>69.34219604492813</v>
      </c>
      <c r="G48" s="2">
        <f t="shared" si="12"/>
        <v>102.86554068064846</v>
      </c>
      <c r="H48" s="2">
        <f t="shared" si="0"/>
        <v>43</v>
      </c>
      <c r="I48" s="24">
        <f>NPV(0.1,B$6:B48)</f>
        <v>79.66394327700111</v>
      </c>
      <c r="J48" s="24">
        <f>NPV(0.1,C$6:C48)</f>
        <v>98.339975345440976</v>
      </c>
      <c r="K48" s="24">
        <f>NPV(0.1,D$6:D48)</f>
        <v>118.00797041452911</v>
      </c>
      <c r="L48" s="24">
        <f>NPV(0.1,E$6:E48)</f>
        <v>109.14140436816058</v>
      </c>
      <c r="M48" s="24">
        <f>NPV(0.1,F$6:F48)</f>
        <v>119.49591491550167</v>
      </c>
      <c r="N48" s="24">
        <f>NPV(0.1,G$6:G48)</f>
        <v>139.09583767039172</v>
      </c>
      <c r="O48" s="24"/>
      <c r="P48" s="12">
        <f t="shared" si="1"/>
        <v>0.79663943277001115</v>
      </c>
      <c r="Q48" s="12">
        <f t="shared" si="2"/>
        <v>0.98339975345440978</v>
      </c>
      <c r="R48" s="12">
        <f t="shared" si="3"/>
        <v>0.98339975345440922</v>
      </c>
      <c r="S48" s="12">
        <f t="shared" si="4"/>
        <v>0.54570702184080289</v>
      </c>
      <c r="T48" s="12">
        <f t="shared" si="5"/>
        <v>0.79663943277001115</v>
      </c>
      <c r="U48" s="12">
        <f t="shared" si="6"/>
        <v>0.69547918835195854</v>
      </c>
      <c r="V48" s="24"/>
      <c r="W48" s="2"/>
      <c r="X48" s="1"/>
      <c r="Y48" s="1"/>
      <c r="Z48" s="1"/>
      <c r="AA48" s="1"/>
      <c r="AB48" s="1"/>
      <c r="AC48" s="1"/>
    </row>
    <row r="49" spans="1:29">
      <c r="A49" s="2">
        <f t="shared" si="13"/>
        <v>44</v>
      </c>
      <c r="B49" s="2">
        <f t="shared" si="7"/>
        <v>49.00181853841589</v>
      </c>
      <c r="C49" s="2">
        <f t="shared" si="8"/>
        <v>10</v>
      </c>
      <c r="D49" s="2">
        <f t="shared" si="9"/>
        <v>12</v>
      </c>
      <c r="E49" s="2">
        <f t="shared" si="10"/>
        <v>109.46656169510723</v>
      </c>
      <c r="F49" s="2">
        <f t="shared" si="11"/>
        <v>73.502727807623828</v>
      </c>
      <c r="G49" s="2">
        <f t="shared" si="12"/>
        <v>110.06612852829386</v>
      </c>
      <c r="H49" s="2">
        <f t="shared" si="0"/>
        <v>44</v>
      </c>
      <c r="I49" s="24">
        <f>NPV(0.1,B$6:B49)</f>
        <v>80.403436248746516</v>
      </c>
      <c r="J49" s="24">
        <f>NPV(0.1,C$6:C49)</f>
        <v>98.490886677673615</v>
      </c>
      <c r="K49" s="24">
        <f>NPV(0.1,D$6:D49)</f>
        <v>118.18906401320828</v>
      </c>
      <c r="L49" s="24">
        <f>NPV(0.1,E$6:E49)</f>
        <v>110.79337883419403</v>
      </c>
      <c r="M49" s="24">
        <f>NPV(0.1,F$6:F49)</f>
        <v>120.60515437311979</v>
      </c>
      <c r="N49" s="24">
        <f>NPV(0.1,G$6:G49)</f>
        <v>140.75686027938104</v>
      </c>
      <c r="O49" s="24"/>
      <c r="P49" s="12">
        <f t="shared" si="1"/>
        <v>0.80403436248746518</v>
      </c>
      <c r="Q49" s="12">
        <f t="shared" si="2"/>
        <v>0.98490886677673617</v>
      </c>
      <c r="R49" s="12">
        <f t="shared" si="3"/>
        <v>0.98490886677673573</v>
      </c>
      <c r="S49" s="12">
        <f t="shared" si="4"/>
        <v>0.55396689417097011</v>
      </c>
      <c r="T49" s="12">
        <f t="shared" si="5"/>
        <v>0.80403436248746529</v>
      </c>
      <c r="U49" s="12">
        <f t="shared" si="6"/>
        <v>0.70378430139690518</v>
      </c>
      <c r="V49" s="24"/>
      <c r="W49" s="2"/>
      <c r="X49" s="1"/>
      <c r="Y49" s="1"/>
      <c r="Z49" s="1"/>
      <c r="AA49" s="1"/>
      <c r="AB49" s="1"/>
      <c r="AC49" s="1"/>
    </row>
    <row r="50" spans="1:29">
      <c r="A50" s="2">
        <f t="shared" si="13"/>
        <v>45</v>
      </c>
      <c r="B50" s="2">
        <f t="shared" si="7"/>
        <v>51.941927650720842</v>
      </c>
      <c r="C50" s="2">
        <f t="shared" si="8"/>
        <v>10</v>
      </c>
      <c r="D50" s="2">
        <f t="shared" si="9"/>
        <v>12</v>
      </c>
      <c r="E50" s="2">
        <f t="shared" si="10"/>
        <v>118.22388663071581</v>
      </c>
      <c r="F50" s="2">
        <f t="shared" si="11"/>
        <v>77.912891476081256</v>
      </c>
      <c r="G50" s="2">
        <f t="shared" si="12"/>
        <v>117.77075752527443</v>
      </c>
      <c r="H50" s="2">
        <f t="shared" si="0"/>
        <v>45</v>
      </c>
      <c r="I50" s="24">
        <f>NPV(0.1,B$6:B50)</f>
        <v>81.116038566973913</v>
      </c>
      <c r="J50" s="24">
        <f>NPV(0.1,C$6:C50)</f>
        <v>98.628078797885109</v>
      </c>
      <c r="K50" s="24">
        <f>NPV(0.1,D$6:D50)</f>
        <v>118.35369455746206</v>
      </c>
      <c r="L50" s="24">
        <f>NPV(0.1,E$6:E50)</f>
        <v>112.41531740084505</v>
      </c>
      <c r="M50" s="24">
        <f>NPV(0.1,F$6:F50)</f>
        <v>121.67405785046088</v>
      </c>
      <c r="N50" s="24">
        <f>NPV(0.1,G$6:G50)</f>
        <v>142.37258227176156</v>
      </c>
      <c r="O50" s="24"/>
      <c r="P50" s="12">
        <f t="shared" si="1"/>
        <v>0.81116038566973914</v>
      </c>
      <c r="Q50" s="12">
        <f t="shared" si="2"/>
        <v>0.9862807879788511</v>
      </c>
      <c r="R50" s="12">
        <f t="shared" si="3"/>
        <v>0.98628078797885055</v>
      </c>
      <c r="S50" s="12">
        <f t="shared" si="4"/>
        <v>0.56207658700422525</v>
      </c>
      <c r="T50" s="12">
        <f t="shared" si="5"/>
        <v>0.81116038566973925</v>
      </c>
      <c r="U50" s="12">
        <f t="shared" si="6"/>
        <v>0.71186291135880775</v>
      </c>
      <c r="V50" s="24"/>
      <c r="W50" s="2"/>
      <c r="X50" s="1"/>
      <c r="Y50" s="1"/>
      <c r="Z50" s="1"/>
      <c r="AA50" s="1"/>
      <c r="AB50" s="1"/>
      <c r="AC50" s="1"/>
    </row>
    <row r="51" spans="1:29">
      <c r="A51" s="2">
        <f t="shared" si="13"/>
        <v>46</v>
      </c>
      <c r="B51" s="2">
        <f t="shared" si="7"/>
        <v>55.058443309764094</v>
      </c>
      <c r="C51" s="2">
        <f t="shared" si="8"/>
        <v>10</v>
      </c>
      <c r="D51" s="2">
        <f t="shared" si="9"/>
        <v>12</v>
      </c>
      <c r="E51" s="2">
        <f t="shared" si="10"/>
        <v>127.68179756117308</v>
      </c>
      <c r="F51" s="2">
        <f t="shared" si="11"/>
        <v>82.587664964646137</v>
      </c>
      <c r="G51" s="2">
        <f t="shared" si="12"/>
        <v>126.01471055204365</v>
      </c>
      <c r="H51" s="2">
        <f t="shared" si="0"/>
        <v>46</v>
      </c>
      <c r="I51" s="24">
        <f>NPV(0.1,B$6:B51)</f>
        <v>81.802728073629396</v>
      </c>
      <c r="J51" s="24">
        <f>NPV(0.1,C$6:C51)</f>
        <v>98.75279890716827</v>
      </c>
      <c r="K51" s="24">
        <f>NPV(0.1,D$6:D51)</f>
        <v>118.50335868860186</v>
      </c>
      <c r="L51" s="24">
        <f>NPV(0.1,E$6:E51)</f>
        <v>114.00776617537514</v>
      </c>
      <c r="M51" s="24">
        <f>NPV(0.1,F$6:F51)</f>
        <v>122.70409211044411</v>
      </c>
      <c r="N51" s="24">
        <f>NPV(0.1,G$6:G51)</f>
        <v>143.94423911889533</v>
      </c>
      <c r="O51" s="24"/>
      <c r="P51" s="12">
        <f t="shared" si="1"/>
        <v>0.81802728073629394</v>
      </c>
      <c r="Q51" s="12">
        <f t="shared" si="2"/>
        <v>0.98752798907168271</v>
      </c>
      <c r="R51" s="12">
        <f t="shared" si="3"/>
        <v>0.98752798907168216</v>
      </c>
      <c r="S51" s="12">
        <f t="shared" si="4"/>
        <v>0.57003883087687568</v>
      </c>
      <c r="T51" s="12">
        <f t="shared" si="5"/>
        <v>0.81802728073629405</v>
      </c>
      <c r="U51" s="12">
        <f t="shared" si="6"/>
        <v>0.71972119559447667</v>
      </c>
      <c r="V51" s="24"/>
      <c r="W51" s="2"/>
      <c r="X51" s="1"/>
      <c r="Y51" s="1"/>
      <c r="Z51" s="1"/>
      <c r="AA51" s="1"/>
      <c r="AB51" s="1"/>
      <c r="AC51" s="1"/>
    </row>
    <row r="52" spans="1:29">
      <c r="A52" s="2">
        <f t="shared" si="13"/>
        <v>47</v>
      </c>
      <c r="B52" s="2">
        <f t="shared" si="7"/>
        <v>58.361949908349942</v>
      </c>
      <c r="C52" s="2">
        <f t="shared" si="8"/>
        <v>10</v>
      </c>
      <c r="D52" s="2">
        <f t="shared" si="9"/>
        <v>12</v>
      </c>
      <c r="E52" s="2">
        <f t="shared" si="10"/>
        <v>137.89634136606693</v>
      </c>
      <c r="F52" s="2">
        <f t="shared" si="11"/>
        <v>87.542924862524913</v>
      </c>
      <c r="G52" s="2">
        <f t="shared" si="12"/>
        <v>134.83574029068672</v>
      </c>
      <c r="H52" s="2">
        <f t="shared" si="0"/>
        <v>47</v>
      </c>
      <c r="I52" s="24">
        <f>NPV(0.1,B$6:B52)</f>
        <v>82.46444705277014</v>
      </c>
      <c r="J52" s="24">
        <f>NPV(0.1,C$6:C52)</f>
        <v>98.866180824698432</v>
      </c>
      <c r="K52" s="24">
        <f>NPV(0.1,D$6:D52)</f>
        <v>118.63941698963806</v>
      </c>
      <c r="L52" s="24">
        <f>NPV(0.1,E$6:E52)</f>
        <v>115.57126133582287</v>
      </c>
      <c r="M52" s="24">
        <f>NPV(0.1,F$6:F52)</f>
        <v>123.69667057915524</v>
      </c>
      <c r="N52" s="24">
        <f>NPV(0.1,G$6:G52)</f>
        <v>145.4730325974709</v>
      </c>
      <c r="O52" s="24"/>
      <c r="P52" s="12">
        <f t="shared" si="1"/>
        <v>0.8246444705277014</v>
      </c>
      <c r="Q52" s="12">
        <f t="shared" si="2"/>
        <v>0.98866180824698435</v>
      </c>
      <c r="R52" s="12">
        <f t="shared" si="3"/>
        <v>0.98866180824698391</v>
      </c>
      <c r="S52" s="12">
        <f t="shared" si="4"/>
        <v>0.57785630667911436</v>
      </c>
      <c r="T52" s="12">
        <f t="shared" si="5"/>
        <v>0.82464447052770162</v>
      </c>
      <c r="U52" s="12">
        <f t="shared" si="6"/>
        <v>0.72736516298735454</v>
      </c>
      <c r="V52" s="24"/>
      <c r="W52" s="2"/>
      <c r="X52" s="1"/>
      <c r="Y52" s="1"/>
      <c r="Z52" s="1"/>
      <c r="AA52" s="1"/>
      <c r="AB52" s="1"/>
      <c r="AC52" s="1"/>
    </row>
    <row r="53" spans="1:29">
      <c r="A53" s="2">
        <f t="shared" si="13"/>
        <v>48</v>
      </c>
      <c r="B53" s="2">
        <f t="shared" si="7"/>
        <v>61.863666902850944</v>
      </c>
      <c r="C53" s="2">
        <f t="shared" si="8"/>
        <v>10</v>
      </c>
      <c r="D53" s="2">
        <f t="shared" si="9"/>
        <v>12</v>
      </c>
      <c r="E53" s="2">
        <f t="shared" si="10"/>
        <v>148.9280486753523</v>
      </c>
      <c r="F53" s="2">
        <f t="shared" si="11"/>
        <v>92.795500354276413</v>
      </c>
      <c r="G53" s="2">
        <f t="shared" si="12"/>
        <v>144.27424211103479</v>
      </c>
      <c r="H53" s="2">
        <f t="shared" si="0"/>
        <v>48</v>
      </c>
      <c r="I53" s="24">
        <f>NPV(0.1,B$6:B53)</f>
        <v>83.102103523578506</v>
      </c>
      <c r="J53" s="24">
        <f>NPV(0.1,C$6:C53)</f>
        <v>98.969255295180389</v>
      </c>
      <c r="K53" s="24">
        <f>NPV(0.1,D$6:D53)</f>
        <v>118.7631063542164</v>
      </c>
      <c r="L53" s="24">
        <f>NPV(0.1,E$6:E53)</f>
        <v>117.10632931153518</v>
      </c>
      <c r="M53" s="24">
        <f>NPV(0.1,F$6:F53)</f>
        <v>124.65315528536777</v>
      </c>
      <c r="N53" s="24">
        <f>NPV(0.1,G$6:G53)</f>
        <v>146.96013170844898</v>
      </c>
      <c r="O53" s="24"/>
      <c r="P53" s="12">
        <f t="shared" si="1"/>
        <v>0.83102103523578508</v>
      </c>
      <c r="Q53" s="12">
        <f t="shared" si="2"/>
        <v>0.98969255295180392</v>
      </c>
      <c r="R53" s="12">
        <f t="shared" si="3"/>
        <v>0.98969255295180336</v>
      </c>
      <c r="S53" s="12">
        <f t="shared" si="4"/>
        <v>0.58553164655767587</v>
      </c>
      <c r="T53" s="12">
        <f t="shared" si="5"/>
        <v>0.83102103523578519</v>
      </c>
      <c r="U53" s="12">
        <f t="shared" si="6"/>
        <v>0.73480065854224497</v>
      </c>
      <c r="V53" s="24"/>
      <c r="W53" s="2"/>
      <c r="X53" s="1"/>
      <c r="Y53" s="1"/>
      <c r="Z53" s="1"/>
      <c r="AA53" s="1"/>
      <c r="AB53" s="1"/>
      <c r="AC53" s="1"/>
    </row>
    <row r="54" spans="1:29">
      <c r="A54" s="2">
        <f t="shared" si="13"/>
        <v>49</v>
      </c>
      <c r="B54" s="2">
        <f t="shared" si="7"/>
        <v>65.575486917022005</v>
      </c>
      <c r="C54" s="2">
        <f t="shared" si="8"/>
        <v>10</v>
      </c>
      <c r="D54" s="2">
        <f t="shared" si="9"/>
        <v>12</v>
      </c>
      <c r="E54" s="2">
        <f t="shared" si="10"/>
        <v>160.8422925693805</v>
      </c>
      <c r="F54" s="2">
        <f t="shared" si="11"/>
        <v>98.363230375533007</v>
      </c>
      <c r="G54" s="2">
        <f t="shared" si="12"/>
        <v>154.37343905880724</v>
      </c>
      <c r="H54" s="2">
        <f t="shared" si="0"/>
        <v>49</v>
      </c>
      <c r="I54" s="24">
        <f>NPV(0.1,B$6:B54)</f>
        <v>83.716572486357464</v>
      </c>
      <c r="J54" s="24">
        <f>NPV(0.1,C$6:C54)</f>
        <v>99.06295935925489</v>
      </c>
      <c r="K54" s="24">
        <f>NPV(0.1,D$6:D54)</f>
        <v>118.87555123110582</v>
      </c>
      <c r="L54" s="24">
        <f>NPV(0.1,E$6:E54)</f>
        <v>118.61348696041635</v>
      </c>
      <c r="M54" s="24">
        <f>NPV(0.1,F$6:F54)</f>
        <v>125.5748587295362</v>
      </c>
      <c r="N54" s="24">
        <f>NPV(0.1,G$6:G54)</f>
        <v>148.40667357094583</v>
      </c>
      <c r="O54" s="24"/>
      <c r="P54" s="12">
        <f t="shared" si="1"/>
        <v>0.83716572486357466</v>
      </c>
      <c r="Q54" s="12">
        <f t="shared" si="2"/>
        <v>0.99062959359254887</v>
      </c>
      <c r="R54" s="12">
        <f t="shared" si="3"/>
        <v>0.99062959359254843</v>
      </c>
      <c r="S54" s="12">
        <f t="shared" si="4"/>
        <v>0.59306743480208179</v>
      </c>
      <c r="T54" s="12">
        <f t="shared" si="5"/>
        <v>0.83716572486357466</v>
      </c>
      <c r="U54" s="12">
        <f t="shared" si="6"/>
        <v>0.74203336785472918</v>
      </c>
      <c r="V54" s="24"/>
      <c r="W54" s="2"/>
      <c r="X54" s="1"/>
      <c r="Y54" s="1"/>
      <c r="Z54" s="1"/>
      <c r="AA54" s="1"/>
      <c r="AB54" s="1"/>
      <c r="AC54" s="1"/>
    </row>
    <row r="55" spans="1:29">
      <c r="A55" s="2">
        <f t="shared" si="13"/>
        <v>50</v>
      </c>
      <c r="B55" s="2">
        <f t="shared" si="7"/>
        <v>69.510016132043333</v>
      </c>
      <c r="C55" s="2">
        <f t="shared" si="8"/>
        <v>10</v>
      </c>
      <c r="D55" s="2">
        <f t="shared" si="9"/>
        <v>12</v>
      </c>
      <c r="E55" s="2">
        <f t="shared" si="10"/>
        <v>173.70967597493095</v>
      </c>
      <c r="F55" s="2">
        <f t="shared" si="11"/>
        <v>104.26502419806499</v>
      </c>
      <c r="G55" s="2">
        <f t="shared" si="12"/>
        <v>165.17957979292376</v>
      </c>
      <c r="H55" s="2">
        <f t="shared" si="0"/>
        <v>50</v>
      </c>
      <c r="I55" s="24">
        <f>NPV(0.1,B$6:B55)</f>
        <v>84.3086971232172</v>
      </c>
      <c r="J55" s="24">
        <f>NPV(0.1,C$6:C55)</f>
        <v>99.148144872049897</v>
      </c>
      <c r="K55" s="24">
        <f>NPV(0.1,D$6:D55)</f>
        <v>118.97777384645983</v>
      </c>
      <c r="L55" s="24">
        <f>NPV(0.1,E$6:E55)</f>
        <v>120.09324174295425</v>
      </c>
      <c r="M55" s="24">
        <f>NPV(0.1,F$6:F55)</f>
        <v>126.46304568482579</v>
      </c>
      <c r="N55" s="24">
        <f>NPV(0.1,G$6:G55)</f>
        <v>149.81376429173821</v>
      </c>
      <c r="O55" s="24"/>
      <c r="P55" s="12">
        <f t="shared" si="1"/>
        <v>0.84308697123217202</v>
      </c>
      <c r="Q55" s="12">
        <f t="shared" si="2"/>
        <v>0.99148144872049893</v>
      </c>
      <c r="R55" s="12">
        <f t="shared" si="3"/>
        <v>0.99148144872049859</v>
      </c>
      <c r="S55" s="12">
        <f t="shared" si="4"/>
        <v>0.60046620871477119</v>
      </c>
      <c r="T55" s="12">
        <f t="shared" si="5"/>
        <v>0.84308697123217191</v>
      </c>
      <c r="U55" s="12">
        <f t="shared" si="6"/>
        <v>0.74906882145869103</v>
      </c>
      <c r="V55" s="24"/>
      <c r="W55" s="2"/>
      <c r="X55" s="1"/>
      <c r="Y55" s="1"/>
      <c r="Z55" s="1"/>
      <c r="AA55" s="1"/>
      <c r="AB55" s="1"/>
      <c r="AC55" s="1"/>
    </row>
    <row r="56" spans="1:29">
      <c r="A56" s="2">
        <f t="shared" si="13"/>
        <v>51</v>
      </c>
      <c r="B56" s="2">
        <f t="shared" si="7"/>
        <v>73.680617099965943</v>
      </c>
      <c r="C56" s="2">
        <f t="shared" si="8"/>
        <v>10</v>
      </c>
      <c r="D56" s="2">
        <f t="shared" si="9"/>
        <v>12</v>
      </c>
      <c r="E56" s="2">
        <f t="shared" si="10"/>
        <v>187.60645005292542</v>
      </c>
      <c r="F56" s="2">
        <f t="shared" si="11"/>
        <v>110.52092564994889</v>
      </c>
      <c r="G56" s="2">
        <f t="shared" si="12"/>
        <v>176.74215037842845</v>
      </c>
      <c r="H56" s="2">
        <f t="shared" si="0"/>
        <v>51</v>
      </c>
      <c r="I56" s="24">
        <f>NPV(0.1,B$6:B56)</f>
        <v>84.879289955100205</v>
      </c>
      <c r="J56" s="24">
        <f>NPV(0.1,C$6:C56)</f>
        <v>99.225586247318077</v>
      </c>
      <c r="K56" s="24">
        <f>NPV(0.1,D$6:D56)</f>
        <v>119.07070349678165</v>
      </c>
      <c r="L56" s="24">
        <f>NPV(0.1,E$6:E56)</f>
        <v>121.54609189308235</v>
      </c>
      <c r="M56" s="24">
        <f>NPV(0.1,F$6:F56)</f>
        <v>127.31893493265029</v>
      </c>
      <c r="N56" s="24">
        <f>NPV(0.1,G$6:G56)</f>
        <v>151.18247981105441</v>
      </c>
      <c r="O56" s="24"/>
      <c r="P56" s="12">
        <f t="shared" si="1"/>
        <v>0.84879289955100201</v>
      </c>
      <c r="Q56" s="12">
        <f t="shared" si="2"/>
        <v>0.99225586247318076</v>
      </c>
      <c r="R56" s="12">
        <f t="shared" si="3"/>
        <v>0.99225586247318043</v>
      </c>
      <c r="S56" s="12">
        <f t="shared" si="4"/>
        <v>0.60773045946541171</v>
      </c>
      <c r="T56" s="12">
        <f t="shared" si="5"/>
        <v>0.84879289955100201</v>
      </c>
      <c r="U56" s="12">
        <f t="shared" si="6"/>
        <v>0.75591239905527208</v>
      </c>
      <c r="V56" s="24"/>
      <c r="W56" s="2"/>
      <c r="X56" s="1"/>
      <c r="Y56" s="1"/>
      <c r="Z56" s="1"/>
      <c r="AA56" s="1"/>
      <c r="AB56" s="1"/>
      <c r="AC56" s="1"/>
    </row>
    <row r="57" spans="1:29">
      <c r="A57" s="2">
        <f t="shared" si="13"/>
        <v>52</v>
      </c>
      <c r="B57" s="2">
        <f t="shared" si="7"/>
        <v>78.101454125963897</v>
      </c>
      <c r="C57" s="2">
        <f t="shared" si="8"/>
        <v>10</v>
      </c>
      <c r="D57" s="2">
        <f t="shared" si="9"/>
        <v>12</v>
      </c>
      <c r="E57" s="2">
        <f t="shared" si="10"/>
        <v>202.61496605715948</v>
      </c>
      <c r="F57" s="2">
        <f t="shared" si="11"/>
        <v>117.15218118894583</v>
      </c>
      <c r="G57" s="2">
        <f t="shared" si="12"/>
        <v>189.11410090491844</v>
      </c>
      <c r="H57" s="2">
        <f t="shared" si="0"/>
        <v>52</v>
      </c>
      <c r="I57" s="24">
        <f>NPV(0.1,B$6:B57)</f>
        <v>85.429133956732926</v>
      </c>
      <c r="J57" s="24">
        <f>NPV(0.1,C$6:C57)</f>
        <v>99.295987497561896</v>
      </c>
      <c r="K57" s="24">
        <f>NPV(0.1,D$6:D57)</f>
        <v>119.15518499707422</v>
      </c>
      <c r="L57" s="24">
        <f>NPV(0.1,E$6:E57)</f>
        <v>122.97252658593538</v>
      </c>
      <c r="M57" s="24">
        <f>NPV(0.1,F$6:F57)</f>
        <v>128.14370093509936</v>
      </c>
      <c r="N57" s="24">
        <f>NPV(0.1,G$6:G57)</f>
        <v>152.51386672529839</v>
      </c>
      <c r="O57" s="24"/>
      <c r="P57" s="12">
        <f t="shared" si="1"/>
        <v>0.85429133956732928</v>
      </c>
      <c r="Q57" s="12">
        <f t="shared" si="2"/>
        <v>0.99295987497561899</v>
      </c>
      <c r="R57" s="12">
        <f t="shared" si="3"/>
        <v>0.99295987497561844</v>
      </c>
      <c r="S57" s="12">
        <f t="shared" si="4"/>
        <v>0.61486263292967691</v>
      </c>
      <c r="T57" s="12">
        <f t="shared" si="5"/>
        <v>0.85429133956732906</v>
      </c>
      <c r="U57" s="12">
        <f t="shared" si="6"/>
        <v>0.76256933362649193</v>
      </c>
      <c r="V57" s="24"/>
      <c r="W57" s="2"/>
      <c r="X57" s="1"/>
      <c r="Y57" s="1"/>
      <c r="Z57" s="1"/>
      <c r="AA57" s="1"/>
      <c r="AB57" s="1"/>
      <c r="AC57" s="1"/>
    </row>
    <row r="58" spans="1:29">
      <c r="A58" s="2">
        <f t="shared" si="13"/>
        <v>53</v>
      </c>
      <c r="B58" s="2">
        <f t="shared" si="7"/>
        <v>82.787541373521734</v>
      </c>
      <c r="C58" s="2">
        <f t="shared" si="8"/>
        <v>10</v>
      </c>
      <c r="D58" s="2">
        <f t="shared" si="9"/>
        <v>12</v>
      </c>
      <c r="E58" s="2">
        <f t="shared" si="10"/>
        <v>218.82416334173226</v>
      </c>
      <c r="F58" s="2">
        <f t="shared" si="11"/>
        <v>124.18131206028259</v>
      </c>
      <c r="G58" s="2">
        <f t="shared" si="12"/>
        <v>202.35208796826274</v>
      </c>
      <c r="H58" s="2">
        <f t="shared" si="0"/>
        <v>53</v>
      </c>
      <c r="I58" s="24">
        <f>NPV(0.1,B$6:B58)</f>
        <v>85.958983631033547</v>
      </c>
      <c r="J58" s="24">
        <f>NPV(0.1,C$6:C58)</f>
        <v>99.359988634147172</v>
      </c>
      <c r="K58" s="24">
        <f>NPV(0.1,D$6:D58)</f>
        <v>119.23198636097653</v>
      </c>
      <c r="L58" s="24">
        <f>NPV(0.1,E$6:E58)</f>
        <v>124.37302610255473</v>
      </c>
      <c r="M58" s="24">
        <f>NPV(0.1,F$6:F58)</f>
        <v>128.93847544655029</v>
      </c>
      <c r="N58" s="24">
        <f>NPV(0.1,G$6:G58)</f>
        <v>153.80894308733571</v>
      </c>
      <c r="O58" s="24"/>
      <c r="P58" s="12">
        <f t="shared" si="1"/>
        <v>0.85958983631033548</v>
      </c>
      <c r="Q58" s="12">
        <f t="shared" si="2"/>
        <v>0.99359988634147167</v>
      </c>
      <c r="R58" s="12">
        <f t="shared" si="3"/>
        <v>0.99359988634147112</v>
      </c>
      <c r="S58" s="12">
        <f t="shared" si="4"/>
        <v>0.6218651305127737</v>
      </c>
      <c r="T58" s="12">
        <f t="shared" si="5"/>
        <v>0.85958983631033525</v>
      </c>
      <c r="U58" s="12">
        <f t="shared" si="6"/>
        <v>0.76904471543667852</v>
      </c>
      <c r="V58" s="24"/>
      <c r="W58" s="2"/>
      <c r="X58" s="1"/>
      <c r="Y58" s="1"/>
      <c r="Z58" s="1"/>
      <c r="AA58" s="1"/>
      <c r="AB58" s="1"/>
      <c r="AC58" s="1"/>
    </row>
    <row r="59" spans="1:29">
      <c r="A59" s="2">
        <f t="shared" si="13"/>
        <v>54</v>
      </c>
      <c r="B59" s="2">
        <f t="shared" si="7"/>
        <v>87.754793855933045</v>
      </c>
      <c r="C59" s="2">
        <f t="shared" si="8"/>
        <v>10</v>
      </c>
      <c r="D59" s="2">
        <f t="shared" si="9"/>
        <v>12</v>
      </c>
      <c r="E59" s="2">
        <f t="shared" si="10"/>
        <v>236.33009640907085</v>
      </c>
      <c r="F59" s="2">
        <f t="shared" si="11"/>
        <v>131.63219078389955</v>
      </c>
      <c r="G59" s="2">
        <f t="shared" si="12"/>
        <v>216.51673412604114</v>
      </c>
      <c r="H59" s="2">
        <f t="shared" si="0"/>
        <v>54</v>
      </c>
      <c r="I59" s="24">
        <f>NPV(0.1,B$6:B59)</f>
        <v>86.469566044450517</v>
      </c>
      <c r="J59" s="24">
        <f>NPV(0.1,C$6:C59)</f>
        <v>99.418171485588331</v>
      </c>
      <c r="K59" s="24">
        <f>NPV(0.1,D$6:D59)</f>
        <v>119.30180578270594</v>
      </c>
      <c r="L59" s="24">
        <f>NPV(0.1,E$6:E59)</f>
        <v>125.74806199159919</v>
      </c>
      <c r="M59" s="24">
        <f>NPV(0.1,F$6:F59)</f>
        <v>129.70434906667575</v>
      </c>
      <c r="N59" s="24">
        <f>NPV(0.1,G$6:G59)</f>
        <v>155.06869918495383</v>
      </c>
      <c r="O59" s="24"/>
      <c r="P59" s="12">
        <f t="shared" si="1"/>
        <v>0.86469566044450519</v>
      </c>
      <c r="Q59" s="12">
        <f t="shared" si="2"/>
        <v>0.99418171485588336</v>
      </c>
      <c r="R59" s="12">
        <f t="shared" si="3"/>
        <v>0.9941817148558828</v>
      </c>
      <c r="S59" s="12">
        <f t="shared" si="4"/>
        <v>0.6287403099579959</v>
      </c>
      <c r="T59" s="12">
        <f t="shared" si="5"/>
        <v>0.86469566044450497</v>
      </c>
      <c r="U59" s="12">
        <f t="shared" si="6"/>
        <v>0.77534349592476914</v>
      </c>
      <c r="V59" s="24"/>
      <c r="W59" s="2"/>
      <c r="X59" s="1"/>
      <c r="Y59" s="1"/>
      <c r="Z59" s="1"/>
      <c r="AA59" s="1"/>
      <c r="AB59" s="1"/>
      <c r="AC59" s="1"/>
    </row>
    <row r="60" spans="1:29">
      <c r="A60" s="2">
        <f t="shared" si="13"/>
        <v>55</v>
      </c>
      <c r="B60" s="2">
        <f t="shared" si="7"/>
        <v>93.020081487289033</v>
      </c>
      <c r="C60" s="2">
        <f t="shared" si="8"/>
        <v>10</v>
      </c>
      <c r="D60" s="2">
        <f t="shared" si="9"/>
        <v>12</v>
      </c>
      <c r="E60" s="2">
        <f t="shared" si="10"/>
        <v>255.23650412179654</v>
      </c>
      <c r="F60" s="2">
        <f t="shared" si="11"/>
        <v>139.53012223093353</v>
      </c>
      <c r="G60" s="2">
        <f t="shared" si="12"/>
        <v>231.67290551486403</v>
      </c>
      <c r="H60" s="2">
        <f t="shared" si="0"/>
        <v>55</v>
      </c>
      <c r="I60" s="24">
        <f>NPV(0.1,B$6:B60)</f>
        <v>86.961581824652299</v>
      </c>
      <c r="J60" s="24">
        <f>NPV(0.1,C$6:C60)</f>
        <v>99.471064986898469</v>
      </c>
      <c r="K60" s="24">
        <f>NPV(0.1,D$6:D60)</f>
        <v>119.36527798427812</v>
      </c>
      <c r="L60" s="24">
        <f>NPV(0.1,E$6:E60)</f>
        <v>127.09809722811556</v>
      </c>
      <c r="M60" s="24">
        <f>NPV(0.1,F$6:F60)</f>
        <v>130.44237273697843</v>
      </c>
      <c r="N60" s="24">
        <f>NPV(0.1,G$6:G60)</f>
        <v>156.29409829809146</v>
      </c>
      <c r="O60" s="24"/>
      <c r="P60" s="12">
        <f t="shared" si="1"/>
        <v>0.86961581824652301</v>
      </c>
      <c r="Q60" s="12">
        <f t="shared" si="2"/>
        <v>0.99471064986898472</v>
      </c>
      <c r="R60" s="12">
        <f t="shared" si="3"/>
        <v>0.99471064986898439</v>
      </c>
      <c r="S60" s="12">
        <f t="shared" si="4"/>
        <v>0.63549048614057779</v>
      </c>
      <c r="T60" s="12">
        <f t="shared" si="5"/>
        <v>0.8696158182465229</v>
      </c>
      <c r="U60" s="12">
        <f t="shared" si="6"/>
        <v>0.78147049149045733</v>
      </c>
      <c r="V60" s="24"/>
      <c r="W60" s="2"/>
      <c r="X60" s="1"/>
      <c r="Y60" s="1"/>
      <c r="Z60" s="1"/>
      <c r="AA60" s="1"/>
      <c r="AB60" s="1"/>
      <c r="AC60" s="1"/>
    </row>
    <row r="61" spans="1:29">
      <c r="A61" s="2">
        <f t="shared" si="13"/>
        <v>56</v>
      </c>
      <c r="B61" s="2">
        <f t="shared" si="7"/>
        <v>98.601286376526375</v>
      </c>
      <c r="C61" s="2">
        <f t="shared" si="8"/>
        <v>10</v>
      </c>
      <c r="D61" s="2">
        <f t="shared" si="9"/>
        <v>12</v>
      </c>
      <c r="E61" s="2">
        <f t="shared" si="10"/>
        <v>275.65542445154028</v>
      </c>
      <c r="F61" s="2">
        <f t="shared" si="11"/>
        <v>147.90192956478955</v>
      </c>
      <c r="G61" s="2">
        <f t="shared" si="12"/>
        <v>247.89000890090452</v>
      </c>
      <c r="H61" s="2">
        <f t="shared" si="0"/>
        <v>56</v>
      </c>
      <c r="I61" s="24">
        <f>NPV(0.1,B$6:B61)</f>
        <v>87.43570612193767</v>
      </c>
      <c r="J61" s="24">
        <f>NPV(0.1,C$6:C61)</f>
        <v>99.519149988089524</v>
      </c>
      <c r="K61" s="24">
        <f>NPV(0.1,D$6:D61)</f>
        <v>119.42297998570737</v>
      </c>
      <c r="L61" s="24">
        <f>NPV(0.1,E$6:E61)</f>
        <v>128.42358636942257</v>
      </c>
      <c r="M61" s="24">
        <f>NPV(0.1,F$6:F61)</f>
        <v>131.15355918290649</v>
      </c>
      <c r="N61" s="24">
        <f>NPV(0.1,G$6:G61)</f>
        <v>157.48607743541623</v>
      </c>
      <c r="O61" s="24"/>
      <c r="P61" s="12">
        <f t="shared" si="1"/>
        <v>0.87435706121937673</v>
      </c>
      <c r="Q61" s="12">
        <f t="shared" si="2"/>
        <v>0.99519149988089528</v>
      </c>
      <c r="R61" s="12">
        <f t="shared" si="3"/>
        <v>0.99519149988089473</v>
      </c>
      <c r="S61" s="12">
        <f t="shared" si="4"/>
        <v>0.64211793184711285</v>
      </c>
      <c r="T61" s="12">
        <f t="shared" si="5"/>
        <v>0.87435706121937662</v>
      </c>
      <c r="U61" s="12">
        <f t="shared" si="6"/>
        <v>0.78743038717708114</v>
      </c>
      <c r="V61" s="24"/>
      <c r="W61" s="2"/>
      <c r="X61" s="1"/>
      <c r="Y61" s="1"/>
      <c r="Z61" s="1"/>
      <c r="AA61" s="1"/>
      <c r="AB61" s="1"/>
      <c r="AC61" s="1"/>
    </row>
    <row r="62" spans="1:29">
      <c r="A62" s="2">
        <f t="shared" si="13"/>
        <v>57</v>
      </c>
      <c r="B62" s="2">
        <f t="shared" si="7"/>
        <v>104.51736355911797</v>
      </c>
      <c r="C62" s="2">
        <f t="shared" si="8"/>
        <v>10</v>
      </c>
      <c r="D62" s="2">
        <f t="shared" si="9"/>
        <v>12</v>
      </c>
      <c r="E62" s="2">
        <f t="shared" si="10"/>
        <v>297.70785840766354</v>
      </c>
      <c r="F62" s="2">
        <f t="shared" si="11"/>
        <v>156.77604533867694</v>
      </c>
      <c r="G62" s="2">
        <f t="shared" si="12"/>
        <v>265.24230952396783</v>
      </c>
      <c r="H62" s="2">
        <f t="shared" si="0"/>
        <v>57</v>
      </c>
      <c r="I62" s="24">
        <f>NPV(0.1,B$6:B62)</f>
        <v>87.892589535685389</v>
      </c>
      <c r="J62" s="24">
        <f>NPV(0.1,C$6:C62)</f>
        <v>99.562863625535925</v>
      </c>
      <c r="K62" s="24">
        <f>NPV(0.1,D$6:D62)</f>
        <v>119.47543635064305</v>
      </c>
      <c r="L62" s="24">
        <f>NPV(0.1,E$6:E62)</f>
        <v>129.72497570816034</v>
      </c>
      <c r="M62" s="24">
        <f>NPV(0.1,F$6:F62)</f>
        <v>131.83888430352806</v>
      </c>
      <c r="N62" s="24">
        <f>NPV(0.1,G$6:G62)</f>
        <v>158.64554805081397</v>
      </c>
      <c r="O62" s="24"/>
      <c r="P62" s="12">
        <f t="shared" si="1"/>
        <v>0.87892589535685384</v>
      </c>
      <c r="Q62" s="12">
        <f t="shared" si="2"/>
        <v>0.99562863625535925</v>
      </c>
      <c r="R62" s="12">
        <f t="shared" si="3"/>
        <v>0.9956286362553588</v>
      </c>
      <c r="S62" s="12">
        <f t="shared" si="4"/>
        <v>0.64862487854080175</v>
      </c>
      <c r="T62" s="12">
        <f t="shared" si="5"/>
        <v>0.87892589535685373</v>
      </c>
      <c r="U62" s="12">
        <f t="shared" si="6"/>
        <v>0.79322774025406984</v>
      </c>
      <c r="V62" s="24"/>
      <c r="W62" s="2"/>
      <c r="X62" s="1"/>
      <c r="Y62" s="1"/>
      <c r="Z62" s="1"/>
      <c r="AA62" s="1"/>
      <c r="AB62" s="1"/>
      <c r="AC62" s="1"/>
    </row>
    <row r="63" spans="1:29">
      <c r="A63" s="2">
        <f t="shared" si="13"/>
        <v>58</v>
      </c>
      <c r="B63" s="2">
        <f t="shared" si="7"/>
        <v>110.78840537266505</v>
      </c>
      <c r="C63" s="2">
        <f t="shared" si="8"/>
        <v>10</v>
      </c>
      <c r="D63" s="2">
        <f t="shared" si="9"/>
        <v>12</v>
      </c>
      <c r="E63" s="2">
        <f t="shared" si="10"/>
        <v>321.52448708027663</v>
      </c>
      <c r="F63" s="2">
        <f t="shared" si="11"/>
        <v>166.18260805899757</v>
      </c>
      <c r="G63" s="2">
        <f t="shared" si="12"/>
        <v>283.80927119064557</v>
      </c>
      <c r="H63" s="2">
        <f t="shared" si="0"/>
        <v>58</v>
      </c>
      <c r="I63" s="24">
        <f>NPV(0.1,B$6:B63)</f>
        <v>88.332859007115005</v>
      </c>
      <c r="J63" s="24">
        <f>NPV(0.1,C$6:C63)</f>
        <v>99.602603295941748</v>
      </c>
      <c r="K63" s="24">
        <f>NPV(0.1,D$6:D63)</f>
        <v>119.52312395513005</v>
      </c>
      <c r="L63" s="24">
        <f>NPV(0.1,E$6:E63)</f>
        <v>131.00270342255743</v>
      </c>
      <c r="M63" s="24">
        <f>NPV(0.1,F$6:F63)</f>
        <v>132.4992885106725</v>
      </c>
      <c r="N63" s="24">
        <f>NPV(0.1,G$6:G63)</f>
        <v>159.7733967403372</v>
      </c>
      <c r="O63" s="24"/>
      <c r="P63" s="12">
        <f t="shared" si="1"/>
        <v>0.88332859007115005</v>
      </c>
      <c r="Q63" s="12">
        <f t="shared" si="2"/>
        <v>0.9960260329594175</v>
      </c>
      <c r="R63" s="12">
        <f t="shared" si="3"/>
        <v>0.99602603295941705</v>
      </c>
      <c r="S63" s="12">
        <f t="shared" si="4"/>
        <v>0.6550135171127871</v>
      </c>
      <c r="T63" s="12">
        <f t="shared" si="5"/>
        <v>0.88332859007114994</v>
      </c>
      <c r="U63" s="12">
        <f t="shared" si="6"/>
        <v>0.79886698370168607</v>
      </c>
      <c r="V63" s="24"/>
      <c r="W63" s="2"/>
      <c r="X63" s="1"/>
      <c r="Y63" s="1"/>
      <c r="Z63" s="1"/>
      <c r="AA63" s="1"/>
      <c r="AB63" s="1"/>
      <c r="AC63" s="1"/>
    </row>
    <row r="64" spans="1:29">
      <c r="A64" s="2">
        <f t="shared" si="13"/>
        <v>59</v>
      </c>
      <c r="B64" s="2">
        <f t="shared" si="7"/>
        <v>117.43570969502497</v>
      </c>
      <c r="C64" s="2">
        <f t="shared" si="8"/>
        <v>10</v>
      </c>
      <c r="D64" s="2">
        <f t="shared" si="9"/>
        <v>12</v>
      </c>
      <c r="E64" s="2">
        <f t="shared" si="10"/>
        <v>347.24644604669879</v>
      </c>
      <c r="F64" s="2">
        <f t="shared" si="11"/>
        <v>176.15356454253742</v>
      </c>
      <c r="G64" s="2">
        <f t="shared" si="12"/>
        <v>303.67592017399079</v>
      </c>
      <c r="H64" s="2">
        <f t="shared" si="0"/>
        <v>59</v>
      </c>
      <c r="I64" s="24">
        <f>NPV(0.1,B$6:B64)</f>
        <v>88.757118679583556</v>
      </c>
      <c r="J64" s="24">
        <f>NPV(0.1,C$6:C64)</f>
        <v>99.63873026903795</v>
      </c>
      <c r="K64" s="24">
        <f>NPV(0.1,D$6:D64)</f>
        <v>119.56647632284549</v>
      </c>
      <c r="L64" s="24">
        <f>NPV(0.1,E$6:E64)</f>
        <v>132.2571997239655</v>
      </c>
      <c r="M64" s="24">
        <f>NPV(0.1,F$6:F64)</f>
        <v>133.13567801937532</v>
      </c>
      <c r="N64" s="24">
        <f>NPV(0.1,G$6:G64)</f>
        <v>160.87048592014619</v>
      </c>
      <c r="O64" s="24"/>
      <c r="P64" s="12">
        <f t="shared" si="1"/>
        <v>0.88757118679583558</v>
      </c>
      <c r="Q64" s="12">
        <f t="shared" si="2"/>
        <v>0.99638730269037945</v>
      </c>
      <c r="R64" s="12">
        <f t="shared" si="3"/>
        <v>0.99638730269037912</v>
      </c>
      <c r="S64" s="12">
        <f t="shared" si="4"/>
        <v>0.66128599861982751</v>
      </c>
      <c r="T64" s="12">
        <f t="shared" si="5"/>
        <v>0.88757118679583547</v>
      </c>
      <c r="U64" s="12">
        <f t="shared" si="6"/>
        <v>0.80435242960073094</v>
      </c>
      <c r="V64" s="24"/>
      <c r="W64" s="2"/>
      <c r="X64" s="1"/>
      <c r="Y64" s="1"/>
      <c r="Z64" s="1"/>
      <c r="AA64" s="1"/>
      <c r="AB64" s="1"/>
      <c r="AC64" s="1"/>
    </row>
    <row r="65" spans="1:29">
      <c r="A65" s="2">
        <f t="shared" si="13"/>
        <v>60</v>
      </c>
      <c r="B65" s="2">
        <f t="shared" si="7"/>
        <v>124.48185227672647</v>
      </c>
      <c r="C65" s="2">
        <f t="shared" si="8"/>
        <v>10</v>
      </c>
      <c r="D65" s="2">
        <f t="shared" si="9"/>
        <v>12</v>
      </c>
      <c r="E65" s="2">
        <f t="shared" si="10"/>
        <v>375.02616173043469</v>
      </c>
      <c r="F65" s="2">
        <f t="shared" si="11"/>
        <v>186.72277841508969</v>
      </c>
      <c r="G65" s="2">
        <f t="shared" si="12"/>
        <v>324.93323458617016</v>
      </c>
      <c r="H65" s="2">
        <f t="shared" si="0"/>
        <v>60</v>
      </c>
      <c r="I65" s="24">
        <f>NPV(0.1,B$6:B65)</f>
        <v>89.165950727598698</v>
      </c>
      <c r="J65" s="24">
        <f>NPV(0.1,C$6:C65)</f>
        <v>99.671572971852669</v>
      </c>
      <c r="K65" s="24">
        <f>NPV(0.1,D$6:D65)</f>
        <v>119.60588756622316</v>
      </c>
      <c r="L65" s="24">
        <f>NPV(0.1,E$6:E65)</f>
        <v>133.48888700171159</v>
      </c>
      <c r="M65" s="24">
        <f>NPV(0.1,F$6:F65)</f>
        <v>133.74892609139806</v>
      </c>
      <c r="N65" s="24">
        <f>NPV(0.1,G$6:G65)</f>
        <v>161.93765448596039</v>
      </c>
      <c r="O65" s="24"/>
      <c r="P65" s="12">
        <f t="shared" si="1"/>
        <v>0.89165950727598697</v>
      </c>
      <c r="Q65" s="12">
        <f t="shared" si="2"/>
        <v>0.99671572971852673</v>
      </c>
      <c r="R65" s="12">
        <f t="shared" si="3"/>
        <v>0.99671572971852629</v>
      </c>
      <c r="S65" s="12">
        <f t="shared" si="4"/>
        <v>0.66744443500855799</v>
      </c>
      <c r="T65" s="12">
        <f t="shared" si="5"/>
        <v>0.89165950727598708</v>
      </c>
      <c r="U65" s="12">
        <f t="shared" si="6"/>
        <v>0.80968827242980201</v>
      </c>
      <c r="V65" s="24"/>
      <c r="W65" s="2"/>
      <c r="X65" s="1"/>
      <c r="Y65" s="1"/>
      <c r="Z65" s="1"/>
      <c r="AA65" s="1"/>
      <c r="AB65" s="1"/>
      <c r="AC65" s="1"/>
    </row>
    <row r="66" spans="1:29">
      <c r="A66" s="2">
        <f t="shared" si="13"/>
        <v>61</v>
      </c>
      <c r="B66" s="2">
        <f t="shared" si="7"/>
        <v>131.95076341333007</v>
      </c>
      <c r="C66" s="2">
        <f t="shared" si="8"/>
        <v>10</v>
      </c>
      <c r="D66" s="2">
        <f t="shared" si="9"/>
        <v>12</v>
      </c>
      <c r="E66" s="2">
        <f t="shared" si="10"/>
        <v>405.02825466886952</v>
      </c>
      <c r="F66" s="2">
        <f t="shared" si="11"/>
        <v>197.92614511999508</v>
      </c>
      <c r="G66" s="2">
        <f t="shared" si="12"/>
        <v>347.67856100720206</v>
      </c>
      <c r="H66" s="2">
        <f t="shared" si="0"/>
        <v>61</v>
      </c>
      <c r="I66" s="24">
        <f>NPV(0.1,B$6:B66)</f>
        <v>89.559916155686011</v>
      </c>
      <c r="J66" s="24">
        <f>NPV(0.1,C$6:C66)</f>
        <v>99.701429974411525</v>
      </c>
      <c r="K66" s="24">
        <f>NPV(0.1,D$6:D66)</f>
        <v>119.64171596929378</v>
      </c>
      <c r="L66" s="24">
        <f>NPV(0.1,E$6:E66)</f>
        <v>134.69817996531683</v>
      </c>
      <c r="M66" s="24">
        <f>NPV(0.1,F$6:F66)</f>
        <v>134.33987423352903</v>
      </c>
      <c r="N66" s="24">
        <f>NPV(0.1,G$6:G66)</f>
        <v>162.97571845452512</v>
      </c>
      <c r="O66" s="24"/>
      <c r="P66" s="12">
        <f t="shared" si="1"/>
        <v>0.89559916155686015</v>
      </c>
      <c r="Q66" s="12">
        <f t="shared" si="2"/>
        <v>0.99701429974411526</v>
      </c>
      <c r="R66" s="12">
        <f t="shared" si="3"/>
        <v>0.99701429974411482</v>
      </c>
      <c r="S66" s="12">
        <f t="shared" si="4"/>
        <v>0.67349089982658417</v>
      </c>
      <c r="T66" s="12">
        <f t="shared" si="5"/>
        <v>0.89559916155686026</v>
      </c>
      <c r="U66" s="12">
        <f t="shared" si="6"/>
        <v>0.8148785922726256</v>
      </c>
      <c r="V66" s="24"/>
      <c r="W66" s="2"/>
      <c r="X66" s="1"/>
      <c r="Y66" s="1"/>
      <c r="Z66" s="1"/>
      <c r="AA66" s="1"/>
      <c r="AB66" s="1"/>
      <c r="AC66" s="1"/>
    </row>
    <row r="67" spans="1:29">
      <c r="A67" s="2">
        <f t="shared" ref="A67:A98" si="14">A66+1</f>
        <v>62</v>
      </c>
      <c r="B67" s="2">
        <f t="shared" si="7"/>
        <v>139.86780921812988</v>
      </c>
      <c r="C67" s="2">
        <f t="shared" si="8"/>
        <v>10</v>
      </c>
      <c r="D67" s="2">
        <f t="shared" si="9"/>
        <v>12</v>
      </c>
      <c r="E67" s="2">
        <f t="shared" si="10"/>
        <v>437.43051504237911</v>
      </c>
      <c r="F67" s="2">
        <f t="shared" si="11"/>
        <v>209.80171382719479</v>
      </c>
      <c r="G67" s="2">
        <f t="shared" si="12"/>
        <v>372.01606027770623</v>
      </c>
      <c r="H67" s="2">
        <f t="shared" si="0"/>
        <v>62</v>
      </c>
      <c r="I67" s="24">
        <f>NPV(0.1,B$6:B67)</f>
        <v>89.939555568206515</v>
      </c>
      <c r="J67" s="24">
        <f>NPV(0.1,C$6:C67)</f>
        <v>99.728572704010475</v>
      </c>
      <c r="K67" s="24">
        <f>NPV(0.1,D$6:D67)</f>
        <v>119.67428724481252</v>
      </c>
      <c r="L67" s="24">
        <f>NPV(0.1,E$6:E67)</f>
        <v>135.88548578412926</v>
      </c>
      <c r="M67" s="24">
        <f>NPV(0.1,F$6:F67)</f>
        <v>134.9093333523098</v>
      </c>
      <c r="N67" s="24">
        <f>NPV(0.1,G$6:G67)</f>
        <v>163.98547158758353</v>
      </c>
      <c r="O67" s="24"/>
      <c r="P67" s="12">
        <f t="shared" si="1"/>
        <v>0.8993955556820652</v>
      </c>
      <c r="Q67" s="12">
        <f t="shared" si="2"/>
        <v>0.99728572704010476</v>
      </c>
      <c r="R67" s="12">
        <f t="shared" si="3"/>
        <v>0.99728572704010432</v>
      </c>
      <c r="S67" s="12">
        <f t="shared" si="4"/>
        <v>0.67942742892064634</v>
      </c>
      <c r="T67" s="12">
        <f t="shared" si="5"/>
        <v>0.89939555568206531</v>
      </c>
      <c r="U67" s="12">
        <f t="shared" si="6"/>
        <v>0.81992735793791771</v>
      </c>
      <c r="V67" s="24"/>
      <c r="W67" s="2"/>
      <c r="X67" s="1"/>
      <c r="Y67" s="1"/>
      <c r="Z67" s="1"/>
      <c r="AA67" s="1"/>
      <c r="AB67" s="1"/>
      <c r="AC67" s="1"/>
    </row>
    <row r="68" spans="1:29">
      <c r="A68" s="2">
        <f t="shared" si="14"/>
        <v>63</v>
      </c>
      <c r="B68" s="2">
        <f t="shared" si="7"/>
        <v>148.25987777121767</v>
      </c>
      <c r="C68" s="2">
        <f t="shared" si="8"/>
        <v>10</v>
      </c>
      <c r="D68" s="2">
        <f t="shared" si="9"/>
        <v>12</v>
      </c>
      <c r="E68" s="2">
        <f t="shared" si="10"/>
        <v>472.42495624576947</v>
      </c>
      <c r="F68" s="2">
        <f t="shared" si="11"/>
        <v>222.3898166568265</v>
      </c>
      <c r="G68" s="2">
        <f t="shared" si="12"/>
        <v>398.05718449714567</v>
      </c>
      <c r="H68" s="2">
        <f t="shared" si="0"/>
        <v>63</v>
      </c>
      <c r="I68" s="24">
        <f>NPV(0.1,B$6:B68)</f>
        <v>90.305389911180825</v>
      </c>
      <c r="J68" s="24">
        <f>NPV(0.1,C$6:C68)</f>
        <v>99.753247912736782</v>
      </c>
      <c r="K68" s="24">
        <f>NPV(0.1,D$6:D68)</f>
        <v>119.7038974952841</v>
      </c>
      <c r="L68" s="24">
        <f>NPV(0.1,E$6:E68)</f>
        <v>137.05120422441783</v>
      </c>
      <c r="M68" s="24">
        <f>NPV(0.1,F$6:F68)</f>
        <v>135.45808486677123</v>
      </c>
      <c r="N68" s="24">
        <f>NPV(0.1,G$6:G68)</f>
        <v>164.96768599883126</v>
      </c>
      <c r="O68" s="24"/>
      <c r="P68" s="12">
        <f t="shared" si="1"/>
        <v>0.90305389911180822</v>
      </c>
      <c r="Q68" s="12">
        <f t="shared" si="2"/>
        <v>0.99753247912736787</v>
      </c>
      <c r="R68" s="12">
        <f t="shared" si="3"/>
        <v>0.99753247912736742</v>
      </c>
      <c r="S68" s="12">
        <f t="shared" si="4"/>
        <v>0.68525602112208917</v>
      </c>
      <c r="T68" s="12">
        <f t="shared" si="5"/>
        <v>0.90305389911180822</v>
      </c>
      <c r="U68" s="12">
        <f t="shared" si="6"/>
        <v>0.82483842999415624</v>
      </c>
      <c r="V68" s="24"/>
      <c r="W68" s="2"/>
      <c r="X68" s="1"/>
      <c r="Y68" s="1"/>
      <c r="Z68" s="1"/>
      <c r="AA68" s="1"/>
      <c r="AB68" s="1"/>
      <c r="AC68" s="1"/>
    </row>
    <row r="69" spans="1:29">
      <c r="A69" s="2">
        <f t="shared" si="14"/>
        <v>64</v>
      </c>
      <c r="B69" s="2">
        <f t="shared" si="7"/>
        <v>157.15547043749075</v>
      </c>
      <c r="C69" s="2">
        <f t="shared" si="8"/>
        <v>10</v>
      </c>
      <c r="D69" s="2">
        <f t="shared" si="9"/>
        <v>12</v>
      </c>
      <c r="E69" s="2">
        <f t="shared" si="10"/>
        <v>510.21895274543107</v>
      </c>
      <c r="F69" s="2">
        <f t="shared" si="11"/>
        <v>235.73320565623609</v>
      </c>
      <c r="G69" s="2">
        <f t="shared" si="12"/>
        <v>425.92118741194588</v>
      </c>
      <c r="H69" s="2">
        <f t="shared" ref="H69:H132" si="15">A69</f>
        <v>64</v>
      </c>
      <c r="I69" s="24">
        <f>NPV(0.1,B$6:B69)</f>
        <v>90.657921187137873</v>
      </c>
      <c r="J69" s="24">
        <f>NPV(0.1,C$6:C69)</f>
        <v>99.775679920669802</v>
      </c>
      <c r="K69" s="24">
        <f>NPV(0.1,D$6:D69)</f>
        <v>119.73081590480373</v>
      </c>
      <c r="L69" s="24">
        <f>NPV(0.1,E$6:E69)</f>
        <v>138.19572778397387</v>
      </c>
      <c r="M69" s="24">
        <f>NPV(0.1,F$6:F69)</f>
        <v>135.98688178070682</v>
      </c>
      <c r="N69" s="24">
        <f>NPV(0.1,G$6:G69)</f>
        <v>165.92311274431768</v>
      </c>
      <c r="O69" s="24"/>
      <c r="P69" s="12">
        <f t="shared" si="1"/>
        <v>0.90657921187137869</v>
      </c>
      <c r="Q69" s="12">
        <f t="shared" si="2"/>
        <v>0.99775679920669802</v>
      </c>
      <c r="R69" s="12">
        <f t="shared" si="3"/>
        <v>0.9977567992066978</v>
      </c>
      <c r="S69" s="12">
        <f t="shared" si="4"/>
        <v>0.69097863891986933</v>
      </c>
      <c r="T69" s="12">
        <f t="shared" si="5"/>
        <v>0.9065792118713788</v>
      </c>
      <c r="U69" s="12">
        <f t="shared" si="6"/>
        <v>0.8296155637215884</v>
      </c>
      <c r="V69" s="24"/>
      <c r="W69" s="2"/>
      <c r="X69" s="1"/>
      <c r="Y69" s="1"/>
      <c r="Z69" s="1"/>
      <c r="AA69" s="1"/>
      <c r="AB69" s="1"/>
      <c r="AC69" s="1"/>
    </row>
    <row r="70" spans="1:29">
      <c r="A70" s="2">
        <f t="shared" si="14"/>
        <v>65</v>
      </c>
      <c r="B70" s="2">
        <f t="shared" si="7"/>
        <v>166.5847986637402</v>
      </c>
      <c r="C70" s="2">
        <f t="shared" si="8"/>
        <v>10</v>
      </c>
      <c r="D70" s="2">
        <f t="shared" si="9"/>
        <v>12</v>
      </c>
      <c r="E70" s="2">
        <f t="shared" si="10"/>
        <v>551.03646896506564</v>
      </c>
      <c r="F70" s="2">
        <f t="shared" si="11"/>
        <v>249.87719799561026</v>
      </c>
      <c r="G70" s="2">
        <f t="shared" si="12"/>
        <v>455.7356705307821</v>
      </c>
      <c r="H70" s="2">
        <f t="shared" si="15"/>
        <v>65</v>
      </c>
      <c r="I70" s="24">
        <f>NPV(0.1,B$6:B70)</f>
        <v>90.997633143969225</v>
      </c>
      <c r="J70" s="24">
        <f>NPV(0.1,C$6:C70)</f>
        <v>99.796072655154376</v>
      </c>
      <c r="K70" s="24">
        <f>NPV(0.1,D$6:D70)</f>
        <v>119.7552871861852</v>
      </c>
      <c r="L70" s="24">
        <f>NPV(0.1,E$6:E70)</f>
        <v>139.31944182426525</v>
      </c>
      <c r="M70" s="24">
        <f>NPV(0.1,F$6:F70)</f>
        <v>136.49644971595384</v>
      </c>
      <c r="N70" s="24">
        <f>NPV(0.1,G$6:G70)</f>
        <v>166.85248239674536</v>
      </c>
      <c r="O70" s="24"/>
      <c r="P70" s="12">
        <f t="shared" ref="P70:P133" si="16">I70/I$2</f>
        <v>0.90997633143969225</v>
      </c>
      <c r="Q70" s="12">
        <f t="shared" ref="Q70:Q133" si="17">J70/J$2</f>
        <v>0.99796072655154378</v>
      </c>
      <c r="R70" s="12">
        <f t="shared" ref="R70:R133" si="18">K70/K$2</f>
        <v>0.99796072655154333</v>
      </c>
      <c r="S70" s="12">
        <f t="shared" ref="S70:S133" si="19">L70/L$2</f>
        <v>0.69659720912132628</v>
      </c>
      <c r="T70" s="12">
        <f t="shared" ref="T70:T133" si="20">M70/M$2</f>
        <v>0.90997633143969225</v>
      </c>
      <c r="U70" s="12">
        <f t="shared" ref="U70:U133" si="21">N70/N$2</f>
        <v>0.83426241198372675</v>
      </c>
      <c r="V70" s="24"/>
      <c r="W70" s="2"/>
      <c r="X70" s="1"/>
      <c r="Y70" s="1"/>
      <c r="Z70" s="1"/>
      <c r="AA70" s="1"/>
      <c r="AB70" s="1"/>
      <c r="AC70" s="1"/>
    </row>
    <row r="71" spans="1:29">
      <c r="A71" s="2">
        <f t="shared" si="14"/>
        <v>66</v>
      </c>
      <c r="B71" s="2">
        <f t="shared" ref="B71:B134" si="22">B70*1.06</f>
        <v>176.57988658356462</v>
      </c>
      <c r="C71" s="2">
        <f t="shared" ref="C71:C134" si="23">C70</f>
        <v>10</v>
      </c>
      <c r="D71" s="2">
        <f t="shared" ref="D71:D134" si="24">D70</f>
        <v>12</v>
      </c>
      <c r="E71" s="2">
        <f t="shared" ref="E71:E134" si="25">E70*1.08</f>
        <v>595.1193864822709</v>
      </c>
      <c r="F71" s="2">
        <f t="shared" ref="F71:F134" si="26">F70*1.06</f>
        <v>264.86982987534691</v>
      </c>
      <c r="G71" s="2">
        <f t="shared" ref="G71:G134" si="27">G70*1.07</f>
        <v>487.63716746793688</v>
      </c>
      <c r="H71" s="2">
        <f t="shared" si="15"/>
        <v>66</v>
      </c>
      <c r="I71" s="24">
        <f>NPV(0.1,B$6:B71)</f>
        <v>91.324991938733987</v>
      </c>
      <c r="J71" s="24">
        <f>NPV(0.1,C$6:C71)</f>
        <v>99.814611504685786</v>
      </c>
      <c r="K71" s="24">
        <f>NPV(0.1,D$6:D71)</f>
        <v>119.77753380562289</v>
      </c>
      <c r="L71" s="24">
        <f>NPV(0.1,E$6:E71)</f>
        <v>140.4227247001877</v>
      </c>
      <c r="M71" s="24">
        <f>NPV(0.1,F$6:F71)</f>
        <v>136.98748790810097</v>
      </c>
      <c r="N71" s="24">
        <f>NPV(0.1,G$6:G71)</f>
        <v>167.75650560410685</v>
      </c>
      <c r="O71" s="24"/>
      <c r="P71" s="12">
        <f t="shared" si="16"/>
        <v>0.9132499193873399</v>
      </c>
      <c r="Q71" s="12">
        <f t="shared" si="17"/>
        <v>0.99814611504685791</v>
      </c>
      <c r="R71" s="12">
        <f t="shared" si="18"/>
        <v>0.99814611504685746</v>
      </c>
      <c r="S71" s="12">
        <f t="shared" si="19"/>
        <v>0.70211362350093853</v>
      </c>
      <c r="T71" s="12">
        <f t="shared" si="20"/>
        <v>0.91324991938733979</v>
      </c>
      <c r="U71" s="12">
        <f t="shared" si="21"/>
        <v>0.83878252802053421</v>
      </c>
      <c r="V71" s="24"/>
      <c r="W71" s="2"/>
      <c r="X71" s="1"/>
      <c r="Y71" s="1"/>
      <c r="Z71" s="1"/>
      <c r="AA71" s="1"/>
      <c r="AB71" s="1"/>
      <c r="AC71" s="1"/>
    </row>
    <row r="72" spans="1:29">
      <c r="A72" s="2">
        <f t="shared" si="14"/>
        <v>67</v>
      </c>
      <c r="B72" s="2">
        <f t="shared" si="22"/>
        <v>187.17467977857851</v>
      </c>
      <c r="C72" s="2">
        <f t="shared" si="23"/>
        <v>10</v>
      </c>
      <c r="D72" s="2">
        <f t="shared" si="24"/>
        <v>12</v>
      </c>
      <c r="E72" s="2">
        <f t="shared" si="25"/>
        <v>642.7289374008526</v>
      </c>
      <c r="F72" s="2">
        <f t="shared" si="26"/>
        <v>280.76201966786772</v>
      </c>
      <c r="G72" s="2">
        <f t="shared" si="27"/>
        <v>521.77176919069245</v>
      </c>
      <c r="H72" s="2">
        <f t="shared" si="15"/>
        <v>67</v>
      </c>
      <c r="I72" s="24">
        <f>NPV(0.1,B$6:B72)</f>
        <v>91.640446777325465</v>
      </c>
      <c r="J72" s="24">
        <f>NPV(0.1,C$6:C72)</f>
        <v>99.831465004259812</v>
      </c>
      <c r="K72" s="24">
        <f>NPV(0.1,D$6:D72)</f>
        <v>119.79775800511173</v>
      </c>
      <c r="L72" s="24">
        <f>NPV(0.1,E$6:E72)</f>
        <v>141.50594788745704</v>
      </c>
      <c r="M72" s="24">
        <f>NPV(0.1,F$6:F72)</f>
        <v>137.4606701659882</v>
      </c>
      <c r="N72" s="24">
        <f>NPV(0.1,G$6:G72)</f>
        <v>168.63587363308574</v>
      </c>
      <c r="O72" s="24"/>
      <c r="P72" s="12">
        <f t="shared" si="16"/>
        <v>0.91640446777325468</v>
      </c>
      <c r="Q72" s="12">
        <f t="shared" si="17"/>
        <v>0.99831465004259812</v>
      </c>
      <c r="R72" s="12">
        <f t="shared" si="18"/>
        <v>0.99831465004259778</v>
      </c>
      <c r="S72" s="12">
        <f t="shared" si="19"/>
        <v>0.70752973943728525</v>
      </c>
      <c r="T72" s="12">
        <f t="shared" si="20"/>
        <v>0.91640446777325468</v>
      </c>
      <c r="U72" s="12">
        <f t="shared" si="21"/>
        <v>0.84317936816542871</v>
      </c>
      <c r="V72" s="24"/>
      <c r="W72" s="2"/>
      <c r="X72" s="1"/>
      <c r="Y72" s="1"/>
      <c r="Z72" s="1"/>
      <c r="AA72" s="1"/>
      <c r="AB72" s="1"/>
      <c r="AC72" s="1"/>
    </row>
    <row r="73" spans="1:29">
      <c r="A73" s="2">
        <f t="shared" si="14"/>
        <v>68</v>
      </c>
      <c r="B73" s="2">
        <f t="shared" si="22"/>
        <v>198.40516056529322</v>
      </c>
      <c r="C73" s="2">
        <f t="shared" si="23"/>
        <v>10</v>
      </c>
      <c r="D73" s="2">
        <f t="shared" si="24"/>
        <v>12</v>
      </c>
      <c r="E73" s="2">
        <f t="shared" si="25"/>
        <v>694.1472523929209</v>
      </c>
      <c r="F73" s="2">
        <f t="shared" si="26"/>
        <v>297.60774084793979</v>
      </c>
      <c r="G73" s="2">
        <f t="shared" si="27"/>
        <v>558.29579303404091</v>
      </c>
      <c r="H73" s="2">
        <f t="shared" si="15"/>
        <v>68</v>
      </c>
      <c r="I73" s="24">
        <f>NPV(0.1,B$6:B73)</f>
        <v>91.94443053087727</v>
      </c>
      <c r="J73" s="24">
        <f>NPV(0.1,C$6:C73)</f>
        <v>99.846786367508912</v>
      </c>
      <c r="K73" s="24">
        <f>NPV(0.1,D$6:D73)</f>
        <v>119.81614364101064</v>
      </c>
      <c r="L73" s="24">
        <f>NPV(0.1,E$6:E73)</f>
        <v>142.56947610768509</v>
      </c>
      <c r="M73" s="24">
        <f>NPV(0.1,F$6:F73)</f>
        <v>137.91664579631589</v>
      </c>
      <c r="N73" s="24">
        <f>NPV(0.1,G$6:G73)</f>
        <v>169.49125889763795</v>
      </c>
      <c r="O73" s="24"/>
      <c r="P73" s="12">
        <f t="shared" si="16"/>
        <v>0.91944430530877275</v>
      </c>
      <c r="Q73" s="12">
        <f t="shared" si="17"/>
        <v>0.99846786367508911</v>
      </c>
      <c r="R73" s="12">
        <f t="shared" si="18"/>
        <v>0.99846786367508866</v>
      </c>
      <c r="S73" s="12">
        <f t="shared" si="19"/>
        <v>0.71284738053842545</v>
      </c>
      <c r="T73" s="12">
        <f t="shared" si="20"/>
        <v>0.91944430530877264</v>
      </c>
      <c r="U73" s="12">
        <f t="shared" si="21"/>
        <v>0.84745629448818971</v>
      </c>
      <c r="V73" s="24"/>
      <c r="W73" s="2"/>
      <c r="X73" s="1"/>
      <c r="Y73" s="1"/>
      <c r="Z73" s="1"/>
      <c r="AA73" s="1"/>
      <c r="AB73" s="1"/>
      <c r="AC73" s="1"/>
    </row>
    <row r="74" spans="1:29">
      <c r="A74" s="2">
        <f t="shared" si="14"/>
        <v>69</v>
      </c>
      <c r="B74" s="2">
        <f t="shared" si="22"/>
        <v>210.30947019921081</v>
      </c>
      <c r="C74" s="2">
        <f t="shared" si="23"/>
        <v>10</v>
      </c>
      <c r="D74" s="2">
        <f t="shared" si="24"/>
        <v>12</v>
      </c>
      <c r="E74" s="2">
        <f t="shared" si="25"/>
        <v>749.67903258435467</v>
      </c>
      <c r="F74" s="2">
        <f t="shared" si="26"/>
        <v>315.46420529881618</v>
      </c>
      <c r="G74" s="2">
        <f t="shared" si="27"/>
        <v>597.37649854642382</v>
      </c>
      <c r="H74" s="2">
        <f t="shared" si="15"/>
        <v>69</v>
      </c>
      <c r="I74" s="24">
        <f>NPV(0.1,B$6:B74)</f>
        <v>92.237360329754466</v>
      </c>
      <c r="J74" s="24">
        <f>NPV(0.1,C$6:C74)</f>
        <v>99.860714879553555</v>
      </c>
      <c r="K74" s="24">
        <f>NPV(0.1,D$6:D74)</f>
        <v>119.83285785546423</v>
      </c>
      <c r="L74" s="24">
        <f>NPV(0.1,E$6:E74)</f>
        <v>143.61366745118173</v>
      </c>
      <c r="M74" s="24">
        <f>NPV(0.1,F$6:F74)</f>
        <v>138.35604049463169</v>
      </c>
      <c r="N74" s="24">
        <f>NPV(0.1,G$6:G74)</f>
        <v>170.32331547315692</v>
      </c>
      <c r="O74" s="24"/>
      <c r="P74" s="12">
        <f t="shared" si="16"/>
        <v>0.9223736032975447</v>
      </c>
      <c r="Q74" s="12">
        <f t="shared" si="17"/>
        <v>0.99860714879553558</v>
      </c>
      <c r="R74" s="12">
        <f t="shared" si="18"/>
        <v>0.99860714879553525</v>
      </c>
      <c r="S74" s="12">
        <f t="shared" si="19"/>
        <v>0.71806833725590868</v>
      </c>
      <c r="T74" s="12">
        <f t="shared" si="20"/>
        <v>0.92237360329754459</v>
      </c>
      <c r="U74" s="12">
        <f t="shared" si="21"/>
        <v>0.85161657736578467</v>
      </c>
      <c r="V74" s="24"/>
      <c r="W74" s="2"/>
      <c r="X74" s="1"/>
      <c r="Y74" s="1"/>
      <c r="Z74" s="1"/>
      <c r="AA74" s="1"/>
      <c r="AB74" s="1"/>
      <c r="AC74" s="1"/>
    </row>
    <row r="75" spans="1:29">
      <c r="A75" s="2">
        <f t="shared" si="14"/>
        <v>70</v>
      </c>
      <c r="B75" s="2">
        <f t="shared" si="22"/>
        <v>222.92803841116347</v>
      </c>
      <c r="C75" s="2">
        <f t="shared" si="23"/>
        <v>10</v>
      </c>
      <c r="D75" s="2">
        <f t="shared" si="24"/>
        <v>12</v>
      </c>
      <c r="E75" s="2">
        <f t="shared" si="25"/>
        <v>809.65335519110306</v>
      </c>
      <c r="F75" s="2">
        <f t="shared" si="26"/>
        <v>334.39205761674515</v>
      </c>
      <c r="G75" s="2">
        <f t="shared" si="27"/>
        <v>639.19285344467357</v>
      </c>
      <c r="H75" s="2">
        <f t="shared" si="15"/>
        <v>70</v>
      </c>
      <c r="I75" s="24">
        <f>NPV(0.1,B$6:B75)</f>
        <v>92.519638135945215</v>
      </c>
      <c r="J75" s="24">
        <f>NPV(0.1,C$6:C75)</f>
        <v>99.873377163230501</v>
      </c>
      <c r="K75" s="24">
        <f>NPV(0.1,D$6:D75)</f>
        <v>119.84805259587657</v>
      </c>
      <c r="L75" s="24">
        <f>NPV(0.1,E$6:E75)</f>
        <v>144.63887349752386</v>
      </c>
      <c r="M75" s="24">
        <f>NPV(0.1,F$6:F75)</f>
        <v>138.77945720391781</v>
      </c>
      <c r="N75" s="24">
        <f>NPV(0.1,G$6:G75)</f>
        <v>171.13267959661627</v>
      </c>
      <c r="O75" s="24"/>
      <c r="P75" s="12">
        <f t="shared" si="16"/>
        <v>0.92519638135945215</v>
      </c>
      <c r="Q75" s="12">
        <f t="shared" si="17"/>
        <v>0.99873377163230503</v>
      </c>
      <c r="R75" s="12">
        <f t="shared" si="18"/>
        <v>0.9987337716323047</v>
      </c>
      <c r="S75" s="12">
        <f t="shared" si="19"/>
        <v>0.72319436748761934</v>
      </c>
      <c r="T75" s="12">
        <f t="shared" si="20"/>
        <v>0.92519638135945215</v>
      </c>
      <c r="U75" s="12">
        <f t="shared" si="21"/>
        <v>0.85566339798308133</v>
      </c>
      <c r="V75" s="24"/>
      <c r="W75" s="2"/>
      <c r="X75" s="1"/>
      <c r="Y75" s="1"/>
      <c r="Z75" s="1"/>
      <c r="AA75" s="1"/>
      <c r="AB75" s="1"/>
      <c r="AC75" s="1"/>
    </row>
    <row r="76" spans="1:29">
      <c r="A76" s="2">
        <f t="shared" si="14"/>
        <v>71</v>
      </c>
      <c r="B76" s="2">
        <f t="shared" si="22"/>
        <v>236.30372071583329</v>
      </c>
      <c r="C76" s="2">
        <f t="shared" si="23"/>
        <v>10</v>
      </c>
      <c r="D76" s="2">
        <f t="shared" si="24"/>
        <v>12</v>
      </c>
      <c r="E76" s="2">
        <f t="shared" si="25"/>
        <v>874.42562360639135</v>
      </c>
      <c r="F76" s="2">
        <f t="shared" si="26"/>
        <v>354.4555810737499</v>
      </c>
      <c r="G76" s="2">
        <f t="shared" si="27"/>
        <v>683.93635318580073</v>
      </c>
      <c r="H76" s="2">
        <f t="shared" si="15"/>
        <v>71</v>
      </c>
      <c r="I76" s="24">
        <f>NPV(0.1,B$6:B76)</f>
        <v>92.791651294638115</v>
      </c>
      <c r="J76" s="24">
        <f>NPV(0.1,C$6:C76)</f>
        <v>99.884888330209535</v>
      </c>
      <c r="K76" s="24">
        <f>NPV(0.1,D$6:D76)</f>
        <v>119.86186599625141</v>
      </c>
      <c r="L76" s="24">
        <f>NPV(0.1,E$6:E76)</f>
        <v>145.64543943393252</v>
      </c>
      <c r="M76" s="24">
        <f>NPV(0.1,F$6:F76)</f>
        <v>139.18747694195716</v>
      </c>
      <c r="N76" s="24">
        <f>NPV(0.1,G$6:G76)</f>
        <v>171.91997015307217</v>
      </c>
      <c r="O76" s="24"/>
      <c r="P76" s="12">
        <f t="shared" si="16"/>
        <v>0.92791651294638111</v>
      </c>
      <c r="Q76" s="12">
        <f t="shared" si="17"/>
        <v>0.99884888330209531</v>
      </c>
      <c r="R76" s="12">
        <f t="shared" si="18"/>
        <v>0.99884888330209509</v>
      </c>
      <c r="S76" s="12">
        <f t="shared" si="19"/>
        <v>0.72822719716966267</v>
      </c>
      <c r="T76" s="12">
        <f t="shared" si="20"/>
        <v>0.927916512946381</v>
      </c>
      <c r="U76" s="12">
        <f t="shared" si="21"/>
        <v>0.85959985076536083</v>
      </c>
      <c r="V76" s="24"/>
      <c r="W76" s="2"/>
      <c r="X76" s="1"/>
      <c r="Y76" s="1"/>
      <c r="Z76" s="1"/>
      <c r="AA76" s="1"/>
      <c r="AB76" s="1"/>
      <c r="AC76" s="1"/>
    </row>
    <row r="77" spans="1:29">
      <c r="A77" s="2">
        <f t="shared" si="14"/>
        <v>72</v>
      </c>
      <c r="B77" s="2">
        <f t="shared" si="22"/>
        <v>250.48194395878329</v>
      </c>
      <c r="C77" s="2">
        <f t="shared" si="23"/>
        <v>10</v>
      </c>
      <c r="D77" s="2">
        <f t="shared" si="24"/>
        <v>12</v>
      </c>
      <c r="E77" s="2">
        <f t="shared" si="25"/>
        <v>944.3796734949027</v>
      </c>
      <c r="F77" s="2">
        <f t="shared" si="26"/>
        <v>375.72291593817494</v>
      </c>
      <c r="G77" s="2">
        <f t="shared" si="27"/>
        <v>731.81189790880683</v>
      </c>
      <c r="H77" s="2">
        <f t="shared" si="15"/>
        <v>72</v>
      </c>
      <c r="I77" s="24">
        <f>NPV(0.1,B$6:B77)</f>
        <v>93.053773065742178</v>
      </c>
      <c r="J77" s="24">
        <f>NPV(0.1,C$6:C77)</f>
        <v>99.895353027463216</v>
      </c>
      <c r="K77" s="24">
        <f>NPV(0.1,D$6:D77)</f>
        <v>119.87442363295582</v>
      </c>
      <c r="L77" s="24">
        <f>NPV(0.1,E$6:E77)</f>
        <v>146.63370417149736</v>
      </c>
      <c r="M77" s="24">
        <f>NPV(0.1,F$6:F77)</f>
        <v>139.58065959861327</v>
      </c>
      <c r="N77" s="24">
        <f>NPV(0.1,G$6:G77)</f>
        <v>172.68578914889747</v>
      </c>
      <c r="O77" s="24"/>
      <c r="P77" s="12">
        <f t="shared" si="16"/>
        <v>0.93053773065742174</v>
      </c>
      <c r="Q77" s="12">
        <f t="shared" si="17"/>
        <v>0.99895353027463218</v>
      </c>
      <c r="R77" s="12">
        <f t="shared" si="18"/>
        <v>0.99895353027463185</v>
      </c>
      <c r="S77" s="12">
        <f t="shared" si="19"/>
        <v>0.73316852085748674</v>
      </c>
      <c r="T77" s="12">
        <f t="shared" si="20"/>
        <v>0.93053773065742174</v>
      </c>
      <c r="U77" s="12">
        <f t="shared" si="21"/>
        <v>0.86342894574448736</v>
      </c>
      <c r="V77" s="24"/>
      <c r="W77" s="2"/>
      <c r="X77" s="1"/>
      <c r="Y77" s="1"/>
      <c r="Z77" s="1"/>
      <c r="AA77" s="1"/>
      <c r="AB77" s="1"/>
      <c r="AC77" s="1"/>
    </row>
    <row r="78" spans="1:29">
      <c r="A78" s="2">
        <f t="shared" si="14"/>
        <v>73</v>
      </c>
      <c r="B78" s="2">
        <f t="shared" si="22"/>
        <v>265.51086059631029</v>
      </c>
      <c r="C78" s="2">
        <f t="shared" si="23"/>
        <v>10</v>
      </c>
      <c r="D78" s="2">
        <f t="shared" si="24"/>
        <v>12</v>
      </c>
      <c r="E78" s="2">
        <f t="shared" si="25"/>
        <v>1019.930047374495</v>
      </c>
      <c r="F78" s="2">
        <f t="shared" si="26"/>
        <v>398.26629089446544</v>
      </c>
      <c r="G78" s="2">
        <f t="shared" si="27"/>
        <v>783.03873076242337</v>
      </c>
      <c r="H78" s="2">
        <f t="shared" si="15"/>
        <v>73</v>
      </c>
      <c r="I78" s="24">
        <f>NPV(0.1,B$6:B78)</f>
        <v>93.306363136078815</v>
      </c>
      <c r="J78" s="24">
        <f>NPV(0.1,C$6:C78)</f>
        <v>99.904866388602926</v>
      </c>
      <c r="K78" s="24">
        <f>NPV(0.1,D$6:D78)</f>
        <v>119.88583966632346</v>
      </c>
      <c r="L78" s="24">
        <f>NPV(0.1,E$6:E78)</f>
        <v>147.60400045928833</v>
      </c>
      <c r="M78" s="24">
        <f>NPV(0.1,F$6:F78)</f>
        <v>139.95954470411823</v>
      </c>
      <c r="N78" s="24">
        <f>NPV(0.1,G$6:G78)</f>
        <v>173.43072217210934</v>
      </c>
      <c r="O78" s="24"/>
      <c r="P78" s="12">
        <f t="shared" si="16"/>
        <v>0.93306363136078818</v>
      </c>
      <c r="Q78" s="12">
        <f t="shared" si="17"/>
        <v>0.99904866388602931</v>
      </c>
      <c r="R78" s="12">
        <f t="shared" si="18"/>
        <v>0.99904866388602886</v>
      </c>
      <c r="S78" s="12">
        <f t="shared" si="19"/>
        <v>0.7380200022964416</v>
      </c>
      <c r="T78" s="12">
        <f t="shared" si="20"/>
        <v>0.93306363136078818</v>
      </c>
      <c r="U78" s="12">
        <f t="shared" si="21"/>
        <v>0.86715361086054665</v>
      </c>
      <c r="V78" s="24"/>
      <c r="W78" s="2"/>
      <c r="X78" s="1"/>
      <c r="Y78" s="1"/>
      <c r="Z78" s="1"/>
      <c r="AA78" s="1"/>
      <c r="AB78" s="1"/>
      <c r="AC78" s="1"/>
    </row>
    <row r="79" spans="1:29">
      <c r="A79" s="2">
        <f t="shared" si="14"/>
        <v>74</v>
      </c>
      <c r="B79" s="2">
        <f t="shared" si="22"/>
        <v>281.44151223208894</v>
      </c>
      <c r="C79" s="2">
        <f t="shared" si="23"/>
        <v>10</v>
      </c>
      <c r="D79" s="2">
        <f t="shared" si="24"/>
        <v>12</v>
      </c>
      <c r="E79" s="2">
        <f t="shared" si="25"/>
        <v>1101.5244511644546</v>
      </c>
      <c r="F79" s="2">
        <f t="shared" si="26"/>
        <v>422.16226834813341</v>
      </c>
      <c r="G79" s="2">
        <f t="shared" si="27"/>
        <v>837.85144191579309</v>
      </c>
      <c r="H79" s="2">
        <f t="shared" si="15"/>
        <v>74</v>
      </c>
      <c r="I79" s="24">
        <f>NPV(0.1,B$6:B79)</f>
        <v>93.549768112948684</v>
      </c>
      <c r="J79" s="24">
        <f>NPV(0.1,C$6:C79)</f>
        <v>99.913514898729943</v>
      </c>
      <c r="K79" s="24">
        <f>NPV(0.1,D$6:D79)</f>
        <v>119.89621787847588</v>
      </c>
      <c r="L79" s="24">
        <f>NPV(0.1,E$6:E79)</f>
        <v>148.55665499639215</v>
      </c>
      <c r="M79" s="24">
        <f>NPV(0.1,F$6:F79)</f>
        <v>140.32465216942302</v>
      </c>
      <c r="N79" s="24">
        <f>NPV(0.1,G$6:G79)</f>
        <v>174.15533884014275</v>
      </c>
      <c r="O79" s="24"/>
      <c r="P79" s="12">
        <f t="shared" si="16"/>
        <v>0.93549768112948684</v>
      </c>
      <c r="Q79" s="12">
        <f t="shared" si="17"/>
        <v>0.99913514898729938</v>
      </c>
      <c r="R79" s="12">
        <f t="shared" si="18"/>
        <v>0.99913514898729905</v>
      </c>
      <c r="S79" s="12">
        <f t="shared" si="19"/>
        <v>0.74278327498196073</v>
      </c>
      <c r="T79" s="12">
        <f t="shared" si="20"/>
        <v>0.93549768112948684</v>
      </c>
      <c r="U79" s="12">
        <f t="shared" si="21"/>
        <v>0.87077669420071369</v>
      </c>
      <c r="V79" s="24"/>
      <c r="W79" s="2"/>
      <c r="X79" s="1"/>
      <c r="Y79" s="1"/>
      <c r="Z79" s="1"/>
      <c r="AA79" s="1"/>
      <c r="AB79" s="1"/>
      <c r="AC79" s="1"/>
    </row>
    <row r="80" spans="1:29">
      <c r="A80" s="2">
        <f t="shared" si="14"/>
        <v>75</v>
      </c>
      <c r="B80" s="2">
        <f t="shared" si="22"/>
        <v>298.32800296601431</v>
      </c>
      <c r="C80" s="2">
        <f t="shared" si="23"/>
        <v>10</v>
      </c>
      <c r="D80" s="2">
        <f t="shared" si="24"/>
        <v>12</v>
      </c>
      <c r="E80" s="2">
        <f t="shared" si="25"/>
        <v>1189.6464072576111</v>
      </c>
      <c r="F80" s="2">
        <f t="shared" si="26"/>
        <v>447.49200444902141</v>
      </c>
      <c r="G80" s="2">
        <f t="shared" si="27"/>
        <v>896.50104284989868</v>
      </c>
      <c r="H80" s="2">
        <f t="shared" si="15"/>
        <v>75</v>
      </c>
      <c r="I80" s="24">
        <f>NPV(0.1,B$6:B80)</f>
        <v>93.784321999750546</v>
      </c>
      <c r="J80" s="24">
        <f>NPV(0.1,C$6:C80)</f>
        <v>99.921377180663583</v>
      </c>
      <c r="K80" s="24">
        <f>NPV(0.1,D$6:D80)</f>
        <v>119.90565261679625</v>
      </c>
      <c r="L80" s="24">
        <f>NPV(0.1,E$6:E80)</f>
        <v>149.49198854191229</v>
      </c>
      <c r="M80" s="24">
        <f>NPV(0.1,F$6:F80)</f>
        <v>140.67648299962582</v>
      </c>
      <c r="N80" s="24">
        <f>NPV(0.1,G$6:G80)</f>
        <v>174.86019323541157</v>
      </c>
      <c r="O80" s="24"/>
      <c r="P80" s="12">
        <f t="shared" si="16"/>
        <v>0.93784321999750542</v>
      </c>
      <c r="Q80" s="12">
        <f t="shared" si="17"/>
        <v>0.99921377180663584</v>
      </c>
      <c r="R80" s="12">
        <f t="shared" si="18"/>
        <v>0.9992137718066354</v>
      </c>
      <c r="S80" s="12">
        <f t="shared" si="19"/>
        <v>0.74745994270956151</v>
      </c>
      <c r="T80" s="12">
        <f t="shared" si="20"/>
        <v>0.93784321999750542</v>
      </c>
      <c r="U80" s="12">
        <f t="shared" si="21"/>
        <v>0.87430096617705788</v>
      </c>
      <c r="V80" s="24"/>
      <c r="W80" s="2"/>
      <c r="X80" s="1"/>
      <c r="Y80" s="1"/>
      <c r="Z80" s="1"/>
      <c r="AA80" s="1"/>
      <c r="AB80" s="1"/>
      <c r="AC80" s="1"/>
    </row>
    <row r="81" spans="1:29">
      <c r="A81" s="2">
        <f t="shared" si="14"/>
        <v>76</v>
      </c>
      <c r="B81" s="2">
        <f t="shared" si="22"/>
        <v>316.22768314397518</v>
      </c>
      <c r="C81" s="2">
        <f t="shared" si="23"/>
        <v>10</v>
      </c>
      <c r="D81" s="2">
        <f t="shared" si="24"/>
        <v>12</v>
      </c>
      <c r="E81" s="2">
        <f t="shared" si="25"/>
        <v>1284.8181198382201</v>
      </c>
      <c r="F81" s="2">
        <f t="shared" si="26"/>
        <v>474.34152471596269</v>
      </c>
      <c r="G81" s="2">
        <f t="shared" si="27"/>
        <v>959.25611584939168</v>
      </c>
      <c r="H81" s="2">
        <f t="shared" si="15"/>
        <v>76</v>
      </c>
      <c r="I81" s="24">
        <f>NPV(0.1,B$6:B81)</f>
        <v>94.010346654305067</v>
      </c>
      <c r="J81" s="24">
        <f>NPV(0.1,C$6:C81)</f>
        <v>99.928524709694159</v>
      </c>
      <c r="K81" s="24">
        <f>NPV(0.1,D$6:D81)</f>
        <v>119.91422965163295</v>
      </c>
      <c r="L81" s="24">
        <f>NPV(0.1,E$6:E81)</f>
        <v>150.41031602296843</v>
      </c>
      <c r="M81" s="24">
        <f>NPV(0.1,F$6:F81)</f>
        <v>141.01551998145763</v>
      </c>
      <c r="N81" s="24">
        <f>NPV(0.1,G$6:G81)</f>
        <v>175.54582432899124</v>
      </c>
      <c r="O81" s="24"/>
      <c r="P81" s="12">
        <f t="shared" si="16"/>
        <v>0.94010346654305066</v>
      </c>
      <c r="Q81" s="12">
        <f t="shared" si="17"/>
        <v>0.99928524709694155</v>
      </c>
      <c r="R81" s="12">
        <f t="shared" si="18"/>
        <v>0.99928524709694122</v>
      </c>
      <c r="S81" s="12">
        <f t="shared" si="19"/>
        <v>0.75205158011484219</v>
      </c>
      <c r="T81" s="12">
        <f t="shared" si="20"/>
        <v>0.94010346654305088</v>
      </c>
      <c r="U81" s="12">
        <f t="shared" si="21"/>
        <v>0.8777291216449562</v>
      </c>
      <c r="V81" s="24"/>
      <c r="W81" s="2"/>
      <c r="X81" s="1"/>
      <c r="Y81" s="1"/>
      <c r="Z81" s="1"/>
      <c r="AA81" s="1"/>
      <c r="AB81" s="1"/>
      <c r="AC81" s="1"/>
    </row>
    <row r="82" spans="1:29">
      <c r="A82" s="2">
        <f t="shared" si="14"/>
        <v>77</v>
      </c>
      <c r="B82" s="2">
        <f t="shared" si="22"/>
        <v>335.20134413261371</v>
      </c>
      <c r="C82" s="2">
        <f t="shared" si="23"/>
        <v>10</v>
      </c>
      <c r="D82" s="2">
        <f t="shared" si="24"/>
        <v>12</v>
      </c>
      <c r="E82" s="2">
        <f t="shared" si="25"/>
        <v>1387.6035694252778</v>
      </c>
      <c r="F82" s="2">
        <f t="shared" si="26"/>
        <v>502.80201619892046</v>
      </c>
      <c r="G82" s="2">
        <f t="shared" si="27"/>
        <v>1026.4040439588491</v>
      </c>
      <c r="H82" s="2">
        <f t="shared" si="15"/>
        <v>77</v>
      </c>
      <c r="I82" s="24">
        <f>NPV(0.1,B$6:B82)</f>
        <v>94.228152230512151</v>
      </c>
      <c r="J82" s="24">
        <f>NPV(0.1,C$6:C82)</f>
        <v>99.935022463358322</v>
      </c>
      <c r="K82" s="24">
        <f>NPV(0.1,D$6:D82)</f>
        <v>119.92202695602995</v>
      </c>
      <c r="L82" s="24">
        <f>NPV(0.1,E$6:E82)</f>
        <v>151.31194664073263</v>
      </c>
      <c r="M82" s="24">
        <f>NPV(0.1,F$6:F82)</f>
        <v>141.34222834576826</v>
      </c>
      <c r="N82" s="24">
        <f>NPV(0.1,G$6:G82)</f>
        <v>176.21275639274603</v>
      </c>
      <c r="O82" s="24"/>
      <c r="P82" s="12">
        <f t="shared" si="16"/>
        <v>0.94228152230512152</v>
      </c>
      <c r="Q82" s="12">
        <f t="shared" si="17"/>
        <v>0.99935022463358325</v>
      </c>
      <c r="R82" s="12">
        <f t="shared" si="18"/>
        <v>0.99935022463358292</v>
      </c>
      <c r="S82" s="12">
        <f t="shared" si="19"/>
        <v>0.7565597332036631</v>
      </c>
      <c r="T82" s="12">
        <f t="shared" si="20"/>
        <v>0.94228152230512174</v>
      </c>
      <c r="U82" s="12">
        <f t="shared" si="21"/>
        <v>0.88106378196373014</v>
      </c>
      <c r="V82" s="24"/>
      <c r="W82" s="2"/>
      <c r="X82" s="1"/>
      <c r="Y82" s="1"/>
      <c r="Z82" s="1"/>
      <c r="AA82" s="1"/>
      <c r="AB82" s="1"/>
      <c r="AC82" s="1"/>
    </row>
    <row r="83" spans="1:29">
      <c r="A83" s="2">
        <f t="shared" si="14"/>
        <v>78</v>
      </c>
      <c r="B83" s="2">
        <f t="shared" si="22"/>
        <v>355.31342478057053</v>
      </c>
      <c r="C83" s="2">
        <f t="shared" si="23"/>
        <v>10</v>
      </c>
      <c r="D83" s="2">
        <f t="shared" si="24"/>
        <v>12</v>
      </c>
      <c r="E83" s="2">
        <f t="shared" si="25"/>
        <v>1498.6118549793</v>
      </c>
      <c r="F83" s="2">
        <f t="shared" si="26"/>
        <v>532.97013717085576</v>
      </c>
      <c r="G83" s="2">
        <f t="shared" si="27"/>
        <v>1098.2523270359686</v>
      </c>
      <c r="H83" s="2">
        <f t="shared" si="15"/>
        <v>78</v>
      </c>
      <c r="I83" s="24">
        <f>NPV(0.1,B$6:B83)</f>
        <v>94.438037603948075</v>
      </c>
      <c r="J83" s="24">
        <f>NPV(0.1,C$6:C83)</f>
        <v>99.940929512143924</v>
      </c>
      <c r="K83" s="24">
        <f>NPV(0.1,D$6:D83)</f>
        <v>119.92911541457268</v>
      </c>
      <c r="L83" s="24">
        <f>NPV(0.1,E$6:E83)</f>
        <v>152.1971839745375</v>
      </c>
      <c r="M83" s="24">
        <f>NPV(0.1,F$6:F83)</f>
        <v>141.65705640592213</v>
      </c>
      <c r="N83" s="24">
        <f>NPV(0.1,G$6:G83)</f>
        <v>176.86149940021659</v>
      </c>
      <c r="O83" s="24"/>
      <c r="P83" s="12">
        <f t="shared" si="16"/>
        <v>0.94438037603948077</v>
      </c>
      <c r="Q83" s="12">
        <f t="shared" si="17"/>
        <v>0.99940929512143928</v>
      </c>
      <c r="R83" s="12">
        <f t="shared" si="18"/>
        <v>0.99940929512143895</v>
      </c>
      <c r="S83" s="12">
        <f t="shared" si="19"/>
        <v>0.76098591987268749</v>
      </c>
      <c r="T83" s="12">
        <f t="shared" si="20"/>
        <v>0.94438037603948088</v>
      </c>
      <c r="U83" s="12">
        <f t="shared" si="21"/>
        <v>0.88430749700108291</v>
      </c>
      <c r="V83" s="24"/>
      <c r="W83" s="2"/>
      <c r="X83" s="1"/>
      <c r="Y83" s="1"/>
      <c r="Z83" s="1"/>
      <c r="AA83" s="1"/>
      <c r="AB83" s="1"/>
      <c r="AC83" s="1"/>
    </row>
    <row r="84" spans="1:29">
      <c r="A84" s="2">
        <f t="shared" si="14"/>
        <v>79</v>
      </c>
      <c r="B84" s="2">
        <f t="shared" si="22"/>
        <v>376.63223026740479</v>
      </c>
      <c r="C84" s="2">
        <f t="shared" si="23"/>
        <v>10</v>
      </c>
      <c r="D84" s="2">
        <f t="shared" si="24"/>
        <v>12</v>
      </c>
      <c r="E84" s="2">
        <f t="shared" si="25"/>
        <v>1618.5008033776442</v>
      </c>
      <c r="F84" s="2">
        <f t="shared" si="26"/>
        <v>564.94834540110719</v>
      </c>
      <c r="G84" s="2">
        <f t="shared" si="27"/>
        <v>1175.1299899284866</v>
      </c>
      <c r="H84" s="2">
        <f t="shared" si="15"/>
        <v>79</v>
      </c>
      <c r="I84" s="24">
        <f>NPV(0.1,B$6:B84)</f>
        <v>94.640290781986323</v>
      </c>
      <c r="J84" s="24">
        <f>NPV(0.1,C$6:C84)</f>
        <v>99.946299556494466</v>
      </c>
      <c r="K84" s="24">
        <f>NPV(0.1,D$6:D84)</f>
        <v>119.93555946779335</v>
      </c>
      <c r="L84" s="24">
        <f>NPV(0.1,E$6:E84)</f>
        <v>153.06632608409134</v>
      </c>
      <c r="M84" s="24">
        <f>NPV(0.1,F$6:F84)</f>
        <v>141.96043617297951</v>
      </c>
      <c r="N84" s="24">
        <f>NPV(0.1,G$6:G84)</f>
        <v>177.49254941657429</v>
      </c>
      <c r="O84" s="24"/>
      <c r="P84" s="12">
        <f t="shared" si="16"/>
        <v>0.94640290781986325</v>
      </c>
      <c r="Q84" s="12">
        <f t="shared" si="17"/>
        <v>0.99946299556494467</v>
      </c>
      <c r="R84" s="12">
        <f t="shared" si="18"/>
        <v>0.99946299556494467</v>
      </c>
      <c r="S84" s="12">
        <f t="shared" si="19"/>
        <v>0.76533163042045671</v>
      </c>
      <c r="T84" s="12">
        <f t="shared" si="20"/>
        <v>0.94640290781986347</v>
      </c>
      <c r="U84" s="12">
        <f t="shared" si="21"/>
        <v>0.88746274708287143</v>
      </c>
      <c r="V84" s="24"/>
      <c r="W84" s="2"/>
      <c r="X84" s="1"/>
      <c r="Y84" s="1"/>
      <c r="Z84" s="1"/>
      <c r="AA84" s="1"/>
      <c r="AB84" s="1"/>
      <c r="AC84" s="1"/>
    </row>
    <row r="85" spans="1:29">
      <c r="A85" s="2">
        <f t="shared" si="14"/>
        <v>80</v>
      </c>
      <c r="B85" s="2">
        <f t="shared" si="22"/>
        <v>399.2301640834491</v>
      </c>
      <c r="C85" s="2">
        <f t="shared" si="23"/>
        <v>10</v>
      </c>
      <c r="D85" s="2">
        <f t="shared" si="24"/>
        <v>12</v>
      </c>
      <c r="E85" s="2">
        <f t="shared" si="25"/>
        <v>1747.9808676478558</v>
      </c>
      <c r="F85" s="2">
        <f t="shared" si="26"/>
        <v>598.84524612517362</v>
      </c>
      <c r="G85" s="2">
        <f t="shared" si="27"/>
        <v>1257.3890892234806</v>
      </c>
      <c r="H85" s="2">
        <f t="shared" si="15"/>
        <v>80</v>
      </c>
      <c r="I85" s="24">
        <f>NPV(0.1,B$6:B85)</f>
        <v>94.835189299004995</v>
      </c>
      <c r="J85" s="24">
        <f>NPV(0.1,C$6:C85)</f>
        <v>99.951181414994977</v>
      </c>
      <c r="K85" s="24">
        <f>NPV(0.1,D$6:D85)</f>
        <v>119.94141769799396</v>
      </c>
      <c r="L85" s="24">
        <f>NPV(0.1,E$6:E85)</f>
        <v>153.91966560983516</v>
      </c>
      <c r="M85" s="24">
        <f>NPV(0.1,F$6:F85)</f>
        <v>142.25278394850753</v>
      </c>
      <c r="N85" s="24">
        <f>NPV(0.1,G$6:G85)</f>
        <v>178.10638897794044</v>
      </c>
      <c r="O85" s="24"/>
      <c r="P85" s="12">
        <f t="shared" si="16"/>
        <v>0.94835189299004996</v>
      </c>
      <c r="Q85" s="12">
        <f t="shared" si="17"/>
        <v>0.99951181414994972</v>
      </c>
      <c r="R85" s="12">
        <f t="shared" si="18"/>
        <v>0.99951181414994961</v>
      </c>
      <c r="S85" s="12">
        <f t="shared" si="19"/>
        <v>0.76959832804917583</v>
      </c>
      <c r="T85" s="12">
        <f t="shared" si="20"/>
        <v>0.94835189299005018</v>
      </c>
      <c r="U85" s="12">
        <f t="shared" si="21"/>
        <v>0.89053194488970222</v>
      </c>
      <c r="V85" s="24"/>
      <c r="W85" s="2"/>
      <c r="X85" s="1"/>
      <c r="Y85" s="1"/>
      <c r="Z85" s="1"/>
      <c r="AA85" s="1"/>
      <c r="AB85" s="1"/>
      <c r="AC85" s="1"/>
    </row>
    <row r="86" spans="1:29">
      <c r="A86" s="2">
        <f t="shared" si="14"/>
        <v>81</v>
      </c>
      <c r="B86" s="2">
        <f t="shared" si="22"/>
        <v>423.18397392845606</v>
      </c>
      <c r="C86" s="2">
        <f t="shared" si="23"/>
        <v>10</v>
      </c>
      <c r="D86" s="2">
        <f t="shared" si="24"/>
        <v>12</v>
      </c>
      <c r="E86" s="2">
        <f t="shared" si="25"/>
        <v>1887.8193370596844</v>
      </c>
      <c r="F86" s="2">
        <f t="shared" si="26"/>
        <v>634.77596089268411</v>
      </c>
      <c r="G86" s="2">
        <f t="shared" si="27"/>
        <v>1345.4063254691243</v>
      </c>
      <c r="H86" s="2">
        <f t="shared" si="15"/>
        <v>81</v>
      </c>
      <c r="I86" s="24">
        <f>NPV(0.1,B$6:B86)</f>
        <v>95.023000597223003</v>
      </c>
      <c r="J86" s="24">
        <f>NPV(0.1,C$6:C86)</f>
        <v>99.955619468177247</v>
      </c>
      <c r="K86" s="24">
        <f>NPV(0.1,D$6:D86)</f>
        <v>119.94674336181268</v>
      </c>
      <c r="L86" s="24">
        <f>NPV(0.1,E$6:E86)</f>
        <v>154.75748987147452</v>
      </c>
      <c r="M86" s="24">
        <f>NPV(0.1,F$6:F86)</f>
        <v>142.53450089583453</v>
      </c>
      <c r="N86" s="24">
        <f>NPV(0.1,G$6:G86)</f>
        <v>178.70348746036026</v>
      </c>
      <c r="O86" s="24"/>
      <c r="P86" s="12">
        <f t="shared" si="16"/>
        <v>0.95023000597223006</v>
      </c>
      <c r="Q86" s="12">
        <f t="shared" si="17"/>
        <v>0.99955619468177248</v>
      </c>
      <c r="R86" s="12">
        <f t="shared" si="18"/>
        <v>0.99955619468177237</v>
      </c>
      <c r="S86" s="12">
        <f t="shared" si="19"/>
        <v>0.77378744935737265</v>
      </c>
      <c r="T86" s="12">
        <f t="shared" si="20"/>
        <v>0.95023000597223017</v>
      </c>
      <c r="U86" s="12">
        <f t="shared" si="21"/>
        <v>0.89351743730180133</v>
      </c>
      <c r="V86" s="24"/>
      <c r="W86" s="2"/>
      <c r="X86" s="1"/>
      <c r="Y86" s="1"/>
      <c r="Z86" s="1"/>
      <c r="AA86" s="1"/>
      <c r="AB86" s="1"/>
      <c r="AC86" s="1"/>
    </row>
    <row r="87" spans="1:29">
      <c r="A87" s="2">
        <f t="shared" si="14"/>
        <v>82</v>
      </c>
      <c r="B87" s="2">
        <f t="shared" si="22"/>
        <v>448.57501236416346</v>
      </c>
      <c r="C87" s="2">
        <f t="shared" si="23"/>
        <v>10</v>
      </c>
      <c r="D87" s="2">
        <f t="shared" si="24"/>
        <v>12</v>
      </c>
      <c r="E87" s="2">
        <f t="shared" si="25"/>
        <v>2038.8448840244591</v>
      </c>
      <c r="F87" s="2">
        <f t="shared" si="26"/>
        <v>672.86251854624516</v>
      </c>
      <c r="G87" s="2">
        <f t="shared" si="27"/>
        <v>1439.5847682519632</v>
      </c>
      <c r="H87" s="2">
        <f t="shared" si="15"/>
        <v>82</v>
      </c>
      <c r="I87" s="24">
        <f>NPV(0.1,B$6:B87)</f>
        <v>95.20398239368761</v>
      </c>
      <c r="J87" s="24">
        <f>NPV(0.1,C$6:C87)</f>
        <v>99.959654061979307</v>
      </c>
      <c r="K87" s="24">
        <f>NPV(0.1,D$6:D87)</f>
        <v>119.95158487437516</v>
      </c>
      <c r="L87" s="24">
        <f>NPV(0.1,E$6:E87)</f>
        <v>155.58008096472042</v>
      </c>
      <c r="M87" s="24">
        <f>NPV(0.1,F$6:F87)</f>
        <v>142.80597359053144</v>
      </c>
      <c r="N87" s="24">
        <f>NPV(0.1,G$6:G87)</f>
        <v>179.28430143871407</v>
      </c>
      <c r="O87" s="24"/>
      <c r="P87" s="12">
        <f t="shared" si="16"/>
        <v>0.95203982393687614</v>
      </c>
      <c r="Q87" s="12">
        <f t="shared" si="17"/>
        <v>0.99959654061979308</v>
      </c>
      <c r="R87" s="12">
        <f t="shared" si="18"/>
        <v>0.99959654061979297</v>
      </c>
      <c r="S87" s="12">
        <f t="shared" si="19"/>
        <v>0.77790040482360212</v>
      </c>
      <c r="T87" s="12">
        <f t="shared" si="20"/>
        <v>0.95203982393687625</v>
      </c>
      <c r="U87" s="12">
        <f t="shared" si="21"/>
        <v>0.89642150719357039</v>
      </c>
      <c r="V87" s="24"/>
      <c r="W87" s="2"/>
      <c r="X87" s="1"/>
      <c r="Y87" s="1"/>
      <c r="Z87" s="1"/>
      <c r="AA87" s="1"/>
      <c r="AB87" s="1"/>
      <c r="AC87" s="1"/>
    </row>
    <row r="88" spans="1:29">
      <c r="A88" s="2">
        <f t="shared" si="14"/>
        <v>83</v>
      </c>
      <c r="B88" s="2">
        <f t="shared" si="22"/>
        <v>475.48951310601331</v>
      </c>
      <c r="C88" s="2">
        <f t="shared" si="23"/>
        <v>10</v>
      </c>
      <c r="D88" s="2">
        <f t="shared" si="24"/>
        <v>12</v>
      </c>
      <c r="E88" s="2">
        <f t="shared" si="25"/>
        <v>2201.9524747464161</v>
      </c>
      <c r="F88" s="2">
        <f t="shared" si="26"/>
        <v>713.2342696590199</v>
      </c>
      <c r="G88" s="2">
        <f t="shared" si="27"/>
        <v>1540.3557020296007</v>
      </c>
      <c r="H88" s="2">
        <f t="shared" si="15"/>
        <v>83</v>
      </c>
      <c r="I88" s="24">
        <f>NPV(0.1,B$6:B88)</f>
        <v>95.37838303391716</v>
      </c>
      <c r="J88" s="24">
        <f>NPV(0.1,C$6:C88)</f>
        <v>99.963321874526642</v>
      </c>
      <c r="K88" s="24">
        <f>NPV(0.1,D$6:D88)</f>
        <v>119.95598624943196</v>
      </c>
      <c r="L88" s="24">
        <f>NPV(0.1,E$6:E88)</f>
        <v>156.38771585627097</v>
      </c>
      <c r="M88" s="24">
        <f>NPV(0.1,F$6:F88)</f>
        <v>143.06757455087575</v>
      </c>
      <c r="N88" s="24">
        <f>NPV(0.1,G$6:G88)</f>
        <v>179.84927503584004</v>
      </c>
      <c r="O88" s="24"/>
      <c r="P88" s="12">
        <f t="shared" si="16"/>
        <v>0.95378383033917158</v>
      </c>
      <c r="Q88" s="12">
        <f t="shared" si="17"/>
        <v>0.99963321874526645</v>
      </c>
      <c r="R88" s="12">
        <f t="shared" si="18"/>
        <v>0.99963321874526634</v>
      </c>
      <c r="S88" s="12">
        <f t="shared" si="19"/>
        <v>0.78193857928135491</v>
      </c>
      <c r="T88" s="12">
        <f t="shared" si="20"/>
        <v>0.95378383033917169</v>
      </c>
      <c r="U88" s="12">
        <f t="shared" si="21"/>
        <v>0.89924637517920014</v>
      </c>
      <c r="V88" s="24"/>
      <c r="W88" s="2"/>
      <c r="X88" s="1"/>
      <c r="Y88" s="1"/>
      <c r="Z88" s="1"/>
      <c r="AA88" s="1"/>
      <c r="AB88" s="1"/>
      <c r="AC88" s="1"/>
    </row>
    <row r="89" spans="1:29">
      <c r="A89" s="2">
        <f t="shared" si="14"/>
        <v>84</v>
      </c>
      <c r="B89" s="2">
        <f t="shared" si="22"/>
        <v>504.01888389237411</v>
      </c>
      <c r="C89" s="2">
        <f t="shared" si="23"/>
        <v>10</v>
      </c>
      <c r="D89" s="2">
        <f t="shared" si="24"/>
        <v>12</v>
      </c>
      <c r="E89" s="2">
        <f t="shared" si="25"/>
        <v>2378.1086727261295</v>
      </c>
      <c r="F89" s="2">
        <f t="shared" si="26"/>
        <v>756.02832583856116</v>
      </c>
      <c r="G89" s="2">
        <f t="shared" si="27"/>
        <v>1648.1806011716728</v>
      </c>
      <c r="H89" s="2">
        <f t="shared" si="15"/>
        <v>84</v>
      </c>
      <c r="I89" s="24">
        <f>NPV(0.1,B$6:B89)</f>
        <v>95.546441832683797</v>
      </c>
      <c r="J89" s="24">
        <f>NPV(0.1,C$6:C89)</f>
        <v>99.966656249569667</v>
      </c>
      <c r="K89" s="24">
        <f>NPV(0.1,D$6:D89)</f>
        <v>119.95998749948359</v>
      </c>
      <c r="L89" s="24">
        <f>NPV(0.1,E$6:E89)</f>
        <v>157.18066647706604</v>
      </c>
      <c r="M89" s="24">
        <f>NPV(0.1,F$6:F89)</f>
        <v>143.31966274902572</v>
      </c>
      <c r="N89" s="24">
        <f>NPV(0.1,G$6:G89)</f>
        <v>180.39884026213531</v>
      </c>
      <c r="O89" s="24"/>
      <c r="P89" s="12">
        <f t="shared" si="16"/>
        <v>0.95546441832683793</v>
      </c>
      <c r="Q89" s="12">
        <f t="shared" si="17"/>
        <v>0.99966656249569663</v>
      </c>
      <c r="R89" s="12">
        <f t="shared" si="18"/>
        <v>0.99966656249569652</v>
      </c>
      <c r="S89" s="12">
        <f t="shared" si="19"/>
        <v>0.78590333238533017</v>
      </c>
      <c r="T89" s="12">
        <f t="shared" si="20"/>
        <v>0.95546441832683815</v>
      </c>
      <c r="U89" s="12">
        <f t="shared" si="21"/>
        <v>0.90199420131067654</v>
      </c>
      <c r="V89" s="24"/>
      <c r="W89" s="2"/>
      <c r="X89" s="1"/>
      <c r="Y89" s="1"/>
      <c r="Z89" s="1"/>
      <c r="AA89" s="1"/>
      <c r="AB89" s="1"/>
      <c r="AC89" s="1"/>
    </row>
    <row r="90" spans="1:29">
      <c r="A90" s="2">
        <f t="shared" si="14"/>
        <v>85</v>
      </c>
      <c r="B90" s="2">
        <f t="shared" si="22"/>
        <v>534.2600169259166</v>
      </c>
      <c r="C90" s="2">
        <f t="shared" si="23"/>
        <v>10</v>
      </c>
      <c r="D90" s="2">
        <f t="shared" si="24"/>
        <v>12</v>
      </c>
      <c r="E90" s="2">
        <f t="shared" si="25"/>
        <v>2568.35736654422</v>
      </c>
      <c r="F90" s="2">
        <f t="shared" si="26"/>
        <v>801.39002538887485</v>
      </c>
      <c r="G90" s="2">
        <f t="shared" si="27"/>
        <v>1763.55324325369</v>
      </c>
      <c r="H90" s="2">
        <f t="shared" si="15"/>
        <v>85</v>
      </c>
      <c r="I90" s="24">
        <f>NPV(0.1,B$6:B90)</f>
        <v>95.708389402404393</v>
      </c>
      <c r="J90" s="24">
        <f>NPV(0.1,C$6:C90)</f>
        <v>99.969687499608781</v>
      </c>
      <c r="K90" s="24">
        <f>NPV(0.1,D$6:D90)</f>
        <v>119.96362499953052</v>
      </c>
      <c r="L90" s="24">
        <f>NPV(0.1,E$6:E90)</f>
        <v>157.95919981384665</v>
      </c>
      <c r="M90" s="24">
        <f>NPV(0.1,F$6:F90)</f>
        <v>143.56258410360658</v>
      </c>
      <c r="N90" s="24">
        <f>NPV(0.1,G$6:G90)</f>
        <v>180.93341734589526</v>
      </c>
      <c r="O90" s="24"/>
      <c r="P90" s="12">
        <f t="shared" si="16"/>
        <v>0.95708389402404392</v>
      </c>
      <c r="Q90" s="12">
        <f t="shared" si="17"/>
        <v>0.99969687499608784</v>
      </c>
      <c r="R90" s="12">
        <f t="shared" si="18"/>
        <v>0.99969687499608773</v>
      </c>
      <c r="S90" s="12">
        <f t="shared" si="19"/>
        <v>0.78979599906923326</v>
      </c>
      <c r="T90" s="12">
        <f t="shared" si="20"/>
        <v>0.95708389402404392</v>
      </c>
      <c r="U90" s="12">
        <f t="shared" si="21"/>
        <v>0.90466708672947638</v>
      </c>
      <c r="V90" s="24"/>
      <c r="W90" s="2"/>
      <c r="X90" s="1"/>
      <c r="Y90" s="1"/>
      <c r="Z90" s="1"/>
      <c r="AA90" s="1"/>
      <c r="AB90" s="1"/>
      <c r="AC90" s="1"/>
    </row>
    <row r="91" spans="1:29">
      <c r="A91" s="2">
        <f t="shared" si="14"/>
        <v>86</v>
      </c>
      <c r="B91" s="2">
        <f t="shared" si="22"/>
        <v>566.3156179414716</v>
      </c>
      <c r="C91" s="2">
        <f t="shared" si="23"/>
        <v>10</v>
      </c>
      <c r="D91" s="2">
        <f t="shared" si="24"/>
        <v>12</v>
      </c>
      <c r="E91" s="2">
        <f t="shared" si="25"/>
        <v>2773.8259558677578</v>
      </c>
      <c r="F91" s="2">
        <f t="shared" si="26"/>
        <v>849.4734269122074</v>
      </c>
      <c r="G91" s="2">
        <f t="shared" si="27"/>
        <v>1887.0019702814484</v>
      </c>
      <c r="H91" s="2">
        <f t="shared" si="15"/>
        <v>86</v>
      </c>
      <c r="I91" s="24">
        <f>NPV(0.1,B$6:B91)</f>
        <v>95.864447969589691</v>
      </c>
      <c r="J91" s="24">
        <f>NPV(0.1,C$6:C91)</f>
        <v>99.972443181462523</v>
      </c>
      <c r="K91" s="24">
        <f>NPV(0.1,D$6:D91)</f>
        <v>119.96693181775503</v>
      </c>
      <c r="L91" s="24">
        <f>NPV(0.1,E$6:E91)</f>
        <v>158.72357799904944</v>
      </c>
      <c r="M91" s="24">
        <f>NPV(0.1,F$6:F91)</f>
        <v>143.79667195438455</v>
      </c>
      <c r="N91" s="24">
        <f>NPV(0.1,G$6:G91)</f>
        <v>181.45341505464356</v>
      </c>
      <c r="O91" s="24"/>
      <c r="P91" s="12">
        <f t="shared" si="16"/>
        <v>0.95864447969589694</v>
      </c>
      <c r="Q91" s="12">
        <f t="shared" si="17"/>
        <v>0.99972443181462523</v>
      </c>
      <c r="R91" s="12">
        <f t="shared" si="18"/>
        <v>0.99972443181462523</v>
      </c>
      <c r="S91" s="12">
        <f t="shared" si="19"/>
        <v>0.79361788999524718</v>
      </c>
      <c r="T91" s="12">
        <f t="shared" si="20"/>
        <v>0.95864447969589694</v>
      </c>
      <c r="U91" s="12">
        <f t="shared" si="21"/>
        <v>0.90726707527321782</v>
      </c>
      <c r="V91" s="24"/>
      <c r="W91" s="2"/>
      <c r="X91" s="1"/>
      <c r="Y91" s="1"/>
      <c r="Z91" s="1"/>
      <c r="AA91" s="1"/>
      <c r="AB91" s="1"/>
      <c r="AC91" s="1"/>
    </row>
    <row r="92" spans="1:29">
      <c r="A92" s="2">
        <f t="shared" si="14"/>
        <v>87</v>
      </c>
      <c r="B92" s="2">
        <f t="shared" si="22"/>
        <v>600.29455501795996</v>
      </c>
      <c r="C92" s="2">
        <f t="shared" si="23"/>
        <v>10</v>
      </c>
      <c r="D92" s="2">
        <f t="shared" si="24"/>
        <v>12</v>
      </c>
      <c r="E92" s="2">
        <f t="shared" si="25"/>
        <v>2995.7320323371787</v>
      </c>
      <c r="F92" s="2">
        <f t="shared" si="26"/>
        <v>900.44183252693983</v>
      </c>
      <c r="G92" s="2">
        <f t="shared" si="27"/>
        <v>2019.0921082011498</v>
      </c>
      <c r="H92" s="2">
        <f t="shared" si="15"/>
        <v>87</v>
      </c>
      <c r="I92" s="24">
        <f>NPV(0.1,B$6:B92)</f>
        <v>96.014831679786411</v>
      </c>
      <c r="J92" s="24">
        <f>NPV(0.1,C$6:C92)</f>
        <v>99.974948346784103</v>
      </c>
      <c r="K92" s="24">
        <f>NPV(0.1,D$6:D92)</f>
        <v>119.96993801614093</v>
      </c>
      <c r="L92" s="24">
        <f>NPV(0.1,E$6:E92)</f>
        <v>159.47405839906673</v>
      </c>
      <c r="M92" s="24">
        <f>NPV(0.1,F$6:F92)</f>
        <v>144.02224751967964</v>
      </c>
      <c r="N92" s="24">
        <f>NPV(0.1,G$6:G92)</f>
        <v>181.95923100769872</v>
      </c>
      <c r="O92" s="24"/>
      <c r="P92" s="12">
        <f t="shared" si="16"/>
        <v>0.96014831679786417</v>
      </c>
      <c r="Q92" s="12">
        <f t="shared" si="17"/>
        <v>0.99974948346784098</v>
      </c>
      <c r="R92" s="12">
        <f t="shared" si="18"/>
        <v>0.99974948346784109</v>
      </c>
      <c r="S92" s="12">
        <f t="shared" si="19"/>
        <v>0.79737029199533371</v>
      </c>
      <c r="T92" s="12">
        <f t="shared" si="20"/>
        <v>0.96014831679786428</v>
      </c>
      <c r="U92" s="12">
        <f t="shared" si="21"/>
        <v>0.90979615503849365</v>
      </c>
      <c r="V92" s="24"/>
      <c r="W92" s="2"/>
      <c r="X92" s="1"/>
      <c r="Y92" s="1"/>
      <c r="Z92" s="1"/>
      <c r="AA92" s="1"/>
      <c r="AB92" s="1"/>
      <c r="AC92" s="1"/>
    </row>
    <row r="93" spans="1:29">
      <c r="A93" s="2">
        <f t="shared" si="14"/>
        <v>88</v>
      </c>
      <c r="B93" s="2">
        <f t="shared" si="22"/>
        <v>636.31222831903756</v>
      </c>
      <c r="C93" s="2">
        <f t="shared" si="23"/>
        <v>10</v>
      </c>
      <c r="D93" s="2">
        <f t="shared" si="24"/>
        <v>12</v>
      </c>
      <c r="E93" s="2">
        <f t="shared" si="25"/>
        <v>3235.390594924153</v>
      </c>
      <c r="F93" s="2">
        <f t="shared" si="26"/>
        <v>954.46834247855622</v>
      </c>
      <c r="G93" s="2">
        <f t="shared" si="27"/>
        <v>2160.4285557752305</v>
      </c>
      <c r="H93" s="2">
        <f t="shared" si="15"/>
        <v>88</v>
      </c>
      <c r="I93" s="24">
        <f>NPV(0.1,B$6:B93)</f>
        <v>96.159746891430544</v>
      </c>
      <c r="J93" s="24">
        <f>NPV(0.1,C$6:C93)</f>
        <v>99.977225769803724</v>
      </c>
      <c r="K93" s="24">
        <f>NPV(0.1,D$6:D93)</f>
        <v>119.97267092376447</v>
      </c>
      <c r="L93" s="24">
        <f>NPV(0.1,E$6:E93)</f>
        <v>160.21089370090186</v>
      </c>
      <c r="M93" s="24">
        <f>NPV(0.1,F$6:F93)</f>
        <v>144.23962033714585</v>
      </c>
      <c r="N93" s="24">
        <f>NPV(0.1,G$6:G93)</f>
        <v>182.45125198021606</v>
      </c>
      <c r="O93" s="24"/>
      <c r="P93" s="12">
        <f t="shared" si="16"/>
        <v>0.96159746891430542</v>
      </c>
      <c r="Q93" s="12">
        <f t="shared" si="17"/>
        <v>0.99977225769803724</v>
      </c>
      <c r="R93" s="12">
        <f t="shared" si="18"/>
        <v>0.99977225769803724</v>
      </c>
      <c r="S93" s="12">
        <f t="shared" si="19"/>
        <v>0.80105446850450934</v>
      </c>
      <c r="T93" s="12">
        <f t="shared" si="20"/>
        <v>0.96159746891430564</v>
      </c>
      <c r="U93" s="12">
        <f t="shared" si="21"/>
        <v>0.91225625990108028</v>
      </c>
      <c r="V93" s="24"/>
      <c r="W93" s="2"/>
      <c r="X93" s="1"/>
      <c r="Y93" s="1"/>
      <c r="Z93" s="1"/>
      <c r="AA93" s="1"/>
      <c r="AB93" s="1"/>
      <c r="AC93" s="1"/>
    </row>
    <row r="94" spans="1:29">
      <c r="A94" s="2">
        <f t="shared" si="14"/>
        <v>89</v>
      </c>
      <c r="B94" s="2">
        <f t="shared" si="22"/>
        <v>674.49096201817986</v>
      </c>
      <c r="C94" s="2">
        <f t="shared" si="23"/>
        <v>10</v>
      </c>
      <c r="D94" s="2">
        <f t="shared" si="24"/>
        <v>12</v>
      </c>
      <c r="E94" s="2">
        <f t="shared" si="25"/>
        <v>3494.2218425180854</v>
      </c>
      <c r="F94" s="2">
        <f t="shared" si="26"/>
        <v>1011.7364430272696</v>
      </c>
      <c r="G94" s="2">
        <f t="shared" si="27"/>
        <v>2311.6585546794968</v>
      </c>
      <c r="H94" s="2">
        <f t="shared" si="15"/>
        <v>89</v>
      </c>
      <c r="I94" s="24">
        <f>NPV(0.1,B$6:B94)</f>
        <v>96.299392459014882</v>
      </c>
      <c r="J94" s="24">
        <f>NPV(0.1,C$6:C94)</f>
        <v>99.97929615436702</v>
      </c>
      <c r="K94" s="24">
        <f>NPV(0.1,D$6:D94)</f>
        <v>119.97515538524041</v>
      </c>
      <c r="L94" s="24">
        <f>NPV(0.1,E$6:E94)</f>
        <v>160.9343319972491</v>
      </c>
      <c r="M94" s="24">
        <f>NPV(0.1,F$6:F94)</f>
        <v>144.44908868852235</v>
      </c>
      <c r="N94" s="24">
        <f>NPV(0.1,G$6:G94)</f>
        <v>182.92985419893742</v>
      </c>
      <c r="O94" s="24"/>
      <c r="P94" s="12">
        <f t="shared" si="16"/>
        <v>0.96299392459014888</v>
      </c>
      <c r="Q94" s="12">
        <f t="shared" si="17"/>
        <v>0.99979296154367026</v>
      </c>
      <c r="R94" s="12">
        <f t="shared" si="18"/>
        <v>0.99979296154367014</v>
      </c>
      <c r="S94" s="12">
        <f t="shared" si="19"/>
        <v>0.80467165998624557</v>
      </c>
      <c r="T94" s="12">
        <f t="shared" si="20"/>
        <v>0.96299392459014899</v>
      </c>
      <c r="U94" s="12">
        <f t="shared" si="21"/>
        <v>0.91464927099468707</v>
      </c>
      <c r="V94" s="24"/>
      <c r="W94" s="2"/>
      <c r="X94" s="1"/>
      <c r="Y94" s="1"/>
      <c r="Z94" s="1"/>
      <c r="AA94" s="1"/>
      <c r="AB94" s="1"/>
      <c r="AC94" s="1"/>
    </row>
    <row r="95" spans="1:29">
      <c r="A95" s="2">
        <f t="shared" si="14"/>
        <v>90</v>
      </c>
      <c r="B95" s="2">
        <f t="shared" si="22"/>
        <v>714.96041973927072</v>
      </c>
      <c r="C95" s="2">
        <f t="shared" si="23"/>
        <v>10</v>
      </c>
      <c r="D95" s="2">
        <f t="shared" si="24"/>
        <v>12</v>
      </c>
      <c r="E95" s="2">
        <f t="shared" si="25"/>
        <v>3773.7595899195326</v>
      </c>
      <c r="F95" s="2">
        <f t="shared" si="26"/>
        <v>1072.4406296089057</v>
      </c>
      <c r="G95" s="2">
        <f t="shared" si="27"/>
        <v>2473.4746535070617</v>
      </c>
      <c r="H95" s="2">
        <f t="shared" si="15"/>
        <v>90</v>
      </c>
      <c r="I95" s="24">
        <f>NPV(0.1,B$6:B95)</f>
        <v>96.43396000595979</v>
      </c>
      <c r="J95" s="24">
        <f>NPV(0.1,C$6:C95)</f>
        <v>99.981178322151834</v>
      </c>
      <c r="K95" s="24">
        <f>NPV(0.1,D$6:D95)</f>
        <v>119.97741398658218</v>
      </c>
      <c r="L95" s="24">
        <f>NPV(0.1,E$6:E95)</f>
        <v>161.6446168700264</v>
      </c>
      <c r="M95" s="24">
        <f>NPV(0.1,F$6:F95)</f>
        <v>144.6509400089397</v>
      </c>
      <c r="N95" s="24">
        <f>NPV(0.1,G$6:G95)</f>
        <v>183.39540362987549</v>
      </c>
      <c r="O95" s="24"/>
      <c r="P95" s="12">
        <f t="shared" si="16"/>
        <v>0.96433960005959785</v>
      </c>
      <c r="Q95" s="12">
        <f t="shared" si="17"/>
        <v>0.99981178322151831</v>
      </c>
      <c r="R95" s="12">
        <f t="shared" si="18"/>
        <v>0.9998117832215182</v>
      </c>
      <c r="S95" s="12">
        <f t="shared" si="19"/>
        <v>0.80822308435013201</v>
      </c>
      <c r="T95" s="12">
        <f t="shared" si="20"/>
        <v>0.96433960005959796</v>
      </c>
      <c r="U95" s="12">
        <f t="shared" si="21"/>
        <v>0.91697701814937749</v>
      </c>
      <c r="V95" s="24"/>
      <c r="W95" s="2"/>
      <c r="X95" s="1"/>
      <c r="Y95" s="1"/>
      <c r="Z95" s="1"/>
      <c r="AA95" s="1"/>
      <c r="AB95" s="1"/>
      <c r="AC95" s="1"/>
    </row>
    <row r="96" spans="1:29">
      <c r="A96" s="2">
        <f t="shared" si="14"/>
        <v>91</v>
      </c>
      <c r="B96" s="2">
        <f t="shared" si="22"/>
        <v>757.85804492362695</v>
      </c>
      <c r="C96" s="2">
        <f t="shared" si="23"/>
        <v>10</v>
      </c>
      <c r="D96" s="2">
        <f t="shared" si="24"/>
        <v>12</v>
      </c>
      <c r="E96" s="2">
        <f t="shared" si="25"/>
        <v>4075.6603571130954</v>
      </c>
      <c r="F96" s="2">
        <f t="shared" si="26"/>
        <v>1136.7870673854402</v>
      </c>
      <c r="G96" s="2">
        <f t="shared" si="27"/>
        <v>2646.6178792525561</v>
      </c>
      <c r="H96" s="2">
        <f t="shared" si="15"/>
        <v>91</v>
      </c>
      <c r="I96" s="24">
        <f>NPV(0.1,B$6:B96)</f>
        <v>96.563634187561249</v>
      </c>
      <c r="J96" s="24">
        <f>NPV(0.1,C$6:C96)</f>
        <v>99.982889383774392</v>
      </c>
      <c r="K96" s="24">
        <f>NPV(0.1,D$6:D96)</f>
        <v>119.97946726052925</v>
      </c>
      <c r="L96" s="24">
        <f>NPV(0.1,E$6:E96)</f>
        <v>162.34198747238955</v>
      </c>
      <c r="M96" s="24">
        <f>NPV(0.1,F$6:F96)</f>
        <v>144.84545128134189</v>
      </c>
      <c r="N96" s="24">
        <f>NPV(0.1,G$6:G96)</f>
        <v>183.84825625815162</v>
      </c>
      <c r="O96" s="24"/>
      <c r="P96" s="12">
        <f t="shared" si="16"/>
        <v>0.96563634187561254</v>
      </c>
      <c r="Q96" s="12">
        <f t="shared" si="17"/>
        <v>0.99982889383774387</v>
      </c>
      <c r="R96" s="12">
        <f t="shared" si="18"/>
        <v>0.99982889383774376</v>
      </c>
      <c r="S96" s="12">
        <f t="shared" si="19"/>
        <v>0.81170993736194774</v>
      </c>
      <c r="T96" s="12">
        <f t="shared" si="20"/>
        <v>0.96563634187561265</v>
      </c>
      <c r="U96" s="12">
        <f t="shared" si="21"/>
        <v>0.91924128129075811</v>
      </c>
      <c r="V96" s="24"/>
      <c r="W96" s="2"/>
      <c r="X96" s="1"/>
      <c r="Y96" s="1"/>
      <c r="Z96" s="1"/>
      <c r="AA96" s="1"/>
      <c r="AB96" s="1"/>
      <c r="AC96" s="1"/>
    </row>
    <row r="97" spans="1:29">
      <c r="A97" s="2">
        <f t="shared" si="14"/>
        <v>92</v>
      </c>
      <c r="B97" s="2">
        <f t="shared" si="22"/>
        <v>803.3295276190446</v>
      </c>
      <c r="C97" s="2">
        <f t="shared" si="23"/>
        <v>10</v>
      </c>
      <c r="D97" s="2">
        <f t="shared" si="24"/>
        <v>12</v>
      </c>
      <c r="E97" s="2">
        <f t="shared" si="25"/>
        <v>4401.7131856821434</v>
      </c>
      <c r="F97" s="2">
        <f t="shared" si="26"/>
        <v>1204.9942914285666</v>
      </c>
      <c r="G97" s="2">
        <f t="shared" si="27"/>
        <v>2831.881130800235</v>
      </c>
      <c r="H97" s="2">
        <f t="shared" si="15"/>
        <v>92</v>
      </c>
      <c r="I97" s="24">
        <f>NPV(0.1,B$6:B97)</f>
        <v>96.688592944377206</v>
      </c>
      <c r="J97" s="24">
        <f>NPV(0.1,C$6:C97)</f>
        <v>99.984444894340342</v>
      </c>
      <c r="K97" s="24">
        <f>NPV(0.1,D$6:D97)</f>
        <v>119.9813338732084</v>
      </c>
      <c r="L97" s="24">
        <f>NPV(0.1,E$6:E97)</f>
        <v>163.02667860925519</v>
      </c>
      <c r="M97" s="24">
        <f>NPV(0.1,F$6:F97)</f>
        <v>145.03288941656584</v>
      </c>
      <c r="N97" s="24">
        <f>NPV(0.1,G$6:G97)</f>
        <v>184.28875836020205</v>
      </c>
      <c r="O97" s="24"/>
      <c r="P97" s="12">
        <f t="shared" si="16"/>
        <v>0.96688592944377205</v>
      </c>
      <c r="Q97" s="12">
        <f t="shared" si="17"/>
        <v>0.99984444894340341</v>
      </c>
      <c r="R97" s="12">
        <f t="shared" si="18"/>
        <v>0.9998444489434033</v>
      </c>
      <c r="S97" s="12">
        <f t="shared" si="19"/>
        <v>0.81513339304627597</v>
      </c>
      <c r="T97" s="12">
        <f t="shared" si="20"/>
        <v>0.96688592944377227</v>
      </c>
      <c r="U97" s="12">
        <f t="shared" si="21"/>
        <v>0.92144379180101021</v>
      </c>
      <c r="V97" s="24"/>
      <c r="W97" s="2"/>
      <c r="X97" s="1"/>
      <c r="Y97" s="1"/>
      <c r="Z97" s="1"/>
      <c r="AA97" s="1"/>
      <c r="AB97" s="1"/>
      <c r="AC97" s="1"/>
    </row>
    <row r="98" spans="1:29">
      <c r="A98" s="2">
        <f t="shared" si="14"/>
        <v>93</v>
      </c>
      <c r="B98" s="2">
        <f t="shared" si="22"/>
        <v>851.52929927618732</v>
      </c>
      <c r="C98" s="2">
        <f t="shared" si="23"/>
        <v>10</v>
      </c>
      <c r="D98" s="2">
        <f t="shared" si="24"/>
        <v>12</v>
      </c>
      <c r="E98" s="2">
        <f t="shared" si="25"/>
        <v>4753.8502405367153</v>
      </c>
      <c r="F98" s="2">
        <f t="shared" si="26"/>
        <v>1277.2939489142807</v>
      </c>
      <c r="G98" s="2">
        <f t="shared" si="27"/>
        <v>3030.1128099562516</v>
      </c>
      <c r="H98" s="2">
        <f t="shared" si="15"/>
        <v>93</v>
      </c>
      <c r="I98" s="24">
        <f>NPV(0.1,B$6:B98)</f>
        <v>96.809007746399843</v>
      </c>
      <c r="J98" s="24">
        <f>NPV(0.1,C$6:C98)</f>
        <v>99.985858994854866</v>
      </c>
      <c r="K98" s="24">
        <f>NPV(0.1,D$6:D98)</f>
        <v>119.9830307938258</v>
      </c>
      <c r="L98" s="24">
        <f>NPV(0.1,E$6:E98)</f>
        <v>163.69892081635965</v>
      </c>
      <c r="M98" s="24">
        <f>NPV(0.1,F$6:F98)</f>
        <v>145.21351161959981</v>
      </c>
      <c r="N98" s="24">
        <f>NPV(0.1,G$6:G98)</f>
        <v>184.71724676856016</v>
      </c>
      <c r="O98" s="24"/>
      <c r="P98" s="12">
        <f t="shared" si="16"/>
        <v>0.96809007746399844</v>
      </c>
      <c r="Q98" s="12">
        <f t="shared" si="17"/>
        <v>0.9998585899485487</v>
      </c>
      <c r="R98" s="12">
        <f t="shared" si="18"/>
        <v>0.99985858994854837</v>
      </c>
      <c r="S98" s="12">
        <f t="shared" si="19"/>
        <v>0.81849460408179819</v>
      </c>
      <c r="T98" s="12">
        <f t="shared" si="20"/>
        <v>0.96809007746399878</v>
      </c>
      <c r="U98" s="12">
        <f t="shared" si="21"/>
        <v>0.92358623384280081</v>
      </c>
      <c r="V98" s="24"/>
      <c r="W98" s="2"/>
      <c r="X98" s="1"/>
      <c r="Y98" s="1"/>
      <c r="Z98" s="1"/>
      <c r="AA98" s="1"/>
      <c r="AB98" s="1"/>
      <c r="AC98" s="1"/>
    </row>
    <row r="99" spans="1:29">
      <c r="A99" s="2">
        <f t="shared" ref="A99:A130" si="28">A98+1</f>
        <v>94</v>
      </c>
      <c r="B99" s="2">
        <f t="shared" si="22"/>
        <v>902.62105723275863</v>
      </c>
      <c r="C99" s="2">
        <f t="shared" si="23"/>
        <v>10</v>
      </c>
      <c r="D99" s="2">
        <f t="shared" si="24"/>
        <v>12</v>
      </c>
      <c r="E99" s="2">
        <f t="shared" si="25"/>
        <v>5134.1582597796532</v>
      </c>
      <c r="F99" s="2">
        <f t="shared" si="26"/>
        <v>1353.9315858491375</v>
      </c>
      <c r="G99" s="2">
        <f t="shared" si="27"/>
        <v>3242.2207066531892</v>
      </c>
      <c r="H99" s="2">
        <f t="shared" si="15"/>
        <v>94</v>
      </c>
      <c r="I99" s="24">
        <f>NPV(0.1,B$6:B99)</f>
        <v>96.925043828348947</v>
      </c>
      <c r="J99" s="24">
        <f>NPV(0.1,C$6:C99)</f>
        <v>99.987144540777138</v>
      </c>
      <c r="K99" s="24">
        <f>NPV(0.1,D$6:D99)</f>
        <v>119.98457344893254</v>
      </c>
      <c r="L99" s="24">
        <f>NPV(0.1,E$6:E99)</f>
        <v>164.35894043788039</v>
      </c>
      <c r="M99" s="24">
        <f>NPV(0.1,F$6:F99)</f>
        <v>145.38756574252346</v>
      </c>
      <c r="N99" s="24">
        <f>NPV(0.1,G$6:G99)</f>
        <v>185.1340491294176</v>
      </c>
      <c r="O99" s="24"/>
      <c r="P99" s="12">
        <f t="shared" si="16"/>
        <v>0.96925043828348945</v>
      </c>
      <c r="Q99" s="12">
        <f t="shared" si="17"/>
        <v>0.9998714454077714</v>
      </c>
      <c r="R99" s="12">
        <f t="shared" si="18"/>
        <v>0.99987144540777118</v>
      </c>
      <c r="S99" s="12">
        <f t="shared" si="19"/>
        <v>0.82179470218940198</v>
      </c>
      <c r="T99" s="12">
        <f t="shared" si="20"/>
        <v>0.96925043828348978</v>
      </c>
      <c r="U99" s="12">
        <f t="shared" si="21"/>
        <v>0.925670245647088</v>
      </c>
      <c r="V99" s="24"/>
      <c r="W99" s="2"/>
      <c r="X99" s="1"/>
      <c r="Y99" s="1"/>
      <c r="Z99" s="1"/>
      <c r="AA99" s="1"/>
      <c r="AB99" s="1"/>
      <c r="AC99" s="1"/>
    </row>
    <row r="100" spans="1:29">
      <c r="A100" s="2">
        <f t="shared" si="28"/>
        <v>95</v>
      </c>
      <c r="B100" s="2">
        <f t="shared" si="22"/>
        <v>956.7783206667242</v>
      </c>
      <c r="C100" s="2">
        <f t="shared" si="23"/>
        <v>10</v>
      </c>
      <c r="D100" s="2">
        <f t="shared" si="24"/>
        <v>12</v>
      </c>
      <c r="E100" s="2">
        <f t="shared" si="25"/>
        <v>5544.8909205620257</v>
      </c>
      <c r="F100" s="2">
        <f t="shared" si="26"/>
        <v>1435.1674810000859</v>
      </c>
      <c r="G100" s="2">
        <f t="shared" si="27"/>
        <v>3469.1761561189128</v>
      </c>
      <c r="H100" s="2">
        <f t="shared" si="15"/>
        <v>95</v>
      </c>
      <c r="I100" s="24">
        <f>NPV(0.1,B$6:B100)</f>
        <v>97.03686041640897</v>
      </c>
      <c r="J100" s="24">
        <f>NPV(0.1,C$6:C100)</f>
        <v>99.988313218888308</v>
      </c>
      <c r="K100" s="24">
        <f>NPV(0.1,D$6:D100)</f>
        <v>119.98597586266594</v>
      </c>
      <c r="L100" s="24">
        <f>NPV(0.1,E$6:E100)</f>
        <v>165.00695970264618</v>
      </c>
      <c r="M100" s="24">
        <f>NPV(0.1,F$6:F100)</f>
        <v>145.55529062461349</v>
      </c>
      <c r="N100" s="24">
        <f>NPV(0.1,G$6:G100)</f>
        <v>185.53948415316077</v>
      </c>
      <c r="O100" s="24"/>
      <c r="P100" s="12">
        <f t="shared" si="16"/>
        <v>0.97036860416408965</v>
      </c>
      <c r="Q100" s="12">
        <f t="shared" si="17"/>
        <v>0.99988313218888303</v>
      </c>
      <c r="R100" s="12">
        <f t="shared" si="18"/>
        <v>0.99988313218888281</v>
      </c>
      <c r="S100" s="12">
        <f t="shared" si="19"/>
        <v>0.82503479851323092</v>
      </c>
      <c r="T100" s="12">
        <f t="shared" si="20"/>
        <v>0.97036860416408999</v>
      </c>
      <c r="U100" s="12">
        <f t="shared" si="21"/>
        <v>0.92769742076580386</v>
      </c>
      <c r="V100" s="24"/>
      <c r="W100" s="2"/>
      <c r="X100" s="1"/>
      <c r="Y100" s="1"/>
      <c r="Z100" s="1"/>
      <c r="AA100" s="1"/>
      <c r="AB100" s="1"/>
      <c r="AC100" s="1"/>
    </row>
    <row r="101" spans="1:29">
      <c r="A101" s="2">
        <f t="shared" si="28"/>
        <v>96</v>
      </c>
      <c r="B101" s="2">
        <f t="shared" si="22"/>
        <v>1014.1850199067277</v>
      </c>
      <c r="C101" s="2">
        <f t="shared" si="23"/>
        <v>10</v>
      </c>
      <c r="D101" s="2">
        <f t="shared" si="24"/>
        <v>12</v>
      </c>
      <c r="E101" s="2">
        <f t="shared" si="25"/>
        <v>5988.4821942069884</v>
      </c>
      <c r="F101" s="2">
        <f t="shared" si="26"/>
        <v>1521.2775298600911</v>
      </c>
      <c r="G101" s="2">
        <f t="shared" si="27"/>
        <v>3712.0184870472367</v>
      </c>
      <c r="H101" s="2">
        <f t="shared" si="15"/>
        <v>96</v>
      </c>
      <c r="I101" s="24">
        <f>NPV(0.1,B$6:B101)</f>
        <v>97.144610946721372</v>
      </c>
      <c r="J101" s="24">
        <f>NPV(0.1,C$6:C101)</f>
        <v>99.989375653534836</v>
      </c>
      <c r="K101" s="24">
        <f>NPV(0.1,D$6:D101)</f>
        <v>119.98725078424174</v>
      </c>
      <c r="L101" s="24">
        <f>NPV(0.1,E$6:E101)</f>
        <v>165.64319679896172</v>
      </c>
      <c r="M101" s="24">
        <f>NPV(0.1,F$6:F101)</f>
        <v>145.7169164200821</v>
      </c>
      <c r="N101" s="24">
        <f>NPV(0.1,G$6:G101)</f>
        <v>185.93386185807455</v>
      </c>
      <c r="O101" s="24"/>
      <c r="P101" s="12">
        <f t="shared" si="16"/>
        <v>0.97144610946721377</v>
      </c>
      <c r="Q101" s="12">
        <f t="shared" si="17"/>
        <v>0.9998937565353484</v>
      </c>
      <c r="R101" s="12">
        <f t="shared" si="18"/>
        <v>0.99989375653534784</v>
      </c>
      <c r="S101" s="12">
        <f t="shared" si="19"/>
        <v>0.82821598399480867</v>
      </c>
      <c r="T101" s="12">
        <f t="shared" si="20"/>
        <v>0.97144610946721399</v>
      </c>
      <c r="U101" s="12">
        <f t="shared" si="21"/>
        <v>0.92966930929037273</v>
      </c>
      <c r="V101" s="24"/>
      <c r="W101" s="2"/>
      <c r="X101" s="1"/>
      <c r="Y101" s="1"/>
      <c r="Z101" s="1"/>
      <c r="AA101" s="1"/>
      <c r="AB101" s="1"/>
      <c r="AC101" s="1"/>
    </row>
    <row r="102" spans="1:29">
      <c r="A102" s="2">
        <f t="shared" si="28"/>
        <v>97</v>
      </c>
      <c r="B102" s="2">
        <f t="shared" si="22"/>
        <v>1075.0361211011314</v>
      </c>
      <c r="C102" s="2">
        <f t="shared" si="23"/>
        <v>10</v>
      </c>
      <c r="D102" s="2">
        <f t="shared" si="24"/>
        <v>12</v>
      </c>
      <c r="E102" s="2">
        <f t="shared" si="25"/>
        <v>6467.560769743548</v>
      </c>
      <c r="F102" s="2">
        <f t="shared" si="26"/>
        <v>1612.5541816516966</v>
      </c>
      <c r="G102" s="2">
        <f t="shared" si="27"/>
        <v>3971.8597811405434</v>
      </c>
      <c r="H102" s="2">
        <f t="shared" si="15"/>
        <v>97</v>
      </c>
      <c r="I102" s="24">
        <f>NPV(0.1,B$6:B102)</f>
        <v>97.248443275931493</v>
      </c>
      <c r="J102" s="24">
        <f>NPV(0.1,C$6:C102)</f>
        <v>99.990341503213486</v>
      </c>
      <c r="K102" s="24">
        <f>NPV(0.1,D$6:D102)</f>
        <v>119.98840980385613</v>
      </c>
      <c r="L102" s="24">
        <f>NPV(0.1,E$6:E102)</f>
        <v>166.26786594807152</v>
      </c>
      <c r="M102" s="24">
        <f>NPV(0.1,F$6:F102)</f>
        <v>145.8726649138973</v>
      </c>
      <c r="N102" s="24">
        <f>NPV(0.1,G$6:G102)</f>
        <v>186.31748380739978</v>
      </c>
      <c r="O102" s="24"/>
      <c r="P102" s="12">
        <f t="shared" si="16"/>
        <v>0.97248443275931495</v>
      </c>
      <c r="Q102" s="12">
        <f t="shared" si="17"/>
        <v>0.99990341503213487</v>
      </c>
      <c r="R102" s="12">
        <f t="shared" si="18"/>
        <v>0.99990341503213442</v>
      </c>
      <c r="S102" s="12">
        <f t="shared" si="19"/>
        <v>0.83133932974035762</v>
      </c>
      <c r="T102" s="12">
        <f t="shared" si="20"/>
        <v>0.97248443275931529</v>
      </c>
      <c r="U102" s="12">
        <f t="shared" si="21"/>
        <v>0.93158741903699893</v>
      </c>
      <c r="V102" s="24"/>
      <c r="W102" s="2"/>
      <c r="X102" s="1"/>
      <c r="Y102" s="1"/>
      <c r="Z102" s="1"/>
      <c r="AA102" s="1"/>
      <c r="AB102" s="1"/>
      <c r="AC102" s="1"/>
    </row>
    <row r="103" spans="1:29">
      <c r="A103" s="2">
        <f t="shared" si="28"/>
        <v>98</v>
      </c>
      <c r="B103" s="2">
        <f t="shared" si="22"/>
        <v>1139.5382883671994</v>
      </c>
      <c r="C103" s="2">
        <f t="shared" si="23"/>
        <v>10</v>
      </c>
      <c r="D103" s="2">
        <f t="shared" si="24"/>
        <v>12</v>
      </c>
      <c r="E103" s="2">
        <f t="shared" si="25"/>
        <v>6984.9656313230325</v>
      </c>
      <c r="F103" s="2">
        <f t="shared" si="26"/>
        <v>1709.3074325507985</v>
      </c>
      <c r="G103" s="2">
        <f t="shared" si="27"/>
        <v>4249.8899658203818</v>
      </c>
      <c r="H103" s="2">
        <f t="shared" si="15"/>
        <v>98</v>
      </c>
      <c r="I103" s="24">
        <f>NPV(0.1,B$6:B103)</f>
        <v>97.34849988407943</v>
      </c>
      <c r="J103" s="24">
        <f>NPV(0.1,C$6:C103)</f>
        <v>99.991219548375895</v>
      </c>
      <c r="K103" s="24">
        <f>NPV(0.1,D$6:D103)</f>
        <v>119.98946345805103</v>
      </c>
      <c r="L103" s="24">
        <f>NPV(0.1,E$6:E103)</f>
        <v>166.88117747628837</v>
      </c>
      <c r="M103" s="24">
        <f>NPV(0.1,F$6:F103)</f>
        <v>146.02274982611922</v>
      </c>
      <c r="N103" s="24">
        <f>NPV(0.1,G$6:G103)</f>
        <v>186.69064333992523</v>
      </c>
      <c r="O103" s="24"/>
      <c r="P103" s="12">
        <f t="shared" si="16"/>
        <v>0.97348499884079431</v>
      </c>
      <c r="Q103" s="12">
        <f t="shared" si="17"/>
        <v>0.99991219548375898</v>
      </c>
      <c r="R103" s="12">
        <f t="shared" si="18"/>
        <v>0.99991219548375865</v>
      </c>
      <c r="S103" s="12">
        <f t="shared" si="19"/>
        <v>0.83440588738144184</v>
      </c>
      <c r="T103" s="12">
        <f t="shared" si="20"/>
        <v>0.97348499884079487</v>
      </c>
      <c r="U103" s="12">
        <f t="shared" si="21"/>
        <v>0.93345321669962611</v>
      </c>
      <c r="V103" s="24"/>
      <c r="W103" s="2"/>
      <c r="X103" s="1"/>
      <c r="Y103" s="1"/>
      <c r="Z103" s="1"/>
      <c r="AA103" s="1"/>
      <c r="AB103" s="1"/>
      <c r="AC103" s="1"/>
    </row>
    <row r="104" spans="1:29">
      <c r="A104" s="2">
        <f t="shared" si="28"/>
        <v>99</v>
      </c>
      <c r="B104" s="2">
        <f t="shared" si="22"/>
        <v>1207.9105856692313</v>
      </c>
      <c r="C104" s="2">
        <f t="shared" si="23"/>
        <v>10</v>
      </c>
      <c r="D104" s="2">
        <f t="shared" si="24"/>
        <v>12</v>
      </c>
      <c r="E104" s="2">
        <f t="shared" si="25"/>
        <v>7543.7628818288758</v>
      </c>
      <c r="F104" s="2">
        <f t="shared" si="26"/>
        <v>1811.8658785038465</v>
      </c>
      <c r="G104" s="2">
        <f t="shared" si="27"/>
        <v>4547.3822634278085</v>
      </c>
      <c r="H104" s="2">
        <f t="shared" si="15"/>
        <v>99</v>
      </c>
      <c r="I104" s="24">
        <f>NPV(0.1,B$6:B104)</f>
        <v>97.444918070112905</v>
      </c>
      <c r="J104" s="24">
        <f>NPV(0.1,C$6:C104)</f>
        <v>99.992017771250801</v>
      </c>
      <c r="K104" s="24">
        <f>NPV(0.1,D$6:D104)</f>
        <v>119.99042132550093</v>
      </c>
      <c r="L104" s="24">
        <f>NPV(0.1,E$6:E104)</f>
        <v>167.48333788581041</v>
      </c>
      <c r="M104" s="24">
        <f>NPV(0.1,F$6:F104)</f>
        <v>146.16737710516944</v>
      </c>
      <c r="N104" s="24">
        <f>NPV(0.1,G$6:G104)</f>
        <v>187.05362579429089</v>
      </c>
      <c r="O104" s="24"/>
      <c r="P104" s="12">
        <f t="shared" si="16"/>
        <v>0.97444918070112907</v>
      </c>
      <c r="Q104" s="12">
        <f t="shared" si="17"/>
        <v>0.99992017771250796</v>
      </c>
      <c r="R104" s="12">
        <f t="shared" si="18"/>
        <v>0.99992017771250774</v>
      </c>
      <c r="S104" s="12">
        <f t="shared" si="19"/>
        <v>0.83741668942905212</v>
      </c>
      <c r="T104" s="12">
        <f t="shared" si="20"/>
        <v>0.97444918070112962</v>
      </c>
      <c r="U104" s="12">
        <f t="shared" si="21"/>
        <v>0.9352681289714545</v>
      </c>
      <c r="V104" s="24"/>
      <c r="W104" s="2"/>
      <c r="X104" s="1"/>
      <c r="Y104" s="1"/>
      <c r="Z104" s="1"/>
      <c r="AA104" s="1"/>
      <c r="AB104" s="1"/>
      <c r="AC104" s="1"/>
    </row>
    <row r="105" spans="1:29">
      <c r="A105" s="2">
        <f t="shared" si="28"/>
        <v>100</v>
      </c>
      <c r="B105" s="2">
        <f t="shared" si="22"/>
        <v>1280.3852208093851</v>
      </c>
      <c r="C105" s="2">
        <f t="shared" si="23"/>
        <v>10</v>
      </c>
      <c r="D105" s="2">
        <f t="shared" si="24"/>
        <v>12</v>
      </c>
      <c r="E105" s="2">
        <f t="shared" si="25"/>
        <v>8147.263912375186</v>
      </c>
      <c r="F105" s="2">
        <f t="shared" si="26"/>
        <v>1920.5778312140774</v>
      </c>
      <c r="G105" s="2">
        <f t="shared" si="27"/>
        <v>4865.6990218677556</v>
      </c>
      <c r="H105" s="2">
        <f t="shared" si="15"/>
        <v>100</v>
      </c>
      <c r="I105" s="24">
        <f>NPV(0.1,B$6:B105)</f>
        <v>97.537830140290623</v>
      </c>
      <c r="J105" s="24">
        <f>NPV(0.1,C$6:C105)</f>
        <v>99.992743428409824</v>
      </c>
      <c r="K105" s="24">
        <f>NPV(0.1,D$6:D105)</f>
        <v>119.99129211409175</v>
      </c>
      <c r="L105" s="24">
        <f>NPV(0.1,E$6:E105)</f>
        <v>168.07454992425022</v>
      </c>
      <c r="M105" s="24">
        <f>NPV(0.1,F$6:F105)</f>
        <v>146.30674521043602</v>
      </c>
      <c r="N105" s="24">
        <f>NPV(0.1,G$6:G105)</f>
        <v>187.40670872717388</v>
      </c>
      <c r="O105" s="24"/>
      <c r="P105" s="12">
        <f t="shared" si="16"/>
        <v>0.97537830140290627</v>
      </c>
      <c r="Q105" s="12">
        <f t="shared" si="17"/>
        <v>0.99992743428409825</v>
      </c>
      <c r="R105" s="12">
        <f t="shared" si="18"/>
        <v>0.99992743428409792</v>
      </c>
      <c r="S105" s="12">
        <f t="shared" si="19"/>
        <v>0.84037274962125108</v>
      </c>
      <c r="T105" s="12">
        <f t="shared" si="20"/>
        <v>0.97537830140290682</v>
      </c>
      <c r="U105" s="12">
        <f t="shared" si="21"/>
        <v>0.93703354363586944</v>
      </c>
      <c r="V105" s="24"/>
      <c r="W105" s="2"/>
      <c r="X105" s="1"/>
      <c r="Y105" s="1"/>
      <c r="Z105" s="1"/>
      <c r="AA105" s="1"/>
      <c r="AB105" s="1"/>
      <c r="AC105" s="1"/>
    </row>
    <row r="106" spans="1:29">
      <c r="A106" s="2">
        <f t="shared" si="28"/>
        <v>101</v>
      </c>
      <c r="B106" s="2">
        <f t="shared" si="22"/>
        <v>1357.2083340579484</v>
      </c>
      <c r="C106" s="2">
        <f t="shared" si="23"/>
        <v>10</v>
      </c>
      <c r="D106" s="2">
        <f t="shared" si="24"/>
        <v>12</v>
      </c>
      <c r="E106" s="2">
        <f t="shared" si="25"/>
        <v>8799.0450253652016</v>
      </c>
      <c r="F106" s="2">
        <f t="shared" si="26"/>
        <v>2035.8125010869221</v>
      </c>
      <c r="G106" s="2">
        <f t="shared" si="27"/>
        <v>5206.297953398499</v>
      </c>
      <c r="H106" s="2">
        <f t="shared" si="15"/>
        <v>101</v>
      </c>
      <c r="I106" s="24">
        <f>NPV(0.1,B$6:B106)</f>
        <v>97.6273635897346</v>
      </c>
      <c r="J106" s="24">
        <f>NPV(0.1,C$6:C106)</f>
        <v>99.993403116736189</v>
      </c>
      <c r="K106" s="24">
        <f>NPV(0.1,D$6:D106)</f>
        <v>119.9920837400834</v>
      </c>
      <c r="L106" s="24">
        <f>NPV(0.1,E$6:E106)</f>
        <v>168.65501265290021</v>
      </c>
      <c r="M106" s="24">
        <f>NPV(0.1,F$6:F106)</f>
        <v>146.44104538460198</v>
      </c>
      <c r="N106" s="24">
        <f>NPV(0.1,G$6:G106)</f>
        <v>187.7501621255237</v>
      </c>
      <c r="O106" s="24"/>
      <c r="P106" s="12">
        <f t="shared" si="16"/>
        <v>0.97627363589734595</v>
      </c>
      <c r="Q106" s="12">
        <f t="shared" si="17"/>
        <v>0.9999340311673619</v>
      </c>
      <c r="R106" s="12">
        <f t="shared" si="18"/>
        <v>0.99993403116736168</v>
      </c>
      <c r="S106" s="12">
        <f t="shared" si="19"/>
        <v>0.84327506326450108</v>
      </c>
      <c r="T106" s="12">
        <f t="shared" si="20"/>
        <v>0.9762736358973465</v>
      </c>
      <c r="U106" s="12">
        <f t="shared" si="21"/>
        <v>0.93875081062761856</v>
      </c>
      <c r="V106" s="24"/>
      <c r="W106" s="2"/>
      <c r="X106" s="1"/>
      <c r="Y106" s="1"/>
      <c r="Z106" s="1"/>
      <c r="AA106" s="1"/>
      <c r="AB106" s="1"/>
      <c r="AC106" s="1"/>
    </row>
    <row r="107" spans="1:29">
      <c r="A107" s="2">
        <f t="shared" si="28"/>
        <v>102</v>
      </c>
      <c r="B107" s="2">
        <f t="shared" si="22"/>
        <v>1438.6408341014253</v>
      </c>
      <c r="C107" s="2">
        <f t="shared" si="23"/>
        <v>10</v>
      </c>
      <c r="D107" s="2">
        <f t="shared" si="24"/>
        <v>12</v>
      </c>
      <c r="E107" s="2">
        <f t="shared" si="25"/>
        <v>9502.9686273944189</v>
      </c>
      <c r="F107" s="2">
        <f t="shared" si="26"/>
        <v>2157.9612511521377</v>
      </c>
      <c r="G107" s="2">
        <f t="shared" si="27"/>
        <v>5570.738810136394</v>
      </c>
      <c r="H107" s="2">
        <f t="shared" si="15"/>
        <v>102</v>
      </c>
      <c r="I107" s="24">
        <f>NPV(0.1,B$6:B107)</f>
        <v>97.713641277380617</v>
      </c>
      <c r="J107" s="24">
        <f>NPV(0.1,C$6:C107)</f>
        <v>99.994002833396536</v>
      </c>
      <c r="K107" s="24">
        <f>NPV(0.1,D$6:D107)</f>
        <v>119.9928034000758</v>
      </c>
      <c r="L107" s="24">
        <f>NPV(0.1,E$6:E107)</f>
        <v>169.22492151375656</v>
      </c>
      <c r="M107" s="24">
        <f>NPV(0.1,F$6:F107)</f>
        <v>146.57046191607097</v>
      </c>
      <c r="N107" s="24">
        <f>NPV(0.1,G$6:G107)</f>
        <v>188.08424861300941</v>
      </c>
      <c r="O107" s="24"/>
      <c r="P107" s="12">
        <f t="shared" si="16"/>
        <v>0.97713641277380614</v>
      </c>
      <c r="Q107" s="12">
        <f t="shared" si="17"/>
        <v>0.99994002833396534</v>
      </c>
      <c r="R107" s="12">
        <f t="shared" si="18"/>
        <v>0.999940028333965</v>
      </c>
      <c r="S107" s="12">
        <f t="shared" si="19"/>
        <v>0.84612460756878283</v>
      </c>
      <c r="T107" s="12">
        <f t="shared" si="20"/>
        <v>0.97713641277380647</v>
      </c>
      <c r="U107" s="12">
        <f t="shared" si="21"/>
        <v>0.94042124306504704</v>
      </c>
      <c r="V107" s="24"/>
      <c r="W107" s="2"/>
      <c r="X107" s="1"/>
      <c r="Y107" s="1"/>
      <c r="Z107" s="1"/>
      <c r="AA107" s="1"/>
      <c r="AB107" s="1"/>
      <c r="AC107" s="1"/>
    </row>
    <row r="108" spans="1:29">
      <c r="A108" s="2">
        <f t="shared" si="28"/>
        <v>103</v>
      </c>
      <c r="B108" s="2">
        <f t="shared" si="22"/>
        <v>1524.959284147511</v>
      </c>
      <c r="C108" s="2">
        <f t="shared" si="23"/>
        <v>10</v>
      </c>
      <c r="D108" s="2">
        <f t="shared" si="24"/>
        <v>12</v>
      </c>
      <c r="E108" s="2">
        <f t="shared" si="25"/>
        <v>10263.206117585973</v>
      </c>
      <c r="F108" s="2">
        <f t="shared" si="26"/>
        <v>2287.4389262212662</v>
      </c>
      <c r="G108" s="2">
        <f t="shared" si="27"/>
        <v>5960.6905268459423</v>
      </c>
      <c r="H108" s="2">
        <f t="shared" si="15"/>
        <v>103</v>
      </c>
      <c r="I108" s="24">
        <f>NPV(0.1,B$6:B108)</f>
        <v>97.796781594566781</v>
      </c>
      <c r="J108" s="24">
        <f>NPV(0.1,C$6:C108)</f>
        <v>99.994548030360491</v>
      </c>
      <c r="K108" s="24">
        <f>NPV(0.1,D$6:D108)</f>
        <v>119.99345763643252</v>
      </c>
      <c r="L108" s="24">
        <f>NPV(0.1,E$6:E108)</f>
        <v>169.78446839532464</v>
      </c>
      <c r="M108" s="24">
        <f>NPV(0.1,F$6:F108)</f>
        <v>146.69517239185021</v>
      </c>
      <c r="N108" s="24">
        <f>NPV(0.1,G$6:G108)</f>
        <v>188.40922365083642</v>
      </c>
      <c r="O108" s="24"/>
      <c r="P108" s="12">
        <f t="shared" si="16"/>
        <v>0.97796781594566784</v>
      </c>
      <c r="Q108" s="12">
        <f t="shared" si="17"/>
        <v>0.99994548030360486</v>
      </c>
      <c r="R108" s="12">
        <f t="shared" si="18"/>
        <v>0.99994548030360442</v>
      </c>
      <c r="S108" s="12">
        <f t="shared" si="19"/>
        <v>0.8489223419766232</v>
      </c>
      <c r="T108" s="12">
        <f t="shared" si="20"/>
        <v>0.97796781594566806</v>
      </c>
      <c r="U108" s="12">
        <f t="shared" si="21"/>
        <v>0.94204611825418216</v>
      </c>
      <c r="V108" s="24"/>
      <c r="W108" s="2"/>
      <c r="X108" s="1"/>
      <c r="Y108" s="1"/>
      <c r="Z108" s="1"/>
      <c r="AA108" s="1"/>
      <c r="AB108" s="1"/>
      <c r="AC108" s="1"/>
    </row>
    <row r="109" spans="1:29">
      <c r="A109" s="2">
        <f t="shared" si="28"/>
        <v>104</v>
      </c>
      <c r="B109" s="2">
        <f t="shared" si="22"/>
        <v>1616.4568411963617</v>
      </c>
      <c r="C109" s="2">
        <f t="shared" si="23"/>
        <v>10</v>
      </c>
      <c r="D109" s="2">
        <f t="shared" si="24"/>
        <v>12</v>
      </c>
      <c r="E109" s="2">
        <f t="shared" si="25"/>
        <v>11084.262606992852</v>
      </c>
      <c r="F109" s="2">
        <f t="shared" si="26"/>
        <v>2424.6852617945424</v>
      </c>
      <c r="G109" s="2">
        <f t="shared" si="27"/>
        <v>6377.9388637251586</v>
      </c>
      <c r="H109" s="2">
        <f t="shared" si="15"/>
        <v>104</v>
      </c>
      <c r="I109" s="24">
        <f>NPV(0.1,B$6:B109)</f>
        <v>97.876898627491613</v>
      </c>
      <c r="J109" s="24">
        <f>NPV(0.1,C$6:C109)</f>
        <v>99.995043663964069</v>
      </c>
      <c r="K109" s="24">
        <f>NPV(0.1,D$6:D109)</f>
        <v>119.99405239675681</v>
      </c>
      <c r="L109" s="24">
        <f>NPV(0.1,E$6:E109)</f>
        <v>170.3338416972278</v>
      </c>
      <c r="M109" s="24">
        <f>NPV(0.1,F$6:F109)</f>
        <v>146.81534794123746</v>
      </c>
      <c r="N109" s="24">
        <f>NPV(0.1,G$6:G109)</f>
        <v>188.72533573308633</v>
      </c>
      <c r="O109" s="24"/>
      <c r="P109" s="12">
        <f t="shared" si="16"/>
        <v>0.97876898627491615</v>
      </c>
      <c r="Q109" s="12">
        <f t="shared" si="17"/>
        <v>0.99995043663964067</v>
      </c>
      <c r="R109" s="12">
        <f t="shared" si="18"/>
        <v>0.99995043663964012</v>
      </c>
      <c r="S109" s="12">
        <f t="shared" si="19"/>
        <v>0.85166920848613903</v>
      </c>
      <c r="T109" s="12">
        <f t="shared" si="20"/>
        <v>0.97876898627491637</v>
      </c>
      <c r="U109" s="12">
        <f t="shared" si="21"/>
        <v>0.9436266786654316</v>
      </c>
      <c r="V109" s="24"/>
      <c r="W109" s="2"/>
      <c r="X109" s="1"/>
      <c r="Y109" s="1"/>
      <c r="Z109" s="1"/>
      <c r="AA109" s="1"/>
      <c r="AB109" s="1"/>
      <c r="AC109" s="1"/>
    </row>
    <row r="110" spans="1:29">
      <c r="A110" s="2">
        <f t="shared" si="28"/>
        <v>105</v>
      </c>
      <c r="B110" s="2">
        <f t="shared" si="22"/>
        <v>1713.4442516681434</v>
      </c>
      <c r="C110" s="2">
        <f t="shared" si="23"/>
        <v>10</v>
      </c>
      <c r="D110" s="2">
        <f t="shared" si="24"/>
        <v>12</v>
      </c>
      <c r="E110" s="2">
        <f t="shared" si="25"/>
        <v>11971.003615552281</v>
      </c>
      <c r="F110" s="2">
        <f t="shared" si="26"/>
        <v>2570.1663775022153</v>
      </c>
      <c r="G110" s="2">
        <f t="shared" si="27"/>
        <v>6824.3945841859204</v>
      </c>
      <c r="H110" s="2">
        <f t="shared" si="15"/>
        <v>105</v>
      </c>
      <c r="I110" s="24">
        <f>NPV(0.1,B$6:B110)</f>
        <v>97.954102313764636</v>
      </c>
      <c r="J110" s="24">
        <f>NPV(0.1,C$6:C110)</f>
        <v>99.995494239967343</v>
      </c>
      <c r="K110" s="24">
        <f>NPV(0.1,D$6:D110)</f>
        <v>119.99459308796074</v>
      </c>
      <c r="L110" s="24">
        <f>NPV(0.1,E$6:E110)</f>
        <v>170.87322639364186</v>
      </c>
      <c r="M110" s="24">
        <f>NPV(0.1,F$6:F110)</f>
        <v>146.93115347064702</v>
      </c>
      <c r="N110" s="24">
        <f>NPV(0.1,G$6:G110)</f>
        <v>189.03282657672943</v>
      </c>
      <c r="O110" s="24"/>
      <c r="P110" s="12">
        <f t="shared" si="16"/>
        <v>0.97954102313764635</v>
      </c>
      <c r="Q110" s="12">
        <f t="shared" si="17"/>
        <v>0.99995494239967342</v>
      </c>
      <c r="R110" s="12">
        <f t="shared" si="18"/>
        <v>0.99995494239967286</v>
      </c>
      <c r="S110" s="12">
        <f t="shared" si="19"/>
        <v>0.85436613196820932</v>
      </c>
      <c r="T110" s="12">
        <f t="shared" si="20"/>
        <v>0.97954102313764679</v>
      </c>
      <c r="U110" s="12">
        <f t="shared" si="21"/>
        <v>0.9451641328836472</v>
      </c>
      <c r="V110" s="24"/>
      <c r="W110" s="2"/>
      <c r="X110" s="1"/>
      <c r="Y110" s="1"/>
      <c r="Z110" s="1"/>
      <c r="AA110" s="1"/>
      <c r="AB110" s="1"/>
      <c r="AC110" s="1"/>
    </row>
    <row r="111" spans="1:29">
      <c r="A111" s="2">
        <f t="shared" si="28"/>
        <v>106</v>
      </c>
      <c r="B111" s="2">
        <f t="shared" si="22"/>
        <v>1816.250906768232</v>
      </c>
      <c r="C111" s="2">
        <f t="shared" si="23"/>
        <v>10</v>
      </c>
      <c r="D111" s="2">
        <f t="shared" si="24"/>
        <v>12</v>
      </c>
      <c r="E111" s="2">
        <f t="shared" si="25"/>
        <v>12928.683904796464</v>
      </c>
      <c r="F111" s="2">
        <f t="shared" si="26"/>
        <v>2724.3763601523483</v>
      </c>
      <c r="G111" s="2">
        <f t="shared" si="27"/>
        <v>7302.1022050789352</v>
      </c>
      <c r="H111" s="2">
        <f t="shared" si="15"/>
        <v>106</v>
      </c>
      <c r="I111" s="24">
        <f>NPV(0.1,B$6:B111)</f>
        <v>98.028498593264118</v>
      </c>
      <c r="J111" s="24">
        <f>NPV(0.1,C$6:C111)</f>
        <v>99.99590385451576</v>
      </c>
      <c r="K111" s="24">
        <f>NPV(0.1,D$6:D111)</f>
        <v>119.99508462541884</v>
      </c>
      <c r="L111" s="24">
        <f>NPV(0.1,E$6:E111)</f>
        <v>171.40280409557562</v>
      </c>
      <c r="M111" s="24">
        <f>NPV(0.1,F$6:F111)</f>
        <v>147.04274788989622</v>
      </c>
      <c r="N111" s="24">
        <f>NPV(0.1,G$6:G111)</f>
        <v>189.33193130645498</v>
      </c>
      <c r="O111" s="24"/>
      <c r="P111" s="12">
        <f t="shared" si="16"/>
        <v>0.98028498593264113</v>
      </c>
      <c r="Q111" s="12">
        <f t="shared" si="17"/>
        <v>0.99995903854515755</v>
      </c>
      <c r="R111" s="12">
        <f t="shared" si="18"/>
        <v>0.999959038545157</v>
      </c>
      <c r="S111" s="12">
        <f t="shared" si="19"/>
        <v>0.85701402047787811</v>
      </c>
      <c r="T111" s="12">
        <f t="shared" si="20"/>
        <v>0.98028498593264146</v>
      </c>
      <c r="U111" s="12">
        <f t="shared" si="21"/>
        <v>0.94665965653227491</v>
      </c>
      <c r="V111" s="24"/>
      <c r="W111" s="2"/>
      <c r="X111" s="1"/>
      <c r="Y111" s="1"/>
      <c r="Z111" s="1"/>
      <c r="AA111" s="1"/>
      <c r="AB111" s="1"/>
      <c r="AC111" s="1"/>
    </row>
    <row r="112" spans="1:29">
      <c r="A112" s="2">
        <f t="shared" si="28"/>
        <v>107</v>
      </c>
      <c r="B112" s="2">
        <f t="shared" si="22"/>
        <v>1925.2259611743259</v>
      </c>
      <c r="C112" s="2">
        <f t="shared" si="23"/>
        <v>10</v>
      </c>
      <c r="D112" s="2">
        <f t="shared" si="24"/>
        <v>12</v>
      </c>
      <c r="E112" s="2">
        <f t="shared" si="25"/>
        <v>13962.978617180182</v>
      </c>
      <c r="F112" s="2">
        <f t="shared" si="26"/>
        <v>2887.8389417614894</v>
      </c>
      <c r="G112" s="2">
        <f t="shared" si="27"/>
        <v>7813.2493594344614</v>
      </c>
      <c r="H112" s="2">
        <f t="shared" si="15"/>
        <v>107</v>
      </c>
      <c r="I112" s="24">
        <f>NPV(0.1,B$6:B112)</f>
        <v>98.100189553509054</v>
      </c>
      <c r="J112" s="24">
        <f>NPV(0.1,C$6:C112)</f>
        <v>99.996276231377962</v>
      </c>
      <c r="K112" s="24">
        <f>NPV(0.1,D$6:D112)</f>
        <v>119.9955314776535</v>
      </c>
      <c r="L112" s="24">
        <f>NPV(0.1,E$6:E112)</f>
        <v>171.92275311201971</v>
      </c>
      <c r="M112" s="24">
        <f>NPV(0.1,F$6:F112)</f>
        <v>147.15028433026362</v>
      </c>
      <c r="N112" s="24">
        <f>NPV(0.1,G$6:G112)</f>
        <v>189.62287863446076</v>
      </c>
      <c r="O112" s="24"/>
      <c r="P112" s="12">
        <f t="shared" si="16"/>
        <v>0.98100189553509054</v>
      </c>
      <c r="Q112" s="12">
        <f t="shared" si="17"/>
        <v>0.99996276231377967</v>
      </c>
      <c r="R112" s="12">
        <f t="shared" si="18"/>
        <v>0.99996276231377912</v>
      </c>
      <c r="S112" s="12">
        <f t="shared" si="19"/>
        <v>0.8596137655600985</v>
      </c>
      <c r="T112" s="12">
        <f t="shared" si="20"/>
        <v>0.98100189553509076</v>
      </c>
      <c r="U112" s="12">
        <f t="shared" si="21"/>
        <v>0.94811439317230384</v>
      </c>
      <c r="V112" s="24"/>
      <c r="W112" s="2"/>
      <c r="X112" s="1"/>
      <c r="Y112" s="1"/>
      <c r="Z112" s="1"/>
      <c r="AA112" s="1"/>
      <c r="AB112" s="1"/>
      <c r="AC112" s="1"/>
    </row>
    <row r="113" spans="1:29">
      <c r="A113" s="2">
        <f t="shared" si="28"/>
        <v>108</v>
      </c>
      <c r="B113" s="2">
        <f t="shared" si="22"/>
        <v>2040.7395188447856</v>
      </c>
      <c r="C113" s="2">
        <f t="shared" si="23"/>
        <v>10</v>
      </c>
      <c r="D113" s="2">
        <f t="shared" si="24"/>
        <v>12</v>
      </c>
      <c r="E113" s="2">
        <f t="shared" si="25"/>
        <v>15080.016906554598</v>
      </c>
      <c r="F113" s="2">
        <f t="shared" si="26"/>
        <v>3061.109278267179</v>
      </c>
      <c r="G113" s="2">
        <f t="shared" si="27"/>
        <v>8360.1768145948736</v>
      </c>
      <c r="H113" s="2">
        <f t="shared" si="15"/>
        <v>108</v>
      </c>
      <c r="I113" s="24">
        <f>NPV(0.1,B$6:B113)</f>
        <v>98.169273569745087</v>
      </c>
      <c r="J113" s="24">
        <f>NPV(0.1,C$6:C113)</f>
        <v>99.996614755798134</v>
      </c>
      <c r="K113" s="24">
        <f>NPV(0.1,D$6:D113)</f>
        <v>119.9959377069577</v>
      </c>
      <c r="L113" s="24">
        <f>NPV(0.1,E$6:E113)</f>
        <v>172.433248509983</v>
      </c>
      <c r="M113" s="24">
        <f>NPV(0.1,F$6:F113)</f>
        <v>147.25391035461769</v>
      </c>
      <c r="N113" s="24">
        <f>NPV(0.1,G$6:G113)</f>
        <v>189.9058910353391</v>
      </c>
      <c r="O113" s="24"/>
      <c r="P113" s="12">
        <f t="shared" si="16"/>
        <v>0.98169273569745086</v>
      </c>
      <c r="Q113" s="12">
        <f t="shared" si="17"/>
        <v>0.9999661475579813</v>
      </c>
      <c r="R113" s="12">
        <f t="shared" si="18"/>
        <v>0.99996614755798086</v>
      </c>
      <c r="S113" s="12">
        <f t="shared" si="19"/>
        <v>0.86216624254991503</v>
      </c>
      <c r="T113" s="12">
        <f t="shared" si="20"/>
        <v>0.9816927356974513</v>
      </c>
      <c r="U113" s="12">
        <f t="shared" si="21"/>
        <v>0.94952945517669551</v>
      </c>
      <c r="V113" s="24"/>
      <c r="W113" s="2"/>
      <c r="X113" s="1"/>
      <c r="Y113" s="1"/>
      <c r="Z113" s="1"/>
      <c r="AA113" s="1"/>
      <c r="AB113" s="1"/>
      <c r="AC113" s="1"/>
    </row>
    <row r="114" spans="1:29">
      <c r="A114" s="2">
        <f t="shared" si="28"/>
        <v>109</v>
      </c>
      <c r="B114" s="2">
        <f t="shared" si="22"/>
        <v>2163.183889975473</v>
      </c>
      <c r="C114" s="2">
        <f t="shared" si="23"/>
        <v>10</v>
      </c>
      <c r="D114" s="2">
        <f t="shared" si="24"/>
        <v>12</v>
      </c>
      <c r="E114" s="2">
        <f t="shared" si="25"/>
        <v>16286.418259078966</v>
      </c>
      <c r="F114" s="2">
        <f t="shared" si="26"/>
        <v>3244.7758349632099</v>
      </c>
      <c r="G114" s="2">
        <f t="shared" si="27"/>
        <v>8945.3891916165157</v>
      </c>
      <c r="H114" s="2">
        <f t="shared" si="15"/>
        <v>109</v>
      </c>
      <c r="I114" s="24">
        <f>NPV(0.1,B$6:B114)</f>
        <v>98.23584543993617</v>
      </c>
      <c r="J114" s="24">
        <f>NPV(0.1,C$6:C114)</f>
        <v>99.99692250527103</v>
      </c>
      <c r="K114" s="24">
        <f>NPV(0.1,D$6:D114)</f>
        <v>119.99630700632518</v>
      </c>
      <c r="L114" s="24">
        <f>NPV(0.1,E$6:E114)</f>
        <v>172.93446217343785</v>
      </c>
      <c r="M114" s="24">
        <f>NPV(0.1,F$6:F114)</f>
        <v>147.35376815990432</v>
      </c>
      <c r="N114" s="24">
        <f>NPV(0.1,G$6:G114)</f>
        <v>190.18118491619347</v>
      </c>
      <c r="O114" s="24"/>
      <c r="P114" s="12">
        <f t="shared" si="16"/>
        <v>0.98235845439936176</v>
      </c>
      <c r="Q114" s="12">
        <f t="shared" si="17"/>
        <v>0.99996922505271035</v>
      </c>
      <c r="R114" s="12">
        <f t="shared" si="18"/>
        <v>0.9999692250527098</v>
      </c>
      <c r="S114" s="12">
        <f t="shared" si="19"/>
        <v>0.86467231086718921</v>
      </c>
      <c r="T114" s="12">
        <f t="shared" si="20"/>
        <v>0.98235845439936209</v>
      </c>
      <c r="U114" s="12">
        <f t="shared" si="21"/>
        <v>0.95090592458096734</v>
      </c>
      <c r="V114" s="24"/>
      <c r="W114" s="2"/>
      <c r="X114" s="1"/>
      <c r="Y114" s="1"/>
      <c r="Z114" s="1"/>
      <c r="AA114" s="1"/>
      <c r="AB114" s="1"/>
      <c r="AC114" s="1"/>
    </row>
    <row r="115" spans="1:29">
      <c r="A115" s="2">
        <f t="shared" si="28"/>
        <v>110</v>
      </c>
      <c r="B115" s="2">
        <f t="shared" si="22"/>
        <v>2292.9749233740013</v>
      </c>
      <c r="C115" s="2">
        <f t="shared" si="23"/>
        <v>10</v>
      </c>
      <c r="D115" s="2">
        <f t="shared" si="24"/>
        <v>12</v>
      </c>
      <c r="E115" s="2">
        <f t="shared" si="25"/>
        <v>17589.331719805283</v>
      </c>
      <c r="F115" s="2">
        <f t="shared" si="26"/>
        <v>3439.4623850610028</v>
      </c>
      <c r="G115" s="2">
        <f t="shared" si="27"/>
        <v>9571.566435029672</v>
      </c>
      <c r="H115" s="2">
        <f t="shared" si="15"/>
        <v>110</v>
      </c>
      <c r="I115" s="24">
        <f>NPV(0.1,B$6:B115)</f>
        <v>98.299996514847578</v>
      </c>
      <c r="J115" s="24">
        <f>NPV(0.1,C$6:C115)</f>
        <v>99.997202277519122</v>
      </c>
      <c r="K115" s="24">
        <f>NPV(0.1,D$6:D115)</f>
        <v>119.99664273302287</v>
      </c>
      <c r="L115" s="24">
        <f>NPV(0.1,E$6:E115)</f>
        <v>173.4265628611935</v>
      </c>
      <c r="M115" s="24">
        <f>NPV(0.1,F$6:F115)</f>
        <v>147.44999477227142</v>
      </c>
      <c r="N115" s="24">
        <f>NPV(0.1,G$6:G115)</f>
        <v>190.44897078211545</v>
      </c>
      <c r="O115" s="24"/>
      <c r="P115" s="12">
        <f t="shared" si="16"/>
        <v>0.98299996514847576</v>
      </c>
      <c r="Q115" s="12">
        <f t="shared" si="17"/>
        <v>0.99997202277519126</v>
      </c>
      <c r="R115" s="12">
        <f t="shared" si="18"/>
        <v>0.99997202277519059</v>
      </c>
      <c r="S115" s="12">
        <f t="shared" si="19"/>
        <v>0.86713281430596756</v>
      </c>
      <c r="T115" s="12">
        <f t="shared" si="20"/>
        <v>0.98299996514847621</v>
      </c>
      <c r="U115" s="12">
        <f t="shared" si="21"/>
        <v>0.95224485391057723</v>
      </c>
      <c r="V115" s="24"/>
      <c r="W115" s="2"/>
      <c r="X115" s="1"/>
      <c r="Y115" s="1"/>
      <c r="Z115" s="1"/>
      <c r="AA115" s="1"/>
      <c r="AB115" s="1"/>
      <c r="AC115" s="1"/>
    </row>
    <row r="116" spans="1:29">
      <c r="A116" s="2">
        <f t="shared" si="28"/>
        <v>111</v>
      </c>
      <c r="B116" s="2">
        <f t="shared" si="22"/>
        <v>2430.5534187764415</v>
      </c>
      <c r="C116" s="2">
        <f t="shared" si="23"/>
        <v>10</v>
      </c>
      <c r="D116" s="2">
        <f t="shared" si="24"/>
        <v>12</v>
      </c>
      <c r="E116" s="2">
        <f t="shared" si="25"/>
        <v>18996.478257389706</v>
      </c>
      <c r="F116" s="2">
        <f t="shared" si="26"/>
        <v>3645.8301281646632</v>
      </c>
      <c r="G116" s="2">
        <f t="shared" si="27"/>
        <v>10241.576085481749</v>
      </c>
      <c r="H116" s="2">
        <f t="shared" si="15"/>
        <v>111</v>
      </c>
      <c r="I116" s="24">
        <f>NPV(0.1,B$6:B116)</f>
        <v>98.361814823398575</v>
      </c>
      <c r="J116" s="24">
        <f>NPV(0.1,C$6:C116)</f>
        <v>99.997456615926467</v>
      </c>
      <c r="K116" s="24">
        <f>NPV(0.1,D$6:D116)</f>
        <v>119.99694793911169</v>
      </c>
      <c r="L116" s="24">
        <f>NPV(0.1,E$6:E116)</f>
        <v>173.90971626371726</v>
      </c>
      <c r="M116" s="24">
        <f>NPV(0.1,F$6:F116)</f>
        <v>147.54272223509793</v>
      </c>
      <c r="N116" s="24">
        <f>NPV(0.1,G$6:G116)</f>
        <v>190.70945339714868</v>
      </c>
      <c r="O116" s="24"/>
      <c r="P116" s="12">
        <f t="shared" si="16"/>
        <v>0.98361814823398575</v>
      </c>
      <c r="Q116" s="12">
        <f t="shared" si="17"/>
        <v>0.99997456615926472</v>
      </c>
      <c r="R116" s="12">
        <f t="shared" si="18"/>
        <v>0.99997456615926406</v>
      </c>
      <c r="S116" s="12">
        <f t="shared" si="19"/>
        <v>0.86954858131858626</v>
      </c>
      <c r="T116" s="12">
        <f t="shared" si="20"/>
        <v>0.98361814823398619</v>
      </c>
      <c r="U116" s="12">
        <f t="shared" si="21"/>
        <v>0.95354726698574344</v>
      </c>
      <c r="V116" s="24"/>
      <c r="W116" s="2"/>
      <c r="X116" s="1"/>
      <c r="Y116" s="1"/>
      <c r="Z116" s="1"/>
      <c r="AA116" s="1"/>
      <c r="AB116" s="1"/>
      <c r="AC116" s="1"/>
    </row>
    <row r="117" spans="1:29">
      <c r="A117" s="2">
        <f t="shared" si="28"/>
        <v>112</v>
      </c>
      <c r="B117" s="2">
        <f t="shared" si="22"/>
        <v>2576.3866239030281</v>
      </c>
      <c r="C117" s="2">
        <f t="shared" si="23"/>
        <v>10</v>
      </c>
      <c r="D117" s="2">
        <f t="shared" si="24"/>
        <v>12</v>
      </c>
      <c r="E117" s="2">
        <f t="shared" si="25"/>
        <v>20516.196517980883</v>
      </c>
      <c r="F117" s="2">
        <f t="shared" si="26"/>
        <v>3864.5799358545432</v>
      </c>
      <c r="G117" s="2">
        <f t="shared" si="27"/>
        <v>10958.486411465472</v>
      </c>
      <c r="H117" s="2">
        <f t="shared" si="15"/>
        <v>112</v>
      </c>
      <c r="I117" s="24">
        <f>NPV(0.1,B$6:B117)</f>
        <v>98.4213851934568</v>
      </c>
      <c r="J117" s="24">
        <f>NPV(0.1,C$6:C117)</f>
        <v>99.997687832660418</v>
      </c>
      <c r="K117" s="24">
        <f>NPV(0.1,D$6:D117)</f>
        <v>119.99722539919244</v>
      </c>
      <c r="L117" s="24">
        <f>NPV(0.1,E$6:E117)</f>
        <v>174.38408505892238</v>
      </c>
      <c r="M117" s="24">
        <f>NPV(0.1,F$6:F117)</f>
        <v>147.63207779018529</v>
      </c>
      <c r="N117" s="24">
        <f>NPV(0.1,G$6:G117)</f>
        <v>190.9628319408628</v>
      </c>
      <c r="O117" s="24"/>
      <c r="P117" s="12">
        <f t="shared" si="16"/>
        <v>0.98421385193456801</v>
      </c>
      <c r="Q117" s="12">
        <f t="shared" si="17"/>
        <v>0.9999768783266042</v>
      </c>
      <c r="R117" s="12">
        <f t="shared" si="18"/>
        <v>0.99997687832660376</v>
      </c>
      <c r="S117" s="12">
        <f t="shared" si="19"/>
        <v>0.87192042529461189</v>
      </c>
      <c r="T117" s="12">
        <f t="shared" si="20"/>
        <v>0.98421385193456856</v>
      </c>
      <c r="U117" s="12">
        <f t="shared" si="21"/>
        <v>0.95481415970431405</v>
      </c>
      <c r="V117" s="24"/>
      <c r="W117" s="2"/>
      <c r="X117" s="1"/>
      <c r="Y117" s="1"/>
      <c r="Z117" s="1"/>
      <c r="AA117" s="1"/>
      <c r="AB117" s="1"/>
      <c r="AC117" s="1"/>
    </row>
    <row r="118" spans="1:29">
      <c r="A118" s="2">
        <f t="shared" si="28"/>
        <v>113</v>
      </c>
      <c r="B118" s="2">
        <f t="shared" si="22"/>
        <v>2730.9698213372099</v>
      </c>
      <c r="C118" s="2">
        <f t="shared" si="23"/>
        <v>10</v>
      </c>
      <c r="D118" s="2">
        <f t="shared" si="24"/>
        <v>12</v>
      </c>
      <c r="E118" s="2">
        <f t="shared" si="25"/>
        <v>22157.492239419356</v>
      </c>
      <c r="F118" s="2">
        <f t="shared" si="26"/>
        <v>4096.4547320058164</v>
      </c>
      <c r="G118" s="2">
        <f t="shared" si="27"/>
        <v>11725.580460268056</v>
      </c>
      <c r="H118" s="2">
        <f t="shared" si="15"/>
        <v>113</v>
      </c>
      <c r="I118" s="24">
        <f>NPV(0.1,B$6:B118)</f>
        <v>98.478789368240186</v>
      </c>
      <c r="J118" s="24">
        <f>NPV(0.1,C$6:C118)</f>
        <v>99.997898029691285</v>
      </c>
      <c r="K118" s="24">
        <f>NPV(0.1,D$6:D118)</f>
        <v>119.99747763562948</v>
      </c>
      <c r="L118" s="24">
        <f>NPV(0.1,E$6:E118)</f>
        <v>174.84982896694197</v>
      </c>
      <c r="M118" s="24">
        <f>NPV(0.1,F$6:F118)</f>
        <v>147.71818405236036</v>
      </c>
      <c r="N118" s="24">
        <f>NPV(0.1,G$6:G118)</f>
        <v>191.20930016065748</v>
      </c>
      <c r="O118" s="24"/>
      <c r="P118" s="12">
        <f t="shared" si="16"/>
        <v>0.98478789368240183</v>
      </c>
      <c r="Q118" s="12">
        <f t="shared" si="17"/>
        <v>0.9999789802969129</v>
      </c>
      <c r="R118" s="12">
        <f t="shared" si="18"/>
        <v>0.99997898029691235</v>
      </c>
      <c r="S118" s="12">
        <f t="shared" si="19"/>
        <v>0.87424914483470983</v>
      </c>
      <c r="T118" s="12">
        <f t="shared" si="20"/>
        <v>0.98478789368240238</v>
      </c>
      <c r="U118" s="12">
        <f t="shared" si="21"/>
        <v>0.95604650080328735</v>
      </c>
      <c r="V118" s="24"/>
      <c r="W118" s="2"/>
      <c r="X118" s="1"/>
      <c r="Y118" s="1"/>
      <c r="Z118" s="1"/>
      <c r="AA118" s="1"/>
      <c r="AB118" s="1"/>
      <c r="AC118" s="1"/>
    </row>
    <row r="119" spans="1:29">
      <c r="A119" s="2">
        <f t="shared" si="28"/>
        <v>114</v>
      </c>
      <c r="B119" s="2">
        <f t="shared" si="22"/>
        <v>2894.8280106174425</v>
      </c>
      <c r="C119" s="2">
        <f t="shared" si="23"/>
        <v>10</v>
      </c>
      <c r="D119" s="2">
        <f t="shared" si="24"/>
        <v>12</v>
      </c>
      <c r="E119" s="2">
        <f t="shared" si="25"/>
        <v>23930.091618572907</v>
      </c>
      <c r="F119" s="2">
        <f t="shared" si="26"/>
        <v>4342.2420159261655</v>
      </c>
      <c r="G119" s="2">
        <f t="shared" si="27"/>
        <v>12546.371092486821</v>
      </c>
      <c r="H119" s="2">
        <f t="shared" si="15"/>
        <v>114</v>
      </c>
      <c r="I119" s="24">
        <f>NPV(0.1,B$6:B119)</f>
        <v>98.534106118486008</v>
      </c>
      <c r="J119" s="24">
        <f>NPV(0.1,C$6:C119)</f>
        <v>99.998089117901159</v>
      </c>
      <c r="K119" s="24">
        <f>NPV(0.1,D$6:D119)</f>
        <v>119.99770694148134</v>
      </c>
      <c r="L119" s="24">
        <f>NPV(0.1,E$6:E119)</f>
        <v>175.30710480390667</v>
      </c>
      <c r="M119" s="24">
        <f>NPV(0.1,F$6:F119)</f>
        <v>147.80115917772906</v>
      </c>
      <c r="N119" s="24">
        <f>NPV(0.1,G$6:G119)</f>
        <v>191.44904651991226</v>
      </c>
      <c r="O119" s="24"/>
      <c r="P119" s="12">
        <f t="shared" si="16"/>
        <v>0.98534106118486009</v>
      </c>
      <c r="Q119" s="12">
        <f t="shared" si="17"/>
        <v>0.99998089117901157</v>
      </c>
      <c r="R119" s="12">
        <f t="shared" si="18"/>
        <v>0.99998089117901112</v>
      </c>
      <c r="S119" s="12">
        <f t="shared" si="19"/>
        <v>0.87653552401953339</v>
      </c>
      <c r="T119" s="12">
        <f t="shared" si="20"/>
        <v>0.98534106118486042</v>
      </c>
      <c r="U119" s="12">
        <f t="shared" si="21"/>
        <v>0.95724523259956129</v>
      </c>
      <c r="V119" s="24"/>
      <c r="W119" s="2"/>
      <c r="X119" s="1"/>
      <c r="Y119" s="1"/>
      <c r="Z119" s="1"/>
      <c r="AA119" s="1"/>
      <c r="AB119" s="1"/>
      <c r="AC119" s="1"/>
    </row>
    <row r="120" spans="1:29">
      <c r="A120" s="2">
        <f t="shared" si="28"/>
        <v>115</v>
      </c>
      <c r="B120" s="2">
        <f t="shared" si="22"/>
        <v>3068.5176912544894</v>
      </c>
      <c r="C120" s="2">
        <f t="shared" si="23"/>
        <v>10</v>
      </c>
      <c r="D120" s="2">
        <f t="shared" si="24"/>
        <v>12</v>
      </c>
      <c r="E120" s="2">
        <f t="shared" si="25"/>
        <v>25844.498948058743</v>
      </c>
      <c r="F120" s="2">
        <f t="shared" si="26"/>
        <v>4602.7765368817354</v>
      </c>
      <c r="G120" s="2">
        <f t="shared" si="27"/>
        <v>13424.617068960899</v>
      </c>
      <c r="H120" s="2">
        <f t="shared" si="15"/>
        <v>115</v>
      </c>
      <c r="I120" s="24">
        <f>NPV(0.1,B$6:B120)</f>
        <v>98.587411350541046</v>
      </c>
      <c r="J120" s="24">
        <f>NPV(0.1,C$6:C120)</f>
        <v>99.998262834455588</v>
      </c>
      <c r="K120" s="24">
        <f>NPV(0.1,D$6:D120)</f>
        <v>119.99791540134666</v>
      </c>
      <c r="L120" s="24">
        <f>NPV(0.1,E$6:E120)</f>
        <v>175.75606653474472</v>
      </c>
      <c r="M120" s="24">
        <f>NPV(0.1,F$6:F120)</f>
        <v>147.88111702581165</v>
      </c>
      <c r="N120" s="24">
        <f>NPV(0.1,G$6:G120)</f>
        <v>191.68225434209648</v>
      </c>
      <c r="O120" s="24"/>
      <c r="P120" s="12">
        <f t="shared" si="16"/>
        <v>0.98587411350541043</v>
      </c>
      <c r="Q120" s="12">
        <f t="shared" si="17"/>
        <v>0.99998262834455587</v>
      </c>
      <c r="R120" s="12">
        <f t="shared" si="18"/>
        <v>0.99998262834455554</v>
      </c>
      <c r="S120" s="12">
        <f t="shared" si="19"/>
        <v>0.87878033267372357</v>
      </c>
      <c r="T120" s="12">
        <f t="shared" si="20"/>
        <v>0.98587411350541099</v>
      </c>
      <c r="U120" s="12">
        <f t="shared" si="21"/>
        <v>0.95841127171048246</v>
      </c>
      <c r="V120" s="24"/>
      <c r="W120" s="2"/>
      <c r="X120" s="1"/>
      <c r="Y120" s="1"/>
      <c r="Z120" s="1"/>
      <c r="AA120" s="1"/>
      <c r="AB120" s="1"/>
      <c r="AC120" s="1"/>
    </row>
    <row r="121" spans="1:29">
      <c r="A121" s="2">
        <f t="shared" si="28"/>
        <v>116</v>
      </c>
      <c r="B121" s="2">
        <f t="shared" si="22"/>
        <v>3252.6287527297591</v>
      </c>
      <c r="C121" s="2">
        <f t="shared" si="23"/>
        <v>10</v>
      </c>
      <c r="D121" s="2">
        <f t="shared" si="24"/>
        <v>12</v>
      </c>
      <c r="E121" s="2">
        <f t="shared" si="25"/>
        <v>27912.058863903443</v>
      </c>
      <c r="F121" s="2">
        <f t="shared" si="26"/>
        <v>4878.9431290946395</v>
      </c>
      <c r="G121" s="2">
        <f t="shared" si="27"/>
        <v>14364.340263788163</v>
      </c>
      <c r="H121" s="2">
        <f t="shared" si="15"/>
        <v>116</v>
      </c>
      <c r="I121" s="24">
        <f>NPV(0.1,B$6:B121)</f>
        <v>98.63877821052138</v>
      </c>
      <c r="J121" s="24">
        <f>NPV(0.1,C$6:C121)</f>
        <v>99.998420758595998</v>
      </c>
      <c r="K121" s="24">
        <f>NPV(0.1,D$6:D121)</f>
        <v>119.99810491031513</v>
      </c>
      <c r="L121" s="24">
        <f>NPV(0.1,E$6:E121)</f>
        <v>176.19686532502209</v>
      </c>
      <c r="M121" s="24">
        <f>NPV(0.1,F$6:F121)</f>
        <v>147.95816731578213</v>
      </c>
      <c r="N121" s="24">
        <f>NPV(0.1,G$6:G121)</f>
        <v>191.90910195094838</v>
      </c>
      <c r="O121" s="24"/>
      <c r="P121" s="12">
        <f t="shared" si="16"/>
        <v>0.98638778210521383</v>
      </c>
      <c r="Q121" s="12">
        <f t="shared" si="17"/>
        <v>0.99998420758595996</v>
      </c>
      <c r="R121" s="12">
        <f t="shared" si="18"/>
        <v>0.99998420758595941</v>
      </c>
      <c r="S121" s="12">
        <f t="shared" si="19"/>
        <v>0.88098432662511039</v>
      </c>
      <c r="T121" s="12">
        <f t="shared" si="20"/>
        <v>0.98638778210521427</v>
      </c>
      <c r="U121" s="12">
        <f t="shared" si="21"/>
        <v>0.95954550975474195</v>
      </c>
      <c r="V121" s="24"/>
      <c r="W121" s="2"/>
      <c r="X121" s="1"/>
      <c r="Y121" s="1"/>
      <c r="Z121" s="1"/>
      <c r="AA121" s="1"/>
      <c r="AB121" s="1"/>
      <c r="AC121" s="1"/>
    </row>
    <row r="122" spans="1:29">
      <c r="A122" s="2">
        <f t="shared" si="28"/>
        <v>117</v>
      </c>
      <c r="B122" s="2">
        <f t="shared" si="22"/>
        <v>3447.786477893545</v>
      </c>
      <c r="C122" s="2">
        <f t="shared" si="23"/>
        <v>10</v>
      </c>
      <c r="D122" s="2">
        <f t="shared" si="24"/>
        <v>12</v>
      </c>
      <c r="E122" s="2">
        <f t="shared" si="25"/>
        <v>30145.023573015722</v>
      </c>
      <c r="F122" s="2">
        <f t="shared" si="26"/>
        <v>5171.6797168403182</v>
      </c>
      <c r="G122" s="2">
        <f t="shared" si="27"/>
        <v>15369.844082253336</v>
      </c>
      <c r="H122" s="2">
        <f t="shared" si="15"/>
        <v>117</v>
      </c>
      <c r="I122" s="24">
        <f>NPV(0.1,B$6:B122)</f>
        <v>98.688277184684225</v>
      </c>
      <c r="J122" s="24">
        <f>NPV(0.1,C$6:C122)</f>
        <v>99.998564325996355</v>
      </c>
      <c r="K122" s="24">
        <f>NPV(0.1,D$6:D122)</f>
        <v>119.99827719119557</v>
      </c>
      <c r="L122" s="24">
        <f>NPV(0.1,E$6:E122)</f>
        <v>176.62964959183986</v>
      </c>
      <c r="M122" s="24">
        <f>NPV(0.1,F$6:F122)</f>
        <v>148.03241577702639</v>
      </c>
      <c r="N122" s="24">
        <f>NPV(0.1,G$6:G122)</f>
        <v>192.12976280683162</v>
      </c>
      <c r="O122" s="24"/>
      <c r="P122" s="12">
        <f t="shared" si="16"/>
        <v>0.98688277184684225</v>
      </c>
      <c r="Q122" s="12">
        <f t="shared" si="17"/>
        <v>0.99998564325996353</v>
      </c>
      <c r="R122" s="12">
        <f t="shared" si="18"/>
        <v>0.99998564325996309</v>
      </c>
      <c r="S122" s="12">
        <f t="shared" si="19"/>
        <v>0.88314824795919933</v>
      </c>
      <c r="T122" s="12">
        <f t="shared" si="20"/>
        <v>0.98688277184684259</v>
      </c>
      <c r="U122" s="12">
        <f t="shared" si="21"/>
        <v>0.96064881403415814</v>
      </c>
      <c r="V122" s="24"/>
      <c r="W122" s="2"/>
      <c r="X122" s="1"/>
      <c r="Y122" s="1"/>
      <c r="Z122" s="1"/>
      <c r="AA122" s="1"/>
      <c r="AB122" s="1"/>
      <c r="AC122" s="1"/>
    </row>
    <row r="123" spans="1:29">
      <c r="A123" s="2">
        <f t="shared" si="28"/>
        <v>118</v>
      </c>
      <c r="B123" s="2">
        <f t="shared" si="22"/>
        <v>3654.6536665671579</v>
      </c>
      <c r="C123" s="2">
        <f t="shared" si="23"/>
        <v>10</v>
      </c>
      <c r="D123" s="2">
        <f t="shared" si="24"/>
        <v>12</v>
      </c>
      <c r="E123" s="2">
        <f t="shared" si="25"/>
        <v>32556.625458856983</v>
      </c>
      <c r="F123" s="2">
        <f t="shared" si="26"/>
        <v>5481.9804998507379</v>
      </c>
      <c r="G123" s="2">
        <f t="shared" si="27"/>
        <v>16445.733168011069</v>
      </c>
      <c r="H123" s="2">
        <f t="shared" si="15"/>
        <v>118</v>
      </c>
      <c r="I123" s="24">
        <f>NPV(0.1,B$6:B123)</f>
        <v>98.735976196150247</v>
      </c>
      <c r="J123" s="24">
        <f>NPV(0.1,C$6:C123)</f>
        <v>99.998694841814867</v>
      </c>
      <c r="K123" s="24">
        <f>NPV(0.1,D$6:D123)</f>
        <v>119.99843381017779</v>
      </c>
      <c r="L123" s="24">
        <f>NPV(0.1,E$6:E123)</f>
        <v>177.05456505380641</v>
      </c>
      <c r="M123" s="24">
        <f>NPV(0.1,F$6:F123)</f>
        <v>148.10396429422545</v>
      </c>
      <c r="N123" s="24">
        <f>NPV(0.1,G$6:G123)</f>
        <v>192.34440563937255</v>
      </c>
      <c r="O123" s="24"/>
      <c r="P123" s="12">
        <f t="shared" si="16"/>
        <v>0.98735976196150244</v>
      </c>
      <c r="Q123" s="12">
        <f t="shared" si="17"/>
        <v>0.99998694841814872</v>
      </c>
      <c r="R123" s="12">
        <f t="shared" si="18"/>
        <v>0.99998694841814817</v>
      </c>
      <c r="S123" s="12">
        <f t="shared" si="19"/>
        <v>0.88527282526903206</v>
      </c>
      <c r="T123" s="12">
        <f t="shared" si="20"/>
        <v>0.98735976196150299</v>
      </c>
      <c r="U123" s="12">
        <f t="shared" si="21"/>
        <v>0.96172202819686281</v>
      </c>
      <c r="V123" s="24"/>
      <c r="W123" s="2"/>
      <c r="X123" s="1"/>
      <c r="Y123" s="1"/>
      <c r="Z123" s="1"/>
      <c r="AA123" s="1"/>
      <c r="AB123" s="1"/>
      <c r="AC123" s="1"/>
    </row>
    <row r="124" spans="1:29">
      <c r="A124" s="2">
        <f t="shared" si="28"/>
        <v>119</v>
      </c>
      <c r="B124" s="2">
        <f t="shared" si="22"/>
        <v>3873.9328865611874</v>
      </c>
      <c r="C124" s="2">
        <f t="shared" si="23"/>
        <v>10</v>
      </c>
      <c r="D124" s="2">
        <f t="shared" si="24"/>
        <v>12</v>
      </c>
      <c r="E124" s="2">
        <f t="shared" si="25"/>
        <v>35161.155495565545</v>
      </c>
      <c r="F124" s="2">
        <f t="shared" si="26"/>
        <v>5810.8993298417827</v>
      </c>
      <c r="G124" s="2">
        <f t="shared" si="27"/>
        <v>17596.934489771844</v>
      </c>
      <c r="H124" s="2">
        <f t="shared" si="15"/>
        <v>119</v>
      </c>
      <c r="I124" s="24">
        <f>NPV(0.1,B$6:B124)</f>
        <v>98.781940698108428</v>
      </c>
      <c r="J124" s="24">
        <f>NPV(0.1,C$6:C124)</f>
        <v>99.998813492558966</v>
      </c>
      <c r="K124" s="24">
        <f>NPV(0.1,D$6:D124)</f>
        <v>119.9985761910707</v>
      </c>
      <c r="L124" s="24">
        <f>NPV(0.1,E$6:E124)</f>
        <v>177.47175478010084</v>
      </c>
      <c r="M124" s="24">
        <f>NPV(0.1,F$6:F124)</f>
        <v>148.1729110471627</v>
      </c>
      <c r="N124" s="24">
        <f>NPV(0.1,G$6:G124)</f>
        <v>192.55319457648056</v>
      </c>
      <c r="O124" s="24"/>
      <c r="P124" s="12">
        <f t="shared" si="16"/>
        <v>0.98781940698108428</v>
      </c>
      <c r="Q124" s="12">
        <f t="shared" si="17"/>
        <v>0.99998813492558969</v>
      </c>
      <c r="R124" s="12">
        <f t="shared" si="18"/>
        <v>0.99998813492558913</v>
      </c>
      <c r="S124" s="12">
        <f t="shared" si="19"/>
        <v>0.88735877390050422</v>
      </c>
      <c r="T124" s="12">
        <f t="shared" si="20"/>
        <v>0.98781940698108461</v>
      </c>
      <c r="U124" s="12">
        <f t="shared" si="21"/>
        <v>0.96276597288240284</v>
      </c>
      <c r="V124" s="24"/>
      <c r="W124" s="2"/>
      <c r="X124" s="1"/>
      <c r="Y124" s="1"/>
      <c r="Z124" s="1"/>
      <c r="AA124" s="1"/>
      <c r="AB124" s="1"/>
      <c r="AC124" s="1"/>
    </row>
    <row r="125" spans="1:29">
      <c r="A125" s="2">
        <f t="shared" si="28"/>
        <v>120</v>
      </c>
      <c r="B125" s="2">
        <f t="shared" si="22"/>
        <v>4106.3688597548589</v>
      </c>
      <c r="C125" s="2">
        <f t="shared" si="23"/>
        <v>10</v>
      </c>
      <c r="D125" s="2">
        <f t="shared" si="24"/>
        <v>12</v>
      </c>
      <c r="E125" s="2">
        <f t="shared" si="25"/>
        <v>37974.047935210794</v>
      </c>
      <c r="F125" s="2">
        <f t="shared" si="26"/>
        <v>6159.5532896322902</v>
      </c>
      <c r="G125" s="2">
        <f t="shared" si="27"/>
        <v>18828.719904055873</v>
      </c>
      <c r="H125" s="2">
        <f t="shared" si="15"/>
        <v>120</v>
      </c>
      <c r="I125" s="24">
        <f>NPV(0.1,B$6:B125)</f>
        <v>98.826233763631748</v>
      </c>
      <c r="J125" s="24">
        <f>NPV(0.1,C$6:C125)</f>
        <v>99.998921356871776</v>
      </c>
      <c r="K125" s="24">
        <f>NPV(0.1,D$6:D125)</f>
        <v>119.99870562824609</v>
      </c>
      <c r="L125" s="24">
        <f>NPV(0.1,E$6:E125)</f>
        <v>177.88135923864445</v>
      </c>
      <c r="M125" s="24">
        <f>NPV(0.1,F$6:F125)</f>
        <v>148.2393506454477</v>
      </c>
      <c r="N125" s="24">
        <f>NPV(0.1,G$6:G125)</f>
        <v>192.75628926984928</v>
      </c>
      <c r="O125" s="24"/>
      <c r="P125" s="12">
        <f t="shared" si="16"/>
        <v>0.98826233763631743</v>
      </c>
      <c r="Q125" s="12">
        <f t="shared" si="17"/>
        <v>0.99998921356871773</v>
      </c>
      <c r="R125" s="12">
        <f t="shared" si="18"/>
        <v>0.99998921356871739</v>
      </c>
      <c r="S125" s="12">
        <f t="shared" si="19"/>
        <v>0.88940679619322227</v>
      </c>
      <c r="T125" s="12">
        <f t="shared" si="20"/>
        <v>0.98826233763631799</v>
      </c>
      <c r="U125" s="12">
        <f t="shared" si="21"/>
        <v>0.96378144634924634</v>
      </c>
      <c r="V125" s="24"/>
      <c r="W125" s="2"/>
      <c r="X125" s="1"/>
      <c r="Y125" s="1"/>
      <c r="Z125" s="1"/>
      <c r="AA125" s="1"/>
      <c r="AB125" s="1"/>
      <c r="AC125" s="1"/>
    </row>
    <row r="126" spans="1:29">
      <c r="A126" s="2">
        <f t="shared" si="28"/>
        <v>121</v>
      </c>
      <c r="B126" s="2">
        <f t="shared" si="22"/>
        <v>4352.7509913401509</v>
      </c>
      <c r="C126" s="2">
        <f t="shared" si="23"/>
        <v>10</v>
      </c>
      <c r="D126" s="2">
        <f t="shared" si="24"/>
        <v>12</v>
      </c>
      <c r="E126" s="2">
        <f t="shared" si="25"/>
        <v>41011.97177002766</v>
      </c>
      <c r="F126" s="2">
        <f t="shared" si="26"/>
        <v>6529.1264870102277</v>
      </c>
      <c r="G126" s="2">
        <f t="shared" si="27"/>
        <v>20146.730297339785</v>
      </c>
      <c r="H126" s="2">
        <f t="shared" si="15"/>
        <v>121</v>
      </c>
      <c r="I126" s="24">
        <f>NPV(0.1,B$6:B126)</f>
        <v>98.86891617222696</v>
      </c>
      <c r="J126" s="24">
        <f>NPV(0.1,C$6:C126)</f>
        <v>99.999019415337983</v>
      </c>
      <c r="K126" s="24">
        <f>NPV(0.1,D$6:D126)</f>
        <v>119.99882329840553</v>
      </c>
      <c r="L126" s="24">
        <f>NPV(0.1,E$6:E126)</f>
        <v>178.28351634339637</v>
      </c>
      <c r="M126" s="24">
        <f>NPV(0.1,F$6:F126)</f>
        <v>148.30337425834048</v>
      </c>
      <c r="N126" s="24">
        <f>NPV(0.1,G$6:G126)</f>
        <v>192.95384501703521</v>
      </c>
      <c r="O126" s="24"/>
      <c r="P126" s="12">
        <f t="shared" si="16"/>
        <v>0.98868916172226962</v>
      </c>
      <c r="Q126" s="12">
        <f t="shared" si="17"/>
        <v>0.99999019415337986</v>
      </c>
      <c r="R126" s="12">
        <f t="shared" si="18"/>
        <v>0.99999019415337942</v>
      </c>
      <c r="S126" s="12">
        <f t="shared" si="19"/>
        <v>0.89141758171698182</v>
      </c>
      <c r="T126" s="12">
        <f t="shared" si="20"/>
        <v>0.98868916172226984</v>
      </c>
      <c r="U126" s="12">
        <f t="shared" si="21"/>
        <v>0.96476922508517604</v>
      </c>
      <c r="V126" s="24"/>
      <c r="W126" s="2"/>
      <c r="X126" s="1"/>
      <c r="Y126" s="1"/>
      <c r="Z126" s="1"/>
      <c r="AA126" s="1"/>
      <c r="AB126" s="1"/>
      <c r="AC126" s="1"/>
    </row>
    <row r="127" spans="1:29">
      <c r="A127" s="2">
        <f t="shared" si="28"/>
        <v>122</v>
      </c>
      <c r="B127" s="2">
        <f t="shared" si="22"/>
        <v>4613.9160508205605</v>
      </c>
      <c r="C127" s="2">
        <f t="shared" si="23"/>
        <v>10</v>
      </c>
      <c r="D127" s="2">
        <f t="shared" si="24"/>
        <v>12</v>
      </c>
      <c r="E127" s="2">
        <f t="shared" si="25"/>
        <v>44292.929511629874</v>
      </c>
      <c r="F127" s="2">
        <f t="shared" si="26"/>
        <v>6920.8740762308416</v>
      </c>
      <c r="G127" s="2">
        <f t="shared" si="27"/>
        <v>21557.001418153573</v>
      </c>
      <c r="H127" s="2">
        <f t="shared" si="15"/>
        <v>122</v>
      </c>
      <c r="I127" s="24">
        <f>NPV(0.1,B$6:B127)</f>
        <v>98.910046493236891</v>
      </c>
      <c r="J127" s="24">
        <f>NPV(0.1,C$6:C127)</f>
        <v>99.999108559398152</v>
      </c>
      <c r="K127" s="24">
        <f>NPV(0.1,D$6:D127)</f>
        <v>119.99893027127773</v>
      </c>
      <c r="L127" s="24">
        <f>NPV(0.1,E$6:E127)</f>
        <v>178.67836150078918</v>
      </c>
      <c r="M127" s="24">
        <f>NPV(0.1,F$6:F127)</f>
        <v>148.36506973985536</v>
      </c>
      <c r="N127" s="24">
        <f>NPV(0.1,G$6:G127)</f>
        <v>193.14601288020697</v>
      </c>
      <c r="O127" s="24"/>
      <c r="P127" s="12">
        <f t="shared" si="16"/>
        <v>0.98910046493236892</v>
      </c>
      <c r="Q127" s="12">
        <f t="shared" si="17"/>
        <v>0.99999108559398153</v>
      </c>
      <c r="R127" s="12">
        <f t="shared" si="18"/>
        <v>0.99999108559398109</v>
      </c>
      <c r="S127" s="12">
        <f t="shared" si="19"/>
        <v>0.89339180750394587</v>
      </c>
      <c r="T127" s="12">
        <f t="shared" si="20"/>
        <v>0.98910046493236903</v>
      </c>
      <c r="U127" s="12">
        <f t="shared" si="21"/>
        <v>0.96573006440103482</v>
      </c>
      <c r="V127" s="24"/>
      <c r="W127" s="2"/>
      <c r="X127" s="1"/>
      <c r="Y127" s="1"/>
      <c r="Z127" s="1"/>
      <c r="AA127" s="1"/>
      <c r="AB127" s="1"/>
      <c r="AC127" s="1"/>
    </row>
    <row r="128" spans="1:29">
      <c r="A128" s="2">
        <f t="shared" si="28"/>
        <v>123</v>
      </c>
      <c r="B128" s="2">
        <f t="shared" si="22"/>
        <v>4890.7510138697944</v>
      </c>
      <c r="C128" s="2">
        <f t="shared" si="23"/>
        <v>10</v>
      </c>
      <c r="D128" s="2">
        <f t="shared" si="24"/>
        <v>12</v>
      </c>
      <c r="E128" s="2">
        <f t="shared" si="25"/>
        <v>47836.363872560265</v>
      </c>
      <c r="F128" s="2">
        <f t="shared" si="26"/>
        <v>7336.1265208046925</v>
      </c>
      <c r="G128" s="2">
        <f t="shared" si="27"/>
        <v>23065.991517424325</v>
      </c>
      <c r="H128" s="2">
        <f t="shared" si="15"/>
        <v>123</v>
      </c>
      <c r="I128" s="24">
        <f>NPV(0.1,B$6:B128)</f>
        <v>98.949681166210084</v>
      </c>
      <c r="J128" s="24">
        <f>NPV(0.1,C$6:C128)</f>
        <v>99.999189599452876</v>
      </c>
      <c r="K128" s="24">
        <f>NPV(0.1,D$6:D128)</f>
        <v>119.99902751934337</v>
      </c>
      <c r="L128" s="24">
        <f>NPV(0.1,E$6:E128)</f>
        <v>179.06602765532028</v>
      </c>
      <c r="M128" s="24">
        <f>NPV(0.1,F$6:F128)</f>
        <v>148.42452174931518</v>
      </c>
      <c r="N128" s="24">
        <f>NPV(0.1,G$6:G128)</f>
        <v>193.3329398016559</v>
      </c>
      <c r="O128" s="24"/>
      <c r="P128" s="12">
        <f t="shared" si="16"/>
        <v>0.98949681166210079</v>
      </c>
      <c r="Q128" s="12">
        <f t="shared" si="17"/>
        <v>0.99999189599452876</v>
      </c>
      <c r="R128" s="12">
        <f t="shared" si="18"/>
        <v>0.99999189599452809</v>
      </c>
      <c r="S128" s="12">
        <f t="shared" si="19"/>
        <v>0.89533013827660146</v>
      </c>
      <c r="T128" s="12">
        <f t="shared" si="20"/>
        <v>0.98949681166210113</v>
      </c>
      <c r="U128" s="12">
        <f t="shared" si="21"/>
        <v>0.96666469900827945</v>
      </c>
      <c r="V128" s="24"/>
      <c r="W128" s="2"/>
      <c r="X128" s="1"/>
      <c r="Y128" s="1"/>
      <c r="Z128" s="1"/>
      <c r="AA128" s="1"/>
      <c r="AB128" s="1"/>
      <c r="AC128" s="1"/>
    </row>
    <row r="129" spans="1:29">
      <c r="A129" s="2">
        <f t="shared" si="28"/>
        <v>124</v>
      </c>
      <c r="B129" s="2">
        <f t="shared" si="22"/>
        <v>5184.1960747019821</v>
      </c>
      <c r="C129" s="2">
        <f t="shared" si="23"/>
        <v>10</v>
      </c>
      <c r="D129" s="2">
        <f t="shared" si="24"/>
        <v>12</v>
      </c>
      <c r="E129" s="2">
        <f t="shared" si="25"/>
        <v>51663.272982365088</v>
      </c>
      <c r="F129" s="2">
        <f t="shared" si="26"/>
        <v>7776.294112052974</v>
      </c>
      <c r="G129" s="2">
        <f t="shared" si="27"/>
        <v>24680.610923644028</v>
      </c>
      <c r="H129" s="2">
        <f t="shared" si="15"/>
        <v>124</v>
      </c>
      <c r="I129" s="24">
        <f>NPV(0.1,B$6:B129)</f>
        <v>98.987874578347899</v>
      </c>
      <c r="J129" s="24">
        <f>NPV(0.1,C$6:C129)</f>
        <v>99.999263272229882</v>
      </c>
      <c r="K129" s="24">
        <f>NPV(0.1,D$6:D129)</f>
        <v>119.99911592667578</v>
      </c>
      <c r="L129" s="24">
        <f>NPV(0.1,E$6:E129)</f>
        <v>179.44664533431447</v>
      </c>
      <c r="M129" s="24">
        <f>NPV(0.1,F$6:F129)</f>
        <v>148.48181186752188</v>
      </c>
      <c r="N129" s="24">
        <f>NPV(0.1,G$6:G129)</f>
        <v>193.51476871615617</v>
      </c>
      <c r="O129" s="24"/>
      <c r="P129" s="12">
        <f t="shared" si="16"/>
        <v>0.98987874578347901</v>
      </c>
      <c r="Q129" s="12">
        <f t="shared" si="17"/>
        <v>0.99999263272229877</v>
      </c>
      <c r="R129" s="12">
        <f t="shared" si="18"/>
        <v>0.99999263272229821</v>
      </c>
      <c r="S129" s="12">
        <f t="shared" si="19"/>
        <v>0.89723322667157235</v>
      </c>
      <c r="T129" s="12">
        <f t="shared" si="20"/>
        <v>0.98987874578347923</v>
      </c>
      <c r="U129" s="12">
        <f t="shared" si="21"/>
        <v>0.9675738435807808</v>
      </c>
      <c r="V129" s="24"/>
      <c r="W129" s="2"/>
      <c r="X129" s="1"/>
      <c r="Y129" s="1"/>
      <c r="Z129" s="1"/>
      <c r="AA129" s="1"/>
      <c r="AB129" s="1"/>
      <c r="AC129" s="1"/>
    </row>
    <row r="130" spans="1:29">
      <c r="A130" s="2">
        <f t="shared" si="28"/>
        <v>125</v>
      </c>
      <c r="B130" s="2">
        <f t="shared" si="22"/>
        <v>5495.2478391841014</v>
      </c>
      <c r="C130" s="2">
        <f t="shared" si="23"/>
        <v>10</v>
      </c>
      <c r="D130" s="2">
        <f t="shared" si="24"/>
        <v>12</v>
      </c>
      <c r="E130" s="2">
        <f t="shared" si="25"/>
        <v>55796.334820954296</v>
      </c>
      <c r="F130" s="2">
        <f t="shared" si="26"/>
        <v>8242.871758776153</v>
      </c>
      <c r="G130" s="2">
        <f t="shared" si="27"/>
        <v>26408.253688299112</v>
      </c>
      <c r="H130" s="2">
        <f t="shared" si="15"/>
        <v>125</v>
      </c>
      <c r="I130" s="24">
        <f>NPV(0.1,B$6:B130)</f>
        <v>99.024679139135245</v>
      </c>
      <c r="J130" s="24">
        <f>NPV(0.1,C$6:C130)</f>
        <v>99.999330247481709</v>
      </c>
      <c r="K130" s="24">
        <f>NPV(0.1,D$6:D130)</f>
        <v>119.99919629697797</v>
      </c>
      <c r="L130" s="24">
        <f>NPV(0.1,E$6:E130)</f>
        <v>179.82034269187238</v>
      </c>
      <c r="M130" s="24">
        <f>NPV(0.1,F$6:F130)</f>
        <v>148.5370187087029</v>
      </c>
      <c r="N130" s="24">
        <f>NPV(0.1,G$6:G130)</f>
        <v>193.69163866026099</v>
      </c>
      <c r="O130" s="24"/>
      <c r="P130" s="12">
        <f t="shared" si="16"/>
        <v>0.99024679139135241</v>
      </c>
      <c r="Q130" s="12">
        <f t="shared" si="17"/>
        <v>0.9999933024748171</v>
      </c>
      <c r="R130" s="12">
        <f t="shared" si="18"/>
        <v>0.99999330247481644</v>
      </c>
      <c r="S130" s="12">
        <f t="shared" si="19"/>
        <v>0.89910171345936196</v>
      </c>
      <c r="T130" s="12">
        <f t="shared" si="20"/>
        <v>0.99024679139135263</v>
      </c>
      <c r="U130" s="12">
        <f t="shared" si="21"/>
        <v>0.968458193301305</v>
      </c>
      <c r="V130" s="24"/>
      <c r="W130" s="2"/>
      <c r="X130" s="1"/>
      <c r="Y130" s="1"/>
      <c r="Z130" s="1"/>
      <c r="AA130" s="1"/>
      <c r="AB130" s="1"/>
      <c r="AC130" s="1"/>
    </row>
    <row r="131" spans="1:29">
      <c r="A131" s="2">
        <f t="shared" ref="A131:A162" si="29">A130+1</f>
        <v>126</v>
      </c>
      <c r="B131" s="2">
        <f t="shared" si="22"/>
        <v>5824.962709535148</v>
      </c>
      <c r="C131" s="2">
        <f t="shared" si="23"/>
        <v>10</v>
      </c>
      <c r="D131" s="2">
        <f t="shared" si="24"/>
        <v>12</v>
      </c>
      <c r="E131" s="2">
        <f t="shared" si="25"/>
        <v>60260.041606630642</v>
      </c>
      <c r="F131" s="2">
        <f t="shared" si="26"/>
        <v>8737.4440643027228</v>
      </c>
      <c r="G131" s="2">
        <f t="shared" si="27"/>
        <v>28256.83144648005</v>
      </c>
      <c r="H131" s="2">
        <f t="shared" si="15"/>
        <v>126</v>
      </c>
      <c r="I131" s="24">
        <f>NPV(0.1,B$6:B131)</f>
        <v>99.060145352257607</v>
      </c>
      <c r="J131" s="24">
        <f>NPV(0.1,C$6:C131)</f>
        <v>99.999391134074273</v>
      </c>
      <c r="K131" s="24">
        <f>NPV(0.1,D$6:D131)</f>
        <v>119.99926936088906</v>
      </c>
      <c r="L131" s="24">
        <f>NPV(0.1,E$6:E131)</f>
        <v>180.18724555202019</v>
      </c>
      <c r="M131" s="24">
        <f>NPV(0.1,F$6:F131)</f>
        <v>148.59021802838643</v>
      </c>
      <c r="N131" s="24">
        <f>NPV(0.1,G$6:G131)</f>
        <v>193.86368487861751</v>
      </c>
      <c r="O131" s="24"/>
      <c r="P131" s="12">
        <f t="shared" si="16"/>
        <v>0.99060145352257611</v>
      </c>
      <c r="Q131" s="12">
        <f t="shared" si="17"/>
        <v>0.99999391134074278</v>
      </c>
      <c r="R131" s="12">
        <f t="shared" si="18"/>
        <v>0.99999391134074211</v>
      </c>
      <c r="S131" s="12">
        <f t="shared" si="19"/>
        <v>0.90093622776010096</v>
      </c>
      <c r="T131" s="12">
        <f t="shared" si="20"/>
        <v>0.99060145352257623</v>
      </c>
      <c r="U131" s="12">
        <f t="shared" si="21"/>
        <v>0.96931842439308757</v>
      </c>
      <c r="V131" s="24"/>
      <c r="W131" s="2"/>
      <c r="X131" s="1"/>
      <c r="Y131" s="1"/>
      <c r="Z131" s="1"/>
      <c r="AA131" s="1"/>
      <c r="AB131" s="1"/>
      <c r="AC131" s="1"/>
    </row>
    <row r="132" spans="1:29">
      <c r="A132" s="2">
        <f t="shared" si="29"/>
        <v>127</v>
      </c>
      <c r="B132" s="2">
        <f t="shared" si="22"/>
        <v>6174.4604721072574</v>
      </c>
      <c r="C132" s="2">
        <f t="shared" si="23"/>
        <v>10</v>
      </c>
      <c r="D132" s="2">
        <f t="shared" si="24"/>
        <v>12</v>
      </c>
      <c r="E132" s="2">
        <f t="shared" si="25"/>
        <v>65080.844935161098</v>
      </c>
      <c r="F132" s="2">
        <f t="shared" si="26"/>
        <v>9261.6907081608861</v>
      </c>
      <c r="G132" s="2">
        <f t="shared" si="27"/>
        <v>30234.809647733655</v>
      </c>
      <c r="H132" s="2">
        <f t="shared" si="15"/>
        <v>127</v>
      </c>
      <c r="I132" s="24">
        <f>NPV(0.1,B$6:B132)</f>
        <v>99.094321884902783</v>
      </c>
      <c r="J132" s="24">
        <f>NPV(0.1,C$6:C132)</f>
        <v>99.999446485522057</v>
      </c>
      <c r="K132" s="24">
        <f>NPV(0.1,D$6:D132)</f>
        <v>119.9993357826264</v>
      </c>
      <c r="L132" s="24">
        <f>NPV(0.1,E$6:E132)</f>
        <v>180.54747745107437</v>
      </c>
      <c r="M132" s="24">
        <f>NPV(0.1,F$6:F132)</f>
        <v>148.6414828273542</v>
      </c>
      <c r="N132" s="24">
        <f>NPV(0.1,G$6:G132)</f>
        <v>194.03103892738247</v>
      </c>
      <c r="O132" s="24"/>
      <c r="P132" s="12">
        <f t="shared" si="16"/>
        <v>0.99094321884902781</v>
      </c>
      <c r="Q132" s="12">
        <f t="shared" si="17"/>
        <v>0.99999446485522059</v>
      </c>
      <c r="R132" s="12">
        <f t="shared" si="18"/>
        <v>0.99999446485522003</v>
      </c>
      <c r="S132" s="12">
        <f t="shared" si="19"/>
        <v>0.90273738725537189</v>
      </c>
      <c r="T132" s="12">
        <f t="shared" si="20"/>
        <v>0.99094321884902792</v>
      </c>
      <c r="U132" s="12">
        <f t="shared" si="21"/>
        <v>0.97015519463691235</v>
      </c>
      <c r="V132" s="24"/>
      <c r="W132" s="2"/>
      <c r="X132" s="1"/>
      <c r="Y132" s="1"/>
      <c r="Z132" s="1"/>
      <c r="AA132" s="1"/>
      <c r="AB132" s="1"/>
      <c r="AC132" s="1"/>
    </row>
    <row r="133" spans="1:29">
      <c r="A133" s="2">
        <f t="shared" si="29"/>
        <v>128</v>
      </c>
      <c r="B133" s="2">
        <f t="shared" si="22"/>
        <v>6544.9281004336935</v>
      </c>
      <c r="C133" s="2">
        <f t="shared" si="23"/>
        <v>10</v>
      </c>
      <c r="D133" s="2">
        <f t="shared" si="24"/>
        <v>12</v>
      </c>
      <c r="E133" s="2">
        <f t="shared" si="25"/>
        <v>70287.312529973991</v>
      </c>
      <c r="F133" s="2">
        <f t="shared" si="26"/>
        <v>9817.3921506505394</v>
      </c>
      <c r="G133" s="2">
        <f t="shared" si="27"/>
        <v>32351.246323075011</v>
      </c>
      <c r="H133" s="2">
        <f t="shared" ref="H133:H196" si="30">A133</f>
        <v>128</v>
      </c>
      <c r="I133" s="24">
        <f>NPV(0.1,B$6:B133)</f>
        <v>99.127255634542678</v>
      </c>
      <c r="J133" s="24">
        <f>NPV(0.1,C$6:C133)</f>
        <v>99.999496805020044</v>
      </c>
      <c r="K133" s="24">
        <f>NPV(0.1,D$6:D133)</f>
        <v>119.99939616602401</v>
      </c>
      <c r="L133" s="24">
        <f>NPV(0.1,E$6:E133)</f>
        <v>180.90115967923666</v>
      </c>
      <c r="M133" s="24">
        <f>NPV(0.1,F$6:F133)</f>
        <v>148.69088345181405</v>
      </c>
      <c r="N133" s="24">
        <f>NPV(0.1,G$6:G133)</f>
        <v>194.19382877481749</v>
      </c>
      <c r="O133" s="24"/>
      <c r="P133" s="12">
        <f t="shared" si="16"/>
        <v>0.99127255634542677</v>
      </c>
      <c r="Q133" s="12">
        <f t="shared" si="17"/>
        <v>0.99999496805020049</v>
      </c>
      <c r="R133" s="12">
        <f t="shared" si="18"/>
        <v>0.99999496805020016</v>
      </c>
      <c r="S133" s="12">
        <f t="shared" si="19"/>
        <v>0.90450579839618328</v>
      </c>
      <c r="T133" s="12">
        <f t="shared" si="20"/>
        <v>0.99127255634542699</v>
      </c>
      <c r="U133" s="12">
        <f t="shared" si="21"/>
        <v>0.9709691438740875</v>
      </c>
      <c r="V133" s="24"/>
      <c r="W133" s="2"/>
      <c r="X133" s="1"/>
      <c r="Y133" s="1"/>
      <c r="Z133" s="1"/>
      <c r="AA133" s="1"/>
      <c r="AB133" s="1"/>
      <c r="AC133" s="1"/>
    </row>
    <row r="134" spans="1:29">
      <c r="A134" s="2">
        <f t="shared" si="29"/>
        <v>129</v>
      </c>
      <c r="B134" s="2">
        <f t="shared" si="22"/>
        <v>6937.6237864597151</v>
      </c>
      <c r="C134" s="2">
        <f t="shared" si="23"/>
        <v>10</v>
      </c>
      <c r="D134" s="2">
        <f t="shared" si="24"/>
        <v>12</v>
      </c>
      <c r="E134" s="2">
        <f t="shared" si="25"/>
        <v>75910.297532371915</v>
      </c>
      <c r="F134" s="2">
        <f t="shared" si="26"/>
        <v>10406.435679689572</v>
      </c>
      <c r="G134" s="2">
        <f t="shared" si="27"/>
        <v>34615.833565690264</v>
      </c>
      <c r="H134" s="2">
        <f t="shared" si="30"/>
        <v>129</v>
      </c>
      <c r="I134" s="24">
        <f>NPV(0.1,B$6:B134)</f>
        <v>99.158991793286575</v>
      </c>
      <c r="J134" s="24">
        <f>NPV(0.1,C$6:C134)</f>
        <v>99.999542550018219</v>
      </c>
      <c r="K134" s="24">
        <f>NPV(0.1,D$6:D134)</f>
        <v>119.99945106002183</v>
      </c>
      <c r="L134" s="24">
        <f>NPV(0.1,E$6:E134)</f>
        <v>181.24841132143234</v>
      </c>
      <c r="M134" s="24">
        <f>NPV(0.1,F$6:F134)</f>
        <v>148.73848768992988</v>
      </c>
      <c r="N134" s="24">
        <f>NPV(0.1,G$6:G134)</f>
        <v>194.35217889914068</v>
      </c>
      <c r="O134" s="24"/>
      <c r="P134" s="12">
        <f t="shared" ref="P134:P197" si="31">I134/I$2</f>
        <v>0.99158991793286577</v>
      </c>
      <c r="Q134" s="12">
        <f t="shared" ref="Q134:Q197" si="32">J134/J$2</f>
        <v>0.99999542550018217</v>
      </c>
      <c r="R134" s="12">
        <f t="shared" ref="R134:R197" si="33">K134/K$2</f>
        <v>0.99999542550018183</v>
      </c>
      <c r="S134" s="12">
        <f t="shared" ref="S134:S197" si="34">L134/L$2</f>
        <v>0.90624205660716173</v>
      </c>
      <c r="T134" s="12">
        <f t="shared" ref="T134:T197" si="35">M134/M$2</f>
        <v>0.99158991793286588</v>
      </c>
      <c r="U134" s="12">
        <f t="shared" ref="U134:U197" si="36">N134/N$2</f>
        <v>0.97176089449570346</v>
      </c>
      <c r="V134" s="24"/>
      <c r="W134" s="2"/>
      <c r="X134" s="1"/>
      <c r="Y134" s="1"/>
      <c r="Z134" s="1"/>
      <c r="AA134" s="1"/>
      <c r="AB134" s="1"/>
      <c r="AC134" s="1"/>
    </row>
    <row r="135" spans="1:29">
      <c r="A135" s="2">
        <f t="shared" si="29"/>
        <v>130</v>
      </c>
      <c r="B135" s="2">
        <f t="shared" ref="B135:B198" si="37">B134*1.06</f>
        <v>7353.881213647298</v>
      </c>
      <c r="C135" s="2">
        <f t="shared" ref="C135:C198" si="38">C134</f>
        <v>10</v>
      </c>
      <c r="D135" s="2">
        <f t="shared" ref="D135:D198" si="39">D134</f>
        <v>12</v>
      </c>
      <c r="E135" s="2">
        <f t="shared" ref="E135:E198" si="40">E134*1.08</f>
        <v>81983.121334961674</v>
      </c>
      <c r="F135" s="2">
        <f t="shared" ref="F135:F198" si="41">F134*1.06</f>
        <v>11030.821820470946</v>
      </c>
      <c r="G135" s="2">
        <f t="shared" ref="G135:G198" si="42">G134*1.07</f>
        <v>37038.941915288582</v>
      </c>
      <c r="H135" s="2">
        <f t="shared" si="30"/>
        <v>130</v>
      </c>
      <c r="I135" s="24">
        <f>NPV(0.1,B$6:B135)</f>
        <v>99.189573909894321</v>
      </c>
      <c r="J135" s="24">
        <f>NPV(0.1,C$6:C135)</f>
        <v>99.999584136380193</v>
      </c>
      <c r="K135" s="24">
        <f>NPV(0.1,D$6:D135)</f>
        <v>119.99950096365619</v>
      </c>
      <c r="L135" s="24">
        <f>NPV(0.1,E$6:E135)</f>
        <v>181.5893492974063</v>
      </c>
      <c r="M135" s="24">
        <f>NPV(0.1,F$6:F135)</f>
        <v>148.78436086484155</v>
      </c>
      <c r="N135" s="24">
        <f>NPV(0.1,G$6:G135)</f>
        <v>194.50621038370957</v>
      </c>
      <c r="O135" s="24"/>
      <c r="P135" s="12">
        <f t="shared" si="31"/>
        <v>0.99189573909894324</v>
      </c>
      <c r="Q135" s="12">
        <f t="shared" si="32"/>
        <v>0.99999584136380193</v>
      </c>
      <c r="R135" s="12">
        <f t="shared" si="33"/>
        <v>0.9999958413638016</v>
      </c>
      <c r="S135" s="12">
        <f t="shared" si="34"/>
        <v>0.90794674648703155</v>
      </c>
      <c r="T135" s="12">
        <f t="shared" si="35"/>
        <v>0.99189573909894369</v>
      </c>
      <c r="U135" s="12">
        <f t="shared" si="36"/>
        <v>0.97253105191854783</v>
      </c>
      <c r="V135" s="24"/>
      <c r="W135" s="2"/>
      <c r="X135" s="1"/>
      <c r="Y135" s="1"/>
      <c r="Z135" s="1"/>
      <c r="AA135" s="1"/>
      <c r="AB135" s="1"/>
      <c r="AC135" s="1"/>
    </row>
    <row r="136" spans="1:29">
      <c r="A136" s="2">
        <f t="shared" si="29"/>
        <v>131</v>
      </c>
      <c r="B136" s="2">
        <f t="shared" si="37"/>
        <v>7795.1140864661365</v>
      </c>
      <c r="C136" s="2">
        <f t="shared" si="38"/>
        <v>10</v>
      </c>
      <c r="D136" s="2">
        <f t="shared" si="39"/>
        <v>12</v>
      </c>
      <c r="E136" s="2">
        <f t="shared" si="40"/>
        <v>88541.77104175862</v>
      </c>
      <c r="F136" s="2">
        <f t="shared" si="41"/>
        <v>11692.671129699203</v>
      </c>
      <c r="G136" s="2">
        <f t="shared" si="42"/>
        <v>39631.667849358782</v>
      </c>
      <c r="H136" s="2">
        <f t="shared" si="30"/>
        <v>131</v>
      </c>
      <c r="I136" s="24">
        <f>NPV(0.1,B$6:B136)</f>
        <v>99.219043949534537</v>
      </c>
      <c r="J136" s="24">
        <f>NPV(0.1,C$6:C136)</f>
        <v>99.999621942163799</v>
      </c>
      <c r="K136" s="24">
        <f>NPV(0.1,D$6:D136)</f>
        <v>119.99954633059652</v>
      </c>
      <c r="L136" s="24">
        <f>NPV(0.1,E$6:E136)</f>
        <v>181.92408840108979</v>
      </c>
      <c r="M136" s="24">
        <f>NPV(0.1,F$6:F136)</f>
        <v>148.82856592430184</v>
      </c>
      <c r="N136" s="24">
        <f>NPV(0.1,G$6:G136)</f>
        <v>194.6560410096084</v>
      </c>
      <c r="O136" s="24"/>
      <c r="P136" s="12">
        <f t="shared" si="31"/>
        <v>0.99219043949534536</v>
      </c>
      <c r="Q136" s="12">
        <f t="shared" si="32"/>
        <v>0.99999621942163797</v>
      </c>
      <c r="R136" s="12">
        <f t="shared" si="33"/>
        <v>0.99999621942163763</v>
      </c>
      <c r="S136" s="12">
        <f t="shared" si="34"/>
        <v>0.909620442005449</v>
      </c>
      <c r="T136" s="12">
        <f t="shared" si="35"/>
        <v>0.99219043949534558</v>
      </c>
      <c r="U136" s="12">
        <f t="shared" si="36"/>
        <v>0.97328020504804202</v>
      </c>
      <c r="V136" s="24"/>
      <c r="W136" s="2"/>
      <c r="X136" s="1"/>
      <c r="Y136" s="1"/>
      <c r="Z136" s="1"/>
      <c r="AA136" s="1"/>
      <c r="AB136" s="1"/>
      <c r="AC136" s="1"/>
    </row>
    <row r="137" spans="1:29">
      <c r="A137" s="2">
        <f t="shared" si="29"/>
        <v>132</v>
      </c>
      <c r="B137" s="2">
        <f t="shared" si="37"/>
        <v>8262.8209316541052</v>
      </c>
      <c r="C137" s="2">
        <f t="shared" si="38"/>
        <v>10</v>
      </c>
      <c r="D137" s="2">
        <f t="shared" si="39"/>
        <v>12</v>
      </c>
      <c r="E137" s="2">
        <f t="shared" si="40"/>
        <v>95625.112725099316</v>
      </c>
      <c r="F137" s="2">
        <f t="shared" si="41"/>
        <v>12394.231397481157</v>
      </c>
      <c r="G137" s="2">
        <f t="shared" si="42"/>
        <v>42405.8845988139</v>
      </c>
      <c r="H137" s="2">
        <f t="shared" si="30"/>
        <v>132</v>
      </c>
      <c r="I137" s="24">
        <f>NPV(0.1,B$6:B137)</f>
        <v>99.247442351369642</v>
      </c>
      <c r="J137" s="24">
        <f>NPV(0.1,C$6:C137)</f>
        <v>99.999656311058004</v>
      </c>
      <c r="K137" s="24">
        <f>NPV(0.1,D$6:D137)</f>
        <v>119.99958757326954</v>
      </c>
      <c r="L137" s="24">
        <f>NPV(0.1,E$6:E137)</f>
        <v>182.2527413392518</v>
      </c>
      <c r="M137" s="24">
        <f>NPV(0.1,F$6:F137)</f>
        <v>148.87116352705448</v>
      </c>
      <c r="N137" s="24">
        <f>NPV(0.1,G$6:G137)</f>
        <v>194.80178534570999</v>
      </c>
      <c r="O137" s="24"/>
      <c r="P137" s="12">
        <f t="shared" si="31"/>
        <v>0.99247442351369641</v>
      </c>
      <c r="Q137" s="12">
        <f t="shared" si="32"/>
        <v>0.99999656311058005</v>
      </c>
      <c r="R137" s="12">
        <f t="shared" si="33"/>
        <v>0.99999656311057949</v>
      </c>
      <c r="S137" s="12">
        <f t="shared" si="34"/>
        <v>0.911263706696259</v>
      </c>
      <c r="T137" s="12">
        <f t="shared" si="35"/>
        <v>0.99247442351369652</v>
      </c>
      <c r="U137" s="12">
        <f t="shared" si="36"/>
        <v>0.97400892672854988</v>
      </c>
      <c r="V137" s="24"/>
      <c r="W137" s="2"/>
      <c r="X137" s="1"/>
      <c r="Y137" s="1"/>
      <c r="Z137" s="1"/>
      <c r="AA137" s="1"/>
      <c r="AB137" s="1"/>
      <c r="AC137" s="1"/>
    </row>
    <row r="138" spans="1:29">
      <c r="A138" s="2">
        <f t="shared" si="29"/>
        <v>133</v>
      </c>
      <c r="B138" s="2">
        <f t="shared" si="37"/>
        <v>8758.5901875533527</v>
      </c>
      <c r="C138" s="2">
        <f t="shared" si="38"/>
        <v>10</v>
      </c>
      <c r="D138" s="2">
        <f t="shared" si="39"/>
        <v>12</v>
      </c>
      <c r="E138" s="2">
        <f t="shared" si="40"/>
        <v>103275.12174310727</v>
      </c>
      <c r="F138" s="2">
        <f t="shared" si="41"/>
        <v>13137.885281330027</v>
      </c>
      <c r="G138" s="2">
        <f t="shared" si="42"/>
        <v>45374.296520730873</v>
      </c>
      <c r="H138" s="2">
        <f t="shared" si="30"/>
        <v>133</v>
      </c>
      <c r="I138" s="24">
        <f>NPV(0.1,B$6:B138)</f>
        <v>99.274808084047095</v>
      </c>
      <c r="J138" s="24">
        <f>NPV(0.1,C$6:C138)</f>
        <v>99.999687555507265</v>
      </c>
      <c r="K138" s="24">
        <f>NPV(0.1,D$6:D138)</f>
        <v>119.99962506660866</v>
      </c>
      <c r="L138" s="24">
        <f>NPV(0.1,E$6:E138)</f>
        <v>182.57541876944723</v>
      </c>
      <c r="M138" s="24">
        <f>NPV(0.1,F$6:F138)</f>
        <v>148.91221212607067</v>
      </c>
      <c r="N138" s="24">
        <f>NPV(0.1,G$6:G138)</f>
        <v>194.94355483628155</v>
      </c>
      <c r="O138" s="24"/>
      <c r="P138" s="12">
        <f t="shared" si="31"/>
        <v>0.99274808084047095</v>
      </c>
      <c r="Q138" s="12">
        <f t="shared" si="32"/>
        <v>0.99999687555507266</v>
      </c>
      <c r="R138" s="12">
        <f t="shared" si="33"/>
        <v>0.99999687555507211</v>
      </c>
      <c r="S138" s="12">
        <f t="shared" si="34"/>
        <v>0.91287709384723614</v>
      </c>
      <c r="T138" s="12">
        <f t="shared" si="35"/>
        <v>0.99274808084047117</v>
      </c>
      <c r="U138" s="12">
        <f t="shared" si="36"/>
        <v>0.9747177741814077</v>
      </c>
      <c r="V138" s="24"/>
      <c r="W138" s="2"/>
      <c r="X138" s="1"/>
      <c r="Y138" s="1"/>
      <c r="Z138" s="1"/>
      <c r="AA138" s="1"/>
      <c r="AB138" s="1"/>
      <c r="AC138" s="1"/>
    </row>
    <row r="139" spans="1:29">
      <c r="A139" s="2">
        <f t="shared" si="29"/>
        <v>134</v>
      </c>
      <c r="B139" s="2">
        <f t="shared" si="37"/>
        <v>9284.1055988065546</v>
      </c>
      <c r="C139" s="2">
        <f t="shared" si="38"/>
        <v>10</v>
      </c>
      <c r="D139" s="2">
        <f t="shared" si="39"/>
        <v>12</v>
      </c>
      <c r="E139" s="2">
        <f t="shared" si="40"/>
        <v>111537.13148255587</v>
      </c>
      <c r="F139" s="2">
        <f t="shared" si="41"/>
        <v>13926.158398209829</v>
      </c>
      <c r="G139" s="2">
        <f t="shared" si="42"/>
        <v>48550.497277182039</v>
      </c>
      <c r="H139" s="2">
        <f t="shared" si="30"/>
        <v>134</v>
      </c>
      <c r="I139" s="24">
        <f>NPV(0.1,B$6:B139)</f>
        <v>99.301178699172667</v>
      </c>
      <c r="J139" s="24">
        <f>NPV(0.1,C$6:C139)</f>
        <v>99.999715959552063</v>
      </c>
      <c r="K139" s="24">
        <f>NPV(0.1,D$6:D139)</f>
        <v>119.99965915146242</v>
      </c>
      <c r="L139" s="24">
        <f>NPV(0.1,E$6:E139)</f>
        <v>182.89222933727547</v>
      </c>
      <c r="M139" s="24">
        <f>NPV(0.1,F$6:F139)</f>
        <v>148.95176804875902</v>
      </c>
      <c r="N139" s="24">
        <f>NPV(0.1,G$6:G139)</f>
        <v>195.08145788620112</v>
      </c>
      <c r="O139" s="24"/>
      <c r="P139" s="12">
        <f t="shared" si="31"/>
        <v>0.99301178699172665</v>
      </c>
      <c r="Q139" s="12">
        <f t="shared" si="32"/>
        <v>0.9999971595955206</v>
      </c>
      <c r="R139" s="12">
        <f t="shared" si="33"/>
        <v>0.99999715959552016</v>
      </c>
      <c r="S139" s="12">
        <f t="shared" si="34"/>
        <v>0.91446114668637735</v>
      </c>
      <c r="T139" s="12">
        <f t="shared" si="35"/>
        <v>0.99301178699172676</v>
      </c>
      <c r="U139" s="12">
        <f t="shared" si="36"/>
        <v>0.97540728943100563</v>
      </c>
      <c r="V139" s="24"/>
      <c r="W139" s="2"/>
      <c r="X139" s="1"/>
      <c r="Y139" s="1"/>
      <c r="Z139" s="1"/>
      <c r="AA139" s="1"/>
      <c r="AB139" s="1"/>
      <c r="AC139" s="1"/>
    </row>
    <row r="140" spans="1:29">
      <c r="A140" s="2">
        <f t="shared" si="29"/>
        <v>135</v>
      </c>
      <c r="B140" s="2">
        <f t="shared" si="37"/>
        <v>9841.1519347349476</v>
      </c>
      <c r="C140" s="2">
        <f t="shared" si="38"/>
        <v>10</v>
      </c>
      <c r="D140" s="2">
        <f t="shared" si="39"/>
        <v>12</v>
      </c>
      <c r="E140" s="2">
        <f t="shared" si="40"/>
        <v>120460.10200116034</v>
      </c>
      <c r="F140" s="2">
        <f t="shared" si="41"/>
        <v>14761.727902102419</v>
      </c>
      <c r="G140" s="2">
        <f t="shared" si="42"/>
        <v>51949.032086584783</v>
      </c>
      <c r="H140" s="2">
        <f t="shared" si="30"/>
        <v>135</v>
      </c>
      <c r="I140" s="24">
        <f>NPV(0.1,B$6:B140)</f>
        <v>99.326590382839115</v>
      </c>
      <c r="J140" s="24">
        <f>NPV(0.1,C$6:C140)</f>
        <v>99.999741781410961</v>
      </c>
      <c r="K140" s="24">
        <f>NPV(0.1,D$6:D140)</f>
        <v>119.99969013769311</v>
      </c>
      <c r="L140" s="24">
        <f>NPV(0.1,E$6:E140)</f>
        <v>183.20327971296135</v>
      </c>
      <c r="M140" s="24">
        <f>NPV(0.1,F$6:F140)</f>
        <v>148.98988557425866</v>
      </c>
      <c r="N140" s="24">
        <f>NPV(0.1,G$6:G140)</f>
        <v>195.21559994385021</v>
      </c>
      <c r="O140" s="24"/>
      <c r="P140" s="12">
        <f t="shared" si="31"/>
        <v>0.99326590382839119</v>
      </c>
      <c r="Q140" s="12">
        <f t="shared" si="32"/>
        <v>0.99999741781410956</v>
      </c>
      <c r="R140" s="12">
        <f t="shared" si="33"/>
        <v>0.99999741781410922</v>
      </c>
      <c r="S140" s="12">
        <f t="shared" si="34"/>
        <v>0.91601639856480677</v>
      </c>
      <c r="T140" s="12">
        <f t="shared" si="35"/>
        <v>0.99326590382839108</v>
      </c>
      <c r="U140" s="12">
        <f t="shared" si="36"/>
        <v>0.97607799971925102</v>
      </c>
      <c r="V140" s="24"/>
      <c r="W140" s="2"/>
      <c r="X140" s="1"/>
      <c r="Y140" s="1"/>
      <c r="Z140" s="1"/>
      <c r="AA140" s="1"/>
      <c r="AB140" s="1"/>
      <c r="AC140" s="1"/>
    </row>
    <row r="141" spans="1:29">
      <c r="A141" s="2">
        <f t="shared" si="29"/>
        <v>136</v>
      </c>
      <c r="B141" s="2">
        <f t="shared" si="37"/>
        <v>10431.621050819045</v>
      </c>
      <c r="C141" s="2">
        <f t="shared" si="38"/>
        <v>10</v>
      </c>
      <c r="D141" s="2">
        <f t="shared" si="39"/>
        <v>12</v>
      </c>
      <c r="E141" s="2">
        <f t="shared" si="40"/>
        <v>130096.91016125318</v>
      </c>
      <c r="F141" s="2">
        <f t="shared" si="41"/>
        <v>15647.431576228564</v>
      </c>
      <c r="G141" s="2">
        <f t="shared" si="42"/>
        <v>55585.464332645723</v>
      </c>
      <c r="H141" s="2">
        <f t="shared" si="30"/>
        <v>136</v>
      </c>
      <c r="I141" s="24">
        <f>NPV(0.1,B$6:B141)</f>
        <v>99.351078005281323</v>
      </c>
      <c r="J141" s="24">
        <f>NPV(0.1,C$6:C141)</f>
        <v>99.999765255828137</v>
      </c>
      <c r="K141" s="24">
        <f>NPV(0.1,D$6:D141)</f>
        <v>119.99971830699373</v>
      </c>
      <c r="L141" s="24">
        <f>NPV(0.1,E$6:E141)</f>
        <v>183.50867462727115</v>
      </c>
      <c r="M141" s="24">
        <f>NPV(0.1,F$6:F141)</f>
        <v>149.026617007922</v>
      </c>
      <c r="N141" s="24">
        <f>NPV(0.1,G$6:G141)</f>
        <v>195.34608358174521</v>
      </c>
      <c r="O141" s="24"/>
      <c r="P141" s="12">
        <f t="shared" si="31"/>
        <v>0.99351078005281324</v>
      </c>
      <c r="Q141" s="12">
        <f t="shared" si="32"/>
        <v>0.99999765255828132</v>
      </c>
      <c r="R141" s="12">
        <f t="shared" si="33"/>
        <v>0.9999976525582811</v>
      </c>
      <c r="S141" s="12">
        <f t="shared" si="34"/>
        <v>0.9175433731363557</v>
      </c>
      <c r="T141" s="12">
        <f t="shared" si="35"/>
        <v>0.99351078005281335</v>
      </c>
      <c r="U141" s="12">
        <f t="shared" si="36"/>
        <v>0.97673041790872606</v>
      </c>
      <c r="V141" s="24"/>
      <c r="W141" s="2"/>
      <c r="X141" s="1"/>
      <c r="Y141" s="1"/>
      <c r="Z141" s="1"/>
      <c r="AA141" s="1"/>
      <c r="AB141" s="1"/>
      <c r="AC141" s="1"/>
    </row>
    <row r="142" spans="1:29">
      <c r="A142" s="2">
        <f t="shared" si="29"/>
        <v>137</v>
      </c>
      <c r="B142" s="2">
        <f t="shared" si="37"/>
        <v>11057.518313868188</v>
      </c>
      <c r="C142" s="2">
        <f t="shared" si="38"/>
        <v>10</v>
      </c>
      <c r="D142" s="2">
        <f t="shared" si="39"/>
        <v>12</v>
      </c>
      <c r="E142" s="2">
        <f t="shared" si="40"/>
        <v>140504.66297415344</v>
      </c>
      <c r="F142" s="2">
        <f t="shared" si="41"/>
        <v>16586.277470802277</v>
      </c>
      <c r="G142" s="2">
        <f t="shared" si="42"/>
        <v>59476.446835930925</v>
      </c>
      <c r="H142" s="2">
        <f t="shared" si="30"/>
        <v>137</v>
      </c>
      <c r="I142" s="24">
        <f>NPV(0.1,B$6:B142)</f>
        <v>99.374675168725645</v>
      </c>
      <c r="J142" s="24">
        <f>NPV(0.1,C$6:C142)</f>
        <v>99.999786596207386</v>
      </c>
      <c r="K142" s="24">
        <f>NPV(0.1,D$6:D142)</f>
        <v>119.99974391544882</v>
      </c>
      <c r="L142" s="24">
        <f>NPV(0.1,E$6:E142)</f>
        <v>183.80851690677531</v>
      </c>
      <c r="M142" s="24">
        <f>NPV(0.1,F$6:F142)</f>
        <v>149.06201275308845</v>
      </c>
      <c r="N142" s="24">
        <f>NPV(0.1,G$6:G142)</f>
        <v>195.47300857497032</v>
      </c>
      <c r="O142" s="24"/>
      <c r="P142" s="12">
        <f t="shared" si="31"/>
        <v>0.99374675168725646</v>
      </c>
      <c r="Q142" s="12">
        <f t="shared" si="32"/>
        <v>0.99999786596207385</v>
      </c>
      <c r="R142" s="12">
        <f t="shared" si="33"/>
        <v>0.99999786596207352</v>
      </c>
      <c r="S142" s="12">
        <f t="shared" si="34"/>
        <v>0.91904258453387655</v>
      </c>
      <c r="T142" s="12">
        <f t="shared" si="35"/>
        <v>0.99374675168725635</v>
      </c>
      <c r="U142" s="12">
        <f t="shared" si="36"/>
        <v>0.9773650428748516</v>
      </c>
      <c r="V142" s="24"/>
      <c r="W142" s="2"/>
      <c r="X142" s="1"/>
      <c r="Y142" s="1"/>
      <c r="Z142" s="1"/>
      <c r="AA142" s="1"/>
      <c r="AB142" s="1"/>
      <c r="AC142" s="1"/>
    </row>
    <row r="143" spans="1:29">
      <c r="A143" s="2">
        <f t="shared" si="29"/>
        <v>138</v>
      </c>
      <c r="B143" s="2">
        <f t="shared" si="37"/>
        <v>11720.96941270028</v>
      </c>
      <c r="C143" s="2">
        <f t="shared" si="38"/>
        <v>10</v>
      </c>
      <c r="D143" s="2">
        <f t="shared" si="39"/>
        <v>12</v>
      </c>
      <c r="E143" s="2">
        <f t="shared" si="40"/>
        <v>151745.03601208574</v>
      </c>
      <c r="F143" s="2">
        <f t="shared" si="41"/>
        <v>17581.454119050413</v>
      </c>
      <c r="G143" s="2">
        <f t="shared" si="42"/>
        <v>63639.798114446094</v>
      </c>
      <c r="H143" s="2">
        <f t="shared" si="30"/>
        <v>138</v>
      </c>
      <c r="I143" s="24">
        <f>NPV(0.1,B$6:B143)</f>
        <v>99.39741425349925</v>
      </c>
      <c r="J143" s="24">
        <f>NPV(0.1,C$6:C143)</f>
        <v>99.999805996552155</v>
      </c>
      <c r="K143" s="24">
        <f>NPV(0.1,D$6:D143)</f>
        <v>119.99976719586255</v>
      </c>
      <c r="L143" s="24">
        <f>NPV(0.1,E$6:E143)</f>
        <v>184.10290750847031</v>
      </c>
      <c r="M143" s="24">
        <f>NPV(0.1,F$6:F143)</f>
        <v>149.09612138024886</v>
      </c>
      <c r="N143" s="24">
        <f>NPV(0.1,G$6:G143)</f>
        <v>195.59647197747114</v>
      </c>
      <c r="O143" s="24"/>
      <c r="P143" s="12">
        <f t="shared" si="31"/>
        <v>0.9939741425349925</v>
      </c>
      <c r="Q143" s="12">
        <f t="shared" si="32"/>
        <v>0.9999980599655216</v>
      </c>
      <c r="R143" s="12">
        <f t="shared" si="33"/>
        <v>0.99999805996552127</v>
      </c>
      <c r="S143" s="12">
        <f t="shared" si="34"/>
        <v>0.92051453754235157</v>
      </c>
      <c r="T143" s="12">
        <f t="shared" si="35"/>
        <v>0.99397414253499239</v>
      </c>
      <c r="U143" s="12">
        <f t="shared" si="36"/>
        <v>0.97798235988735571</v>
      </c>
      <c r="V143" s="24"/>
      <c r="W143" s="2"/>
      <c r="X143" s="1"/>
      <c r="Y143" s="1"/>
      <c r="Z143" s="1"/>
      <c r="AA143" s="1"/>
      <c r="AB143" s="1"/>
      <c r="AC143" s="1"/>
    </row>
    <row r="144" spans="1:29">
      <c r="A144" s="2">
        <f t="shared" si="29"/>
        <v>139</v>
      </c>
      <c r="B144" s="2">
        <f t="shared" si="37"/>
        <v>12424.227577462298</v>
      </c>
      <c r="C144" s="2">
        <f t="shared" si="38"/>
        <v>10</v>
      </c>
      <c r="D144" s="2">
        <f t="shared" si="39"/>
        <v>12</v>
      </c>
      <c r="E144" s="2">
        <f t="shared" si="40"/>
        <v>163884.63889305262</v>
      </c>
      <c r="F144" s="2">
        <f t="shared" si="41"/>
        <v>18636.341366193439</v>
      </c>
      <c r="G144" s="2">
        <f t="shared" si="42"/>
        <v>68094.58398245732</v>
      </c>
      <c r="H144" s="2">
        <f t="shared" si="30"/>
        <v>139</v>
      </c>
      <c r="I144" s="24">
        <f>NPV(0.1,B$6:B144)</f>
        <v>99.419326462462919</v>
      </c>
      <c r="J144" s="24">
        <f>NPV(0.1,C$6:C144)</f>
        <v>99.999823633229241</v>
      </c>
      <c r="K144" s="24">
        <f>NPV(0.1,D$6:D144)</f>
        <v>119.99978835987503</v>
      </c>
      <c r="L144" s="24">
        <f>NPV(0.1,E$6:E144)</f>
        <v>184.39194555377085</v>
      </c>
      <c r="M144" s="24">
        <f>NPV(0.1,F$6:F144)</f>
        <v>149.12898969369434</v>
      </c>
      <c r="N144" s="24">
        <f>NPV(0.1,G$6:G144)</f>
        <v>195.71656819626739</v>
      </c>
      <c r="O144" s="24"/>
      <c r="P144" s="12">
        <f t="shared" si="31"/>
        <v>0.9941932646246292</v>
      </c>
      <c r="Q144" s="12">
        <f t="shared" si="32"/>
        <v>0.99999823633229246</v>
      </c>
      <c r="R144" s="12">
        <f t="shared" si="33"/>
        <v>0.9999982363322919</v>
      </c>
      <c r="S144" s="12">
        <f t="shared" si="34"/>
        <v>0.92195972776885426</v>
      </c>
      <c r="T144" s="12">
        <f t="shared" si="35"/>
        <v>0.99419326462462887</v>
      </c>
      <c r="U144" s="12">
        <f t="shared" si="36"/>
        <v>0.97858284098133697</v>
      </c>
      <c r="V144" s="24"/>
      <c r="W144" s="2"/>
      <c r="X144" s="1"/>
      <c r="Y144" s="1"/>
      <c r="Z144" s="1"/>
      <c r="AA144" s="1"/>
      <c r="AB144" s="1"/>
      <c r="AC144" s="1"/>
    </row>
    <row r="145" spans="1:29">
      <c r="A145" s="2">
        <f t="shared" si="29"/>
        <v>140</v>
      </c>
      <c r="B145" s="2">
        <f t="shared" si="37"/>
        <v>13169.681232110037</v>
      </c>
      <c r="C145" s="2">
        <f t="shared" si="38"/>
        <v>10</v>
      </c>
      <c r="D145" s="2">
        <f t="shared" si="39"/>
        <v>12</v>
      </c>
      <c r="E145" s="2">
        <f t="shared" si="40"/>
        <v>176995.41000449684</v>
      </c>
      <c r="F145" s="2">
        <f t="shared" si="41"/>
        <v>19754.521848165048</v>
      </c>
      <c r="G145" s="2">
        <f t="shared" si="42"/>
        <v>72861.204861229329</v>
      </c>
      <c r="H145" s="2">
        <f t="shared" si="30"/>
        <v>140</v>
      </c>
      <c r="I145" s="24">
        <f>NPV(0.1,B$6:B145)</f>
        <v>99.4404418638279</v>
      </c>
      <c r="J145" s="24">
        <f>NPV(0.1,C$6:C145)</f>
        <v>99.999839666572029</v>
      </c>
      <c r="K145" s="24">
        <f>NPV(0.1,D$6:D145)</f>
        <v>119.99980759988638</v>
      </c>
      <c r="L145" s="24">
        <f>NPV(0.1,E$6:E145)</f>
        <v>184.6757283618841</v>
      </c>
      <c r="M145" s="24">
        <f>NPV(0.1,F$6:F145)</f>
        <v>149.16066279574181</v>
      </c>
      <c r="N145" s="24">
        <f>NPV(0.1,G$6:G145)</f>
        <v>195.8333890636419</v>
      </c>
      <c r="O145" s="24"/>
      <c r="P145" s="12">
        <f t="shared" si="31"/>
        <v>0.994404418638279</v>
      </c>
      <c r="Q145" s="12">
        <f t="shared" si="32"/>
        <v>0.99999839666572032</v>
      </c>
      <c r="R145" s="12">
        <f t="shared" si="33"/>
        <v>0.99999839666571988</v>
      </c>
      <c r="S145" s="12">
        <f t="shared" si="34"/>
        <v>0.92337864180942053</v>
      </c>
      <c r="T145" s="12">
        <f t="shared" si="35"/>
        <v>0.99440441863827878</v>
      </c>
      <c r="U145" s="12">
        <f t="shared" si="36"/>
        <v>0.97916694531820947</v>
      </c>
      <c r="V145" s="24"/>
      <c r="W145" s="2"/>
      <c r="X145" s="1"/>
      <c r="Y145" s="1"/>
      <c r="Z145" s="1"/>
      <c r="AA145" s="1"/>
      <c r="AB145" s="1"/>
      <c r="AC145" s="1"/>
    </row>
    <row r="146" spans="1:29">
      <c r="A146" s="2">
        <f t="shared" si="29"/>
        <v>141</v>
      </c>
      <c r="B146" s="2">
        <f t="shared" si="37"/>
        <v>13959.86210603664</v>
      </c>
      <c r="C146" s="2">
        <f t="shared" si="38"/>
        <v>10</v>
      </c>
      <c r="D146" s="2">
        <f t="shared" si="39"/>
        <v>12</v>
      </c>
      <c r="E146" s="2">
        <f t="shared" si="40"/>
        <v>191155.04280485661</v>
      </c>
      <c r="F146" s="2">
        <f t="shared" si="41"/>
        <v>20939.793159054952</v>
      </c>
      <c r="G146" s="2">
        <f t="shared" si="42"/>
        <v>77961.489201515389</v>
      </c>
      <c r="H146" s="2">
        <f t="shared" si="30"/>
        <v>141</v>
      </c>
      <c r="I146" s="24">
        <f>NPV(0.1,B$6:B146)</f>
        <v>99.460789432415979</v>
      </c>
      <c r="J146" s="24">
        <f>NPV(0.1,C$6:C146)</f>
        <v>99.999854242338202</v>
      </c>
      <c r="K146" s="24">
        <f>NPV(0.1,D$6:D146)</f>
        <v>119.99982509080579</v>
      </c>
      <c r="L146" s="24">
        <f>NPV(0.1,E$6:E146)</f>
        <v>184.9543514825771</v>
      </c>
      <c r="M146" s="24">
        <f>NPV(0.1,F$6:F146)</f>
        <v>149.19118414862393</v>
      </c>
      <c r="N146" s="24">
        <f>NPV(0.1,G$6:G146)</f>
        <v>195.94702390736077</v>
      </c>
      <c r="O146" s="24"/>
      <c r="P146" s="12">
        <f t="shared" si="31"/>
        <v>0.99460789432415975</v>
      </c>
      <c r="Q146" s="12">
        <f t="shared" si="32"/>
        <v>0.99999854242338204</v>
      </c>
      <c r="R146" s="12">
        <f t="shared" si="33"/>
        <v>0.9999985424233816</v>
      </c>
      <c r="S146" s="12">
        <f t="shared" si="34"/>
        <v>0.92477175741288553</v>
      </c>
      <c r="T146" s="12">
        <f t="shared" si="35"/>
        <v>0.99460789432415952</v>
      </c>
      <c r="U146" s="12">
        <f t="shared" si="36"/>
        <v>0.97973511953680381</v>
      </c>
      <c r="V146" s="24"/>
      <c r="W146" s="2"/>
      <c r="X146" s="1"/>
      <c r="Y146" s="1"/>
      <c r="Z146" s="1"/>
      <c r="AA146" s="1"/>
      <c r="AB146" s="1"/>
      <c r="AC146" s="1"/>
    </row>
    <row r="147" spans="1:29">
      <c r="A147" s="2">
        <f t="shared" si="29"/>
        <v>142</v>
      </c>
      <c r="B147" s="2">
        <f t="shared" si="37"/>
        <v>14797.45383239884</v>
      </c>
      <c r="C147" s="2">
        <f t="shared" si="38"/>
        <v>10</v>
      </c>
      <c r="D147" s="2">
        <f t="shared" si="39"/>
        <v>12</v>
      </c>
      <c r="E147" s="2">
        <f t="shared" si="40"/>
        <v>206447.44622924516</v>
      </c>
      <c r="F147" s="2">
        <f t="shared" si="41"/>
        <v>22196.18074859825</v>
      </c>
      <c r="G147" s="2">
        <f t="shared" si="42"/>
        <v>83418.793445621472</v>
      </c>
      <c r="H147" s="2">
        <f t="shared" si="30"/>
        <v>142</v>
      </c>
      <c r="I147" s="24">
        <f>NPV(0.1,B$6:B147)</f>
        <v>99.480397089419029</v>
      </c>
      <c r="J147" s="24">
        <f>NPV(0.1,C$6:C147)</f>
        <v>99.999867493034728</v>
      </c>
      <c r="K147" s="24">
        <f>NPV(0.1,D$6:D147)</f>
        <v>119.99984099164162</v>
      </c>
      <c r="L147" s="24">
        <f>NPV(0.1,E$6:E147)</f>
        <v>185.22790872834844</v>
      </c>
      <c r="M147" s="24">
        <f>NPV(0.1,F$6:F147)</f>
        <v>149.2205956341285</v>
      </c>
      <c r="N147" s="24">
        <f>NPV(0.1,G$6:G147)</f>
        <v>196.05755961897822</v>
      </c>
      <c r="O147" s="24"/>
      <c r="P147" s="12">
        <f t="shared" si="31"/>
        <v>0.99480397089419026</v>
      </c>
      <c r="Q147" s="12">
        <f t="shared" si="32"/>
        <v>0.99999867493034733</v>
      </c>
      <c r="R147" s="12">
        <f t="shared" si="33"/>
        <v>0.99999867493034678</v>
      </c>
      <c r="S147" s="12">
        <f t="shared" si="34"/>
        <v>0.92613954364174222</v>
      </c>
      <c r="T147" s="12">
        <f t="shared" si="35"/>
        <v>0.99480397089419004</v>
      </c>
      <c r="U147" s="12">
        <f t="shared" si="36"/>
        <v>0.98028779809489108</v>
      </c>
      <c r="V147" s="24"/>
      <c r="W147" s="2"/>
      <c r="X147" s="1"/>
      <c r="Y147" s="1"/>
      <c r="Z147" s="1"/>
      <c r="AA147" s="1"/>
      <c r="AB147" s="1"/>
      <c r="AC147" s="1"/>
    </row>
    <row r="148" spans="1:29">
      <c r="A148" s="2">
        <f t="shared" si="29"/>
        <v>143</v>
      </c>
      <c r="B148" s="2">
        <f t="shared" si="37"/>
        <v>15685.301062342771</v>
      </c>
      <c r="C148" s="2">
        <f t="shared" si="38"/>
        <v>10</v>
      </c>
      <c r="D148" s="2">
        <f t="shared" si="39"/>
        <v>12</v>
      </c>
      <c r="E148" s="2">
        <f t="shared" si="40"/>
        <v>222963.24192758478</v>
      </c>
      <c r="F148" s="2">
        <f t="shared" si="41"/>
        <v>23527.951593514146</v>
      </c>
      <c r="G148" s="2">
        <f t="shared" si="42"/>
        <v>89258.108986814987</v>
      </c>
      <c r="H148" s="2">
        <f t="shared" si="30"/>
        <v>143</v>
      </c>
      <c r="I148" s="24">
        <f>NPV(0.1,B$6:B148)</f>
        <v>99.499291740712877</v>
      </c>
      <c r="J148" s="24">
        <f>NPV(0.1,C$6:C148)</f>
        <v>99.999879539122475</v>
      </c>
      <c r="K148" s="24">
        <f>NPV(0.1,D$6:D148)</f>
        <v>119.99985544694691</v>
      </c>
      <c r="L148" s="24">
        <f>NPV(0.1,E$6:E148)</f>
        <v>185.49649220601481</v>
      </c>
      <c r="M148" s="24">
        <f>NPV(0.1,F$6:F148)</f>
        <v>149.24893761106927</v>
      </c>
      <c r="N148" s="24">
        <f>NPV(0.1,G$6:G148)</f>
        <v>196.16508072027881</v>
      </c>
      <c r="O148" s="24"/>
      <c r="P148" s="12">
        <f t="shared" si="31"/>
        <v>0.99499291740712881</v>
      </c>
      <c r="Q148" s="12">
        <f t="shared" si="32"/>
        <v>0.99999879539122472</v>
      </c>
      <c r="R148" s="12">
        <f t="shared" si="33"/>
        <v>0.99999879539122427</v>
      </c>
      <c r="S148" s="12">
        <f t="shared" si="34"/>
        <v>0.92748246103007403</v>
      </c>
      <c r="T148" s="12">
        <f t="shared" si="35"/>
        <v>0.99499291740712847</v>
      </c>
      <c r="U148" s="12">
        <f t="shared" si="36"/>
        <v>0.98082540360139403</v>
      </c>
      <c r="V148" s="24"/>
      <c r="W148" s="2"/>
      <c r="X148" s="1"/>
      <c r="Y148" s="1"/>
      <c r="Z148" s="1"/>
      <c r="AA148" s="1"/>
      <c r="AB148" s="1"/>
      <c r="AC148" s="1"/>
    </row>
    <row r="149" spans="1:29">
      <c r="A149" s="2">
        <f t="shared" si="29"/>
        <v>144</v>
      </c>
      <c r="B149" s="2">
        <f t="shared" si="37"/>
        <v>16626.41912608334</v>
      </c>
      <c r="C149" s="2">
        <f t="shared" si="38"/>
        <v>10</v>
      </c>
      <c r="D149" s="2">
        <f t="shared" si="39"/>
        <v>12</v>
      </c>
      <c r="E149" s="2">
        <f t="shared" si="40"/>
        <v>240800.30128179159</v>
      </c>
      <c r="F149" s="2">
        <f t="shared" si="41"/>
        <v>24939.628689124995</v>
      </c>
      <c r="G149" s="2">
        <f t="shared" si="42"/>
        <v>95506.176615892036</v>
      </c>
      <c r="H149" s="2">
        <f t="shared" si="30"/>
        <v>144</v>
      </c>
      <c r="I149" s="24">
        <f>NPV(0.1,B$6:B149)</f>
        <v>99.517499313777876</v>
      </c>
      <c r="J149" s="24">
        <f>NPV(0.1,C$6:C149)</f>
        <v>99.999890490111326</v>
      </c>
      <c r="K149" s="24">
        <f>NPV(0.1,D$6:D149)</f>
        <v>119.99986858813354</v>
      </c>
      <c r="L149" s="24">
        <f>NPV(0.1,E$6:E149)</f>
        <v>185.76019234772363</v>
      </c>
      <c r="M149" s="24">
        <f>NPV(0.1,F$6:F149)</f>
        <v>149.27624897066673</v>
      </c>
      <c r="N149" s="24">
        <f>NPV(0.1,G$6:G149)</f>
        <v>196.26966942790756</v>
      </c>
      <c r="O149" s="24"/>
      <c r="P149" s="12">
        <f t="shared" si="31"/>
        <v>0.9951749931377788</v>
      </c>
      <c r="Q149" s="12">
        <f t="shared" si="32"/>
        <v>0.99999890490111332</v>
      </c>
      <c r="R149" s="12">
        <f t="shared" si="33"/>
        <v>0.99999890490111276</v>
      </c>
      <c r="S149" s="12">
        <f t="shared" si="34"/>
        <v>0.92880096173861815</v>
      </c>
      <c r="T149" s="12">
        <f t="shared" si="35"/>
        <v>0.99517499313777824</v>
      </c>
      <c r="U149" s="12">
        <f t="shared" si="36"/>
        <v>0.98134834713953778</v>
      </c>
      <c r="V149" s="24"/>
      <c r="W149" s="2"/>
      <c r="X149" s="1"/>
      <c r="Y149" s="1"/>
      <c r="Z149" s="1"/>
      <c r="AA149" s="1"/>
      <c r="AB149" s="1"/>
      <c r="AC149" s="1"/>
    </row>
    <row r="150" spans="1:29">
      <c r="A150" s="2">
        <f t="shared" si="29"/>
        <v>145</v>
      </c>
      <c r="B150" s="2">
        <f t="shared" si="37"/>
        <v>17624.004273648341</v>
      </c>
      <c r="C150" s="2">
        <f t="shared" si="38"/>
        <v>10</v>
      </c>
      <c r="D150" s="2">
        <f t="shared" si="39"/>
        <v>12</v>
      </c>
      <c r="E150" s="2">
        <f t="shared" si="40"/>
        <v>260064.32538433492</v>
      </c>
      <c r="F150" s="2">
        <f t="shared" si="41"/>
        <v>26436.006410472495</v>
      </c>
      <c r="G150" s="2">
        <f t="shared" si="42"/>
        <v>102191.60897900448</v>
      </c>
      <c r="H150" s="2">
        <f t="shared" si="30"/>
        <v>145</v>
      </c>
      <c r="I150" s="24">
        <f>NPV(0.1,B$6:B150)</f>
        <v>99.535044793276853</v>
      </c>
      <c r="J150" s="24">
        <f>NPV(0.1,C$6:C150)</f>
        <v>99.999900445555753</v>
      </c>
      <c r="K150" s="24">
        <f>NPV(0.1,D$6:D150)</f>
        <v>119.99988053466683</v>
      </c>
      <c r="L150" s="24">
        <f>NPV(0.1,E$6:E150)</f>
        <v>186.01909794140138</v>
      </c>
      <c r="M150" s="24">
        <f>NPV(0.1,F$6:F150)</f>
        <v>149.30256718991521</v>
      </c>
      <c r="N150" s="24">
        <f>NPV(0.1,G$6:G150)</f>
        <v>196.37140571623735</v>
      </c>
      <c r="O150" s="24"/>
      <c r="P150" s="12">
        <f t="shared" si="31"/>
        <v>0.9953504479327685</v>
      </c>
      <c r="Q150" s="12">
        <f t="shared" si="32"/>
        <v>0.99999900445555756</v>
      </c>
      <c r="R150" s="12">
        <f t="shared" si="33"/>
        <v>0.99999900445555689</v>
      </c>
      <c r="S150" s="12">
        <f t="shared" si="34"/>
        <v>0.93009548970700695</v>
      </c>
      <c r="T150" s="12">
        <f t="shared" si="35"/>
        <v>0.99535044793276806</v>
      </c>
      <c r="U150" s="12">
        <f t="shared" si="36"/>
        <v>0.98185702858118673</v>
      </c>
      <c r="V150" s="24"/>
      <c r="W150" s="2"/>
      <c r="X150" s="1"/>
      <c r="Y150" s="1"/>
      <c r="Z150" s="1"/>
      <c r="AA150" s="1"/>
      <c r="AB150" s="1"/>
      <c r="AC150" s="1"/>
    </row>
    <row r="151" spans="1:29">
      <c r="A151" s="2">
        <f t="shared" si="29"/>
        <v>146</v>
      </c>
      <c r="B151" s="2">
        <f t="shared" si="37"/>
        <v>18681.444530067241</v>
      </c>
      <c r="C151" s="2">
        <f t="shared" si="38"/>
        <v>10</v>
      </c>
      <c r="D151" s="2">
        <f t="shared" si="39"/>
        <v>12</v>
      </c>
      <c r="E151" s="2">
        <f t="shared" si="40"/>
        <v>280869.47141508176</v>
      </c>
      <c r="F151" s="2">
        <f t="shared" si="41"/>
        <v>28022.166795100846</v>
      </c>
      <c r="G151" s="2">
        <f t="shared" si="42"/>
        <v>109345.0216075348</v>
      </c>
      <c r="H151" s="2">
        <f t="shared" si="30"/>
        <v>146</v>
      </c>
      <c r="I151" s="24">
        <f>NPV(0.1,B$6:B151)</f>
        <v>99.551952255339515</v>
      </c>
      <c r="J151" s="24">
        <f>NPV(0.1,C$6:C151)</f>
        <v>99.999909495959784</v>
      </c>
      <c r="K151" s="24">
        <f>NPV(0.1,D$6:D151)</f>
        <v>119.99989139515165</v>
      </c>
      <c r="L151" s="24">
        <f>NPV(0.1,E$6:E151)</f>
        <v>186.27329616064864</v>
      </c>
      <c r="M151" s="24">
        <f>NPV(0.1,F$6:F151)</f>
        <v>149.32792838300918</v>
      </c>
      <c r="N151" s="24">
        <f>NPV(0.1,G$6:G151)</f>
        <v>196.47036737852176</v>
      </c>
      <c r="O151" s="24"/>
      <c r="P151" s="12">
        <f t="shared" si="31"/>
        <v>0.99551952255339515</v>
      </c>
      <c r="Q151" s="12">
        <f t="shared" si="32"/>
        <v>0.99999909495959782</v>
      </c>
      <c r="R151" s="12">
        <f t="shared" si="33"/>
        <v>0.99999909495959705</v>
      </c>
      <c r="S151" s="12">
        <f t="shared" si="34"/>
        <v>0.93136648080324325</v>
      </c>
      <c r="T151" s="12">
        <f t="shared" si="35"/>
        <v>0.99551952255339449</v>
      </c>
      <c r="U151" s="12">
        <f t="shared" si="36"/>
        <v>0.98235183689260874</v>
      </c>
      <c r="V151" s="24"/>
      <c r="W151" s="2"/>
      <c r="X151" s="1"/>
      <c r="Y151" s="1"/>
      <c r="Z151" s="1"/>
      <c r="AA151" s="1"/>
      <c r="AB151" s="1"/>
      <c r="AC151" s="1"/>
    </row>
    <row r="152" spans="1:29">
      <c r="A152" s="2">
        <f t="shared" si="29"/>
        <v>147</v>
      </c>
      <c r="B152" s="2">
        <f t="shared" si="37"/>
        <v>19802.331201871279</v>
      </c>
      <c r="C152" s="2">
        <f t="shared" si="38"/>
        <v>10</v>
      </c>
      <c r="D152" s="2">
        <f t="shared" si="39"/>
        <v>12</v>
      </c>
      <c r="E152" s="2">
        <f t="shared" si="40"/>
        <v>303339.02912828833</v>
      </c>
      <c r="F152" s="2">
        <f t="shared" si="41"/>
        <v>29703.496802806898</v>
      </c>
      <c r="G152" s="2">
        <f t="shared" si="42"/>
        <v>116999.17312006225</v>
      </c>
      <c r="H152" s="2">
        <f t="shared" si="30"/>
        <v>147</v>
      </c>
      <c r="I152" s="24">
        <f>NPV(0.1,B$6:B152)</f>
        <v>99.568244900599893</v>
      </c>
      <c r="J152" s="24">
        <f>NPV(0.1,C$6:C152)</f>
        <v>99.999917723599793</v>
      </c>
      <c r="K152" s="24">
        <f>NPV(0.1,D$6:D152)</f>
        <v>119.99990126831968</v>
      </c>
      <c r="L152" s="24">
        <f>NPV(0.1,E$6:E152)</f>
        <v>186.52287259409141</v>
      </c>
      <c r="M152" s="24">
        <f>NPV(0.1,F$6:F152)</f>
        <v>149.35236735089975</v>
      </c>
      <c r="N152" s="24">
        <f>NPV(0.1,G$6:G152)</f>
        <v>196.56663008638026</v>
      </c>
      <c r="O152" s="24"/>
      <c r="P152" s="12">
        <f t="shared" si="31"/>
        <v>0.99568244900599889</v>
      </c>
      <c r="Q152" s="12">
        <f t="shared" si="32"/>
        <v>0.99999917723599796</v>
      </c>
      <c r="R152" s="12">
        <f t="shared" si="33"/>
        <v>0.99999917723599729</v>
      </c>
      <c r="S152" s="12">
        <f t="shared" si="34"/>
        <v>0.93261436297045708</v>
      </c>
      <c r="T152" s="12">
        <f t="shared" si="35"/>
        <v>0.99568244900599834</v>
      </c>
      <c r="U152" s="12">
        <f t="shared" si="36"/>
        <v>0.98283315043190134</v>
      </c>
      <c r="V152" s="24"/>
      <c r="W152" s="2"/>
      <c r="X152" s="1"/>
      <c r="Y152" s="1"/>
      <c r="Z152" s="1"/>
      <c r="AA152" s="1"/>
      <c r="AB152" s="1"/>
      <c r="AC152" s="1"/>
    </row>
    <row r="153" spans="1:29">
      <c r="A153" s="2">
        <f t="shared" si="29"/>
        <v>148</v>
      </c>
      <c r="B153" s="2">
        <f t="shared" si="37"/>
        <v>20990.471073983557</v>
      </c>
      <c r="C153" s="2">
        <f t="shared" si="38"/>
        <v>10</v>
      </c>
      <c r="D153" s="2">
        <f t="shared" si="39"/>
        <v>12</v>
      </c>
      <c r="E153" s="2">
        <f t="shared" si="40"/>
        <v>327606.15145855141</v>
      </c>
      <c r="F153" s="2">
        <f t="shared" si="41"/>
        <v>31485.706610975314</v>
      </c>
      <c r="G153" s="2">
        <f t="shared" si="42"/>
        <v>125189.11523846661</v>
      </c>
      <c r="H153" s="2">
        <f t="shared" si="30"/>
        <v>148</v>
      </c>
      <c r="I153" s="24">
        <f>NPV(0.1,B$6:B153)</f>
        <v>99.583945086032614</v>
      </c>
      <c r="J153" s="24">
        <f>NPV(0.1,C$6:C153)</f>
        <v>99.999925203272525</v>
      </c>
      <c r="K153" s="24">
        <f>NPV(0.1,D$6:D153)</f>
        <v>119.99991024392696</v>
      </c>
      <c r="L153" s="24">
        <f>NPV(0.1,E$6:E153)</f>
        <v>186.76791127419884</v>
      </c>
      <c r="M153" s="24">
        <f>NPV(0.1,F$6:F153)</f>
        <v>149.37591762904887</v>
      </c>
      <c r="N153" s="24">
        <f>NPV(0.1,G$6:G153)</f>
        <v>196.6602674476608</v>
      </c>
      <c r="O153" s="24"/>
      <c r="P153" s="12">
        <f t="shared" si="31"/>
        <v>0.9958394508603261</v>
      </c>
      <c r="Q153" s="12">
        <f t="shared" si="32"/>
        <v>0.99999925203272522</v>
      </c>
      <c r="R153" s="12">
        <f t="shared" si="33"/>
        <v>0.99999925203272466</v>
      </c>
      <c r="S153" s="12">
        <f t="shared" si="34"/>
        <v>0.93383955637099414</v>
      </c>
      <c r="T153" s="12">
        <f t="shared" si="35"/>
        <v>0.99583945086032577</v>
      </c>
      <c r="U153" s="12">
        <f t="shared" si="36"/>
        <v>0.98330133723830404</v>
      </c>
      <c r="V153" s="24"/>
      <c r="W153" s="2"/>
      <c r="X153" s="1"/>
      <c r="Y153" s="1"/>
      <c r="Z153" s="1"/>
      <c r="AA153" s="1"/>
      <c r="AB153" s="1"/>
      <c r="AC153" s="1"/>
    </row>
    <row r="154" spans="1:29">
      <c r="A154" s="2">
        <f t="shared" si="29"/>
        <v>149</v>
      </c>
      <c r="B154" s="2">
        <f t="shared" si="37"/>
        <v>22249.899338422572</v>
      </c>
      <c r="C154" s="2">
        <f t="shared" si="38"/>
        <v>10</v>
      </c>
      <c r="D154" s="2">
        <f t="shared" si="39"/>
        <v>12</v>
      </c>
      <c r="E154" s="2">
        <f t="shared" si="40"/>
        <v>353814.64357523556</v>
      </c>
      <c r="F154" s="2">
        <f t="shared" si="41"/>
        <v>33374.849007633835</v>
      </c>
      <c r="G154" s="2">
        <f t="shared" si="42"/>
        <v>133952.35330515928</v>
      </c>
      <c r="H154" s="2">
        <f t="shared" si="30"/>
        <v>149</v>
      </c>
      <c r="I154" s="24">
        <f>NPV(0.1,B$6:B154)</f>
        <v>99.59907435563143</v>
      </c>
      <c r="J154" s="24">
        <f>NPV(0.1,C$6:C154)</f>
        <v>99.999932002975029</v>
      </c>
      <c r="K154" s="24">
        <f>NPV(0.1,D$6:D154)</f>
        <v>119.99991840356995</v>
      </c>
      <c r="L154" s="24">
        <f>NPV(0.1,E$6:E154)</f>
        <v>187.00849470557705</v>
      </c>
      <c r="M154" s="24">
        <f>NPV(0.1,F$6:F154)</f>
        <v>149.39861153344708</v>
      </c>
      <c r="N154" s="24">
        <f>NPV(0.1,G$6:G154)</f>
        <v>196.75135106272461</v>
      </c>
      <c r="O154" s="24"/>
      <c r="P154" s="12">
        <f t="shared" si="31"/>
        <v>0.99599074355631434</v>
      </c>
      <c r="Q154" s="12">
        <f t="shared" si="32"/>
        <v>0.99999932002975034</v>
      </c>
      <c r="R154" s="12">
        <f t="shared" si="33"/>
        <v>0.99999932002974956</v>
      </c>
      <c r="S154" s="12">
        <f t="shared" si="34"/>
        <v>0.93504247352788528</v>
      </c>
      <c r="T154" s="12">
        <f t="shared" si="35"/>
        <v>0.9959907435563139</v>
      </c>
      <c r="U154" s="12">
        <f t="shared" si="36"/>
        <v>0.98375675531362305</v>
      </c>
      <c r="V154" s="24"/>
      <c r="W154" s="2"/>
      <c r="X154" s="1"/>
      <c r="Y154" s="1"/>
      <c r="Z154" s="1"/>
      <c r="AA154" s="1"/>
      <c r="AB154" s="1"/>
      <c r="AC154" s="1"/>
    </row>
    <row r="155" spans="1:29">
      <c r="A155" s="2">
        <f t="shared" si="29"/>
        <v>150</v>
      </c>
      <c r="B155" s="2">
        <f t="shared" si="37"/>
        <v>23584.89329872793</v>
      </c>
      <c r="C155" s="2">
        <f t="shared" si="38"/>
        <v>10</v>
      </c>
      <c r="D155" s="2">
        <f t="shared" si="39"/>
        <v>12</v>
      </c>
      <c r="E155" s="2">
        <f t="shared" si="40"/>
        <v>382119.81506125443</v>
      </c>
      <c r="F155" s="2">
        <f t="shared" si="41"/>
        <v>35377.339948091867</v>
      </c>
      <c r="G155" s="2">
        <f t="shared" si="42"/>
        <v>143329.01803652043</v>
      </c>
      <c r="H155" s="2">
        <f t="shared" si="30"/>
        <v>150</v>
      </c>
      <c r="I155" s="24">
        <f>NPV(0.1,B$6:B155)</f>
        <v>99.613653469972107</v>
      </c>
      <c r="J155" s="24">
        <f>NPV(0.1,C$6:C155)</f>
        <v>99.999938184522748</v>
      </c>
      <c r="K155" s="24">
        <f>NPV(0.1,D$6:D155)</f>
        <v>119.99992582142721</v>
      </c>
      <c r="L155" s="24">
        <f>NPV(0.1,E$6:E155)</f>
        <v>187.24470389274839</v>
      </c>
      <c r="M155" s="24">
        <f>NPV(0.1,F$6:F155)</f>
        <v>149.4204802049581</v>
      </c>
      <c r="N155" s="24">
        <f>NPV(0.1,G$6:G155)</f>
        <v>196.83995057919577</v>
      </c>
      <c r="O155" s="24"/>
      <c r="P155" s="12">
        <f t="shared" si="31"/>
        <v>0.99613653469972108</v>
      </c>
      <c r="Q155" s="12">
        <f t="shared" si="32"/>
        <v>0.99999938184522752</v>
      </c>
      <c r="R155" s="12">
        <f t="shared" si="33"/>
        <v>0.99999938184522674</v>
      </c>
      <c r="S155" s="12">
        <f t="shared" si="34"/>
        <v>0.93622351946374194</v>
      </c>
      <c r="T155" s="12">
        <f t="shared" si="35"/>
        <v>0.99613653469972063</v>
      </c>
      <c r="U155" s="12">
        <f t="shared" si="36"/>
        <v>0.98419975289597883</v>
      </c>
      <c r="V155" s="24"/>
      <c r="W155" s="2"/>
      <c r="X155" s="1"/>
      <c r="Y155" s="1"/>
      <c r="Z155" s="1"/>
      <c r="AA155" s="1"/>
      <c r="AB155" s="1"/>
      <c r="AC155" s="1"/>
    </row>
    <row r="156" spans="1:29">
      <c r="A156" s="2">
        <f t="shared" si="29"/>
        <v>151</v>
      </c>
      <c r="B156" s="2">
        <f t="shared" si="37"/>
        <v>24999.986896651608</v>
      </c>
      <c r="C156" s="2">
        <f t="shared" si="38"/>
        <v>10</v>
      </c>
      <c r="D156" s="2">
        <f t="shared" si="39"/>
        <v>12</v>
      </c>
      <c r="E156" s="2">
        <f t="shared" si="40"/>
        <v>412689.40026615479</v>
      </c>
      <c r="F156" s="2">
        <f t="shared" si="41"/>
        <v>37499.980344977383</v>
      </c>
      <c r="G156" s="2">
        <f t="shared" si="42"/>
        <v>153362.04929907687</v>
      </c>
      <c r="H156" s="2">
        <f t="shared" si="30"/>
        <v>151</v>
      </c>
      <c r="I156" s="24">
        <f>NPV(0.1,B$6:B156)</f>
        <v>99.627702434700382</v>
      </c>
      <c r="J156" s="24">
        <f>NPV(0.1,C$6:C156)</f>
        <v>99.999943804111581</v>
      </c>
      <c r="K156" s="24">
        <f>NPV(0.1,D$6:D156)</f>
        <v>119.99993256493381</v>
      </c>
      <c r="L156" s="24">
        <f>NPV(0.1,E$6:E156)</f>
        <v>187.47661836742566</v>
      </c>
      <c r="M156" s="24">
        <f>NPV(0.1,F$6:F156)</f>
        <v>149.44155365205054</v>
      </c>
      <c r="N156" s="24">
        <f>NPV(0.1,G$6:G156)</f>
        <v>196.9261337452177</v>
      </c>
      <c r="O156" s="24"/>
      <c r="P156" s="12">
        <f t="shared" si="31"/>
        <v>0.99627702434700383</v>
      </c>
      <c r="Q156" s="12">
        <f t="shared" si="32"/>
        <v>0.9999994380411158</v>
      </c>
      <c r="R156" s="12">
        <f t="shared" si="33"/>
        <v>0.99999943804111513</v>
      </c>
      <c r="S156" s="12">
        <f t="shared" si="34"/>
        <v>0.93738309183712831</v>
      </c>
      <c r="T156" s="12">
        <f t="shared" si="35"/>
        <v>0.9962770243470036</v>
      </c>
      <c r="U156" s="12">
        <f t="shared" si="36"/>
        <v>0.98463066872608851</v>
      </c>
      <c r="V156" s="24"/>
      <c r="W156" s="2"/>
      <c r="X156" s="1"/>
      <c r="Y156" s="1"/>
      <c r="Z156" s="1"/>
      <c r="AA156" s="1"/>
      <c r="AB156" s="1"/>
      <c r="AC156" s="1"/>
    </row>
    <row r="157" spans="1:29">
      <c r="A157" s="2">
        <f t="shared" si="29"/>
        <v>152</v>
      </c>
      <c r="B157" s="2">
        <f t="shared" si="37"/>
        <v>26499.986110450707</v>
      </c>
      <c r="C157" s="2">
        <f t="shared" si="38"/>
        <v>10</v>
      </c>
      <c r="D157" s="2">
        <f t="shared" si="39"/>
        <v>12</v>
      </c>
      <c r="E157" s="2">
        <f t="shared" si="40"/>
        <v>445704.55228744721</v>
      </c>
      <c r="F157" s="2">
        <f t="shared" si="41"/>
        <v>39749.979165676028</v>
      </c>
      <c r="G157" s="2">
        <f t="shared" si="42"/>
        <v>164097.39275001225</v>
      </c>
      <c r="H157" s="2">
        <f t="shared" si="30"/>
        <v>152</v>
      </c>
      <c r="I157" s="24">
        <f>NPV(0.1,B$6:B157)</f>
        <v>99.641240527983996</v>
      </c>
      <c r="J157" s="24">
        <f>NPV(0.1,C$6:C157)</f>
        <v>99.9999489128287</v>
      </c>
      <c r="K157" s="24">
        <f>NPV(0.1,D$6:D157)</f>
        <v>119.99993869539438</v>
      </c>
      <c r="L157" s="24">
        <f>NPV(0.1,E$6:E157)</f>
        <v>187.70431621529067</v>
      </c>
      <c r="M157" s="24">
        <f>NPV(0.1,F$6:F157)</f>
        <v>149.46186079197597</v>
      </c>
      <c r="N157" s="24">
        <f>NPV(0.1,G$6:G157)</f>
        <v>197.00996646125722</v>
      </c>
      <c r="O157" s="24"/>
      <c r="P157" s="12">
        <f t="shared" si="31"/>
        <v>0.99641240527983999</v>
      </c>
      <c r="Q157" s="12">
        <f t="shared" si="32"/>
        <v>0.99999948912828696</v>
      </c>
      <c r="R157" s="12">
        <f t="shared" si="33"/>
        <v>0.99999948912828651</v>
      </c>
      <c r="S157" s="12">
        <f t="shared" si="34"/>
        <v>0.93852158107645334</v>
      </c>
      <c r="T157" s="12">
        <f t="shared" si="35"/>
        <v>0.99641240527983976</v>
      </c>
      <c r="U157" s="12">
        <f t="shared" si="36"/>
        <v>0.98504983230628607</v>
      </c>
      <c r="V157" s="24"/>
      <c r="W157" s="2"/>
      <c r="X157" s="1"/>
      <c r="Y157" s="1"/>
      <c r="Z157" s="1"/>
      <c r="AA157" s="1"/>
      <c r="AB157" s="1"/>
      <c r="AC157" s="1"/>
    </row>
    <row r="158" spans="1:29">
      <c r="A158" s="2">
        <f t="shared" si="29"/>
        <v>153</v>
      </c>
      <c r="B158" s="2">
        <f t="shared" si="37"/>
        <v>28089.985277077751</v>
      </c>
      <c r="C158" s="2">
        <f t="shared" si="38"/>
        <v>10</v>
      </c>
      <c r="D158" s="2">
        <f t="shared" si="39"/>
        <v>12</v>
      </c>
      <c r="E158" s="2">
        <f t="shared" si="40"/>
        <v>481360.91647044301</v>
      </c>
      <c r="F158" s="2">
        <f t="shared" si="41"/>
        <v>42134.97791561659</v>
      </c>
      <c r="G158" s="2">
        <f t="shared" si="42"/>
        <v>175584.21024251313</v>
      </c>
      <c r="H158" s="2">
        <f t="shared" si="30"/>
        <v>153</v>
      </c>
      <c r="I158" s="24">
        <f>NPV(0.1,B$6:B158)</f>
        <v>99.6542863269664</v>
      </c>
      <c r="J158" s="24">
        <f>NPV(0.1,C$6:C158)</f>
        <v>99.999953557116996</v>
      </c>
      <c r="K158" s="24">
        <f>NPV(0.1,D$6:D158)</f>
        <v>119.99994426854033</v>
      </c>
      <c r="L158" s="24">
        <f>NPV(0.1,E$6:E158)</f>
        <v>187.92787410228539</v>
      </c>
      <c r="M158" s="24">
        <f>NPV(0.1,F$6:F158)</f>
        <v>149.48142949044956</v>
      </c>
      <c r="N158" s="24">
        <f>NPV(0.1,G$6:G158)</f>
        <v>197.09151283049565</v>
      </c>
      <c r="O158" s="24"/>
      <c r="P158" s="12">
        <f t="shared" si="31"/>
        <v>0.99654286326966401</v>
      </c>
      <c r="Q158" s="12">
        <f t="shared" si="32"/>
        <v>0.99999953557116994</v>
      </c>
      <c r="R158" s="12">
        <f t="shared" si="33"/>
        <v>0.99999953557116938</v>
      </c>
      <c r="S158" s="12">
        <f t="shared" si="34"/>
        <v>0.93963937051142699</v>
      </c>
      <c r="T158" s="12">
        <f t="shared" si="35"/>
        <v>0.99654286326966368</v>
      </c>
      <c r="U158" s="12">
        <f t="shared" si="36"/>
        <v>0.9854575641524782</v>
      </c>
      <c r="V158" s="24"/>
      <c r="W158" s="2"/>
      <c r="X158" s="1"/>
      <c r="Y158" s="1"/>
      <c r="Z158" s="1"/>
      <c r="AA158" s="1"/>
      <c r="AB158" s="1"/>
      <c r="AC158" s="1"/>
    </row>
    <row r="159" spans="1:29">
      <c r="A159" s="2">
        <f t="shared" si="29"/>
        <v>154</v>
      </c>
      <c r="B159" s="2">
        <f t="shared" si="37"/>
        <v>29775.384393702418</v>
      </c>
      <c r="C159" s="2">
        <f t="shared" si="38"/>
        <v>10</v>
      </c>
      <c r="D159" s="2">
        <f t="shared" si="39"/>
        <v>12</v>
      </c>
      <c r="E159" s="2">
        <f t="shared" si="40"/>
        <v>519869.78978807852</v>
      </c>
      <c r="F159" s="2">
        <f t="shared" si="41"/>
        <v>44663.076590553588</v>
      </c>
      <c r="G159" s="2">
        <f t="shared" si="42"/>
        <v>187875.10495948905</v>
      </c>
      <c r="H159" s="2">
        <f t="shared" si="30"/>
        <v>154</v>
      </c>
      <c r="I159" s="24">
        <f>NPV(0.1,B$6:B159)</f>
        <v>99.666857733258524</v>
      </c>
      <c r="J159" s="24">
        <f>NPV(0.1,C$6:C159)</f>
        <v>99.99995777919726</v>
      </c>
      <c r="K159" s="24">
        <f>NPV(0.1,D$6:D159)</f>
        <v>119.99994933503666</v>
      </c>
      <c r="L159" s="24">
        <f>NPV(0.1,E$6:E159)</f>
        <v>188.14736730042566</v>
      </c>
      <c r="M159" s="24">
        <f>NPV(0.1,F$6:F159)</f>
        <v>149.50028659988777</v>
      </c>
      <c r="N159" s="24">
        <f>NPV(0.1,G$6:G159)</f>
        <v>197.17083520784576</v>
      </c>
      <c r="O159" s="24"/>
      <c r="P159" s="12">
        <f t="shared" si="31"/>
        <v>0.99666857733258529</v>
      </c>
      <c r="Q159" s="12">
        <f t="shared" si="32"/>
        <v>0.99999957779197257</v>
      </c>
      <c r="R159" s="12">
        <f t="shared" si="33"/>
        <v>0.99999957779197213</v>
      </c>
      <c r="S159" s="12">
        <f t="shared" si="34"/>
        <v>0.94073683650212825</v>
      </c>
      <c r="T159" s="12">
        <f t="shared" si="35"/>
        <v>0.99666857733258518</v>
      </c>
      <c r="U159" s="12">
        <f t="shared" si="36"/>
        <v>0.98585417603922876</v>
      </c>
      <c r="V159" s="24"/>
      <c r="W159" s="2"/>
      <c r="X159" s="1"/>
      <c r="Y159" s="1"/>
      <c r="Z159" s="1"/>
      <c r="AA159" s="1"/>
      <c r="AB159" s="1"/>
      <c r="AC159" s="1"/>
    </row>
    <row r="160" spans="1:29">
      <c r="A160" s="2">
        <f t="shared" si="29"/>
        <v>155</v>
      </c>
      <c r="B160" s="2">
        <f t="shared" si="37"/>
        <v>31561.907457324563</v>
      </c>
      <c r="C160" s="2">
        <f t="shared" si="38"/>
        <v>10</v>
      </c>
      <c r="D160" s="2">
        <f t="shared" si="39"/>
        <v>12</v>
      </c>
      <c r="E160" s="2">
        <f t="shared" si="40"/>
        <v>561459.37297112483</v>
      </c>
      <c r="F160" s="2">
        <f t="shared" si="41"/>
        <v>47342.861185986803</v>
      </c>
      <c r="G160" s="2">
        <f t="shared" si="42"/>
        <v>201026.36230665329</v>
      </c>
      <c r="H160" s="2">
        <f t="shared" si="30"/>
        <v>155</v>
      </c>
      <c r="I160" s="24">
        <f>NPV(0.1,B$6:B160)</f>
        <v>99.678971997503666</v>
      </c>
      <c r="J160" s="24">
        <f>NPV(0.1,C$6:C160)</f>
        <v>99.999961617452044</v>
      </c>
      <c r="K160" s="24">
        <f>NPV(0.1,D$6:D160)</f>
        <v>119.9999539409424</v>
      </c>
      <c r="L160" s="24">
        <f>NPV(0.1,E$6:E160)</f>
        <v>188.36286971314519</v>
      </c>
      <c r="M160" s="24">
        <f>NPV(0.1,F$6:F160)</f>
        <v>149.51845799625548</v>
      </c>
      <c r="N160" s="24">
        <f>NPV(0.1,G$6:G160)</f>
        <v>197.24799424763177</v>
      </c>
      <c r="O160" s="24"/>
      <c r="P160" s="12">
        <f t="shared" si="31"/>
        <v>0.99678971997503663</v>
      </c>
      <c r="Q160" s="12">
        <f t="shared" si="32"/>
        <v>0.99999961617452049</v>
      </c>
      <c r="R160" s="12">
        <f t="shared" si="33"/>
        <v>0.99999961617452005</v>
      </c>
      <c r="S160" s="12">
        <f t="shared" si="34"/>
        <v>0.94181434856572599</v>
      </c>
      <c r="T160" s="12">
        <f t="shared" si="35"/>
        <v>0.99678971997503651</v>
      </c>
      <c r="U160" s="12">
        <f t="shared" si="36"/>
        <v>0.98623997123815887</v>
      </c>
      <c r="V160" s="24"/>
      <c r="W160" s="2"/>
      <c r="X160" s="1"/>
      <c r="Y160" s="1"/>
      <c r="Z160" s="1"/>
      <c r="AA160" s="1"/>
      <c r="AB160" s="1"/>
      <c r="AC160" s="1"/>
    </row>
    <row r="161" spans="1:29">
      <c r="A161" s="2">
        <f t="shared" si="29"/>
        <v>156</v>
      </c>
      <c r="B161" s="2">
        <f t="shared" si="37"/>
        <v>33455.621904764041</v>
      </c>
      <c r="C161" s="2">
        <f t="shared" si="38"/>
        <v>10</v>
      </c>
      <c r="D161" s="2">
        <f t="shared" si="39"/>
        <v>12</v>
      </c>
      <c r="E161" s="2">
        <f t="shared" si="40"/>
        <v>606376.12280881486</v>
      </c>
      <c r="F161" s="2">
        <f t="shared" si="41"/>
        <v>50183.432857146014</v>
      </c>
      <c r="G161" s="2">
        <f t="shared" si="42"/>
        <v>215098.20766811902</v>
      </c>
      <c r="H161" s="2">
        <f t="shared" si="30"/>
        <v>156</v>
      </c>
      <c r="I161" s="24">
        <f>NPV(0.1,B$6:B161)</f>
        <v>99.690645743048989</v>
      </c>
      <c r="J161" s="24">
        <f>NPV(0.1,C$6:C161)</f>
        <v>99.999965106774582</v>
      </c>
      <c r="K161" s="24">
        <f>NPV(0.1,D$6:D161)</f>
        <v>119.99995812812946</v>
      </c>
      <c r="L161" s="24">
        <f>NPV(0.1,E$6:E161)</f>
        <v>188.5744539001789</v>
      </c>
      <c r="M161" s="24">
        <f>NPV(0.1,F$6:F161)</f>
        <v>149.53596861457348</v>
      </c>
      <c r="N161" s="24">
        <f>NPV(0.1,G$6:G161)</f>
        <v>197.32304894996909</v>
      </c>
      <c r="O161" s="24"/>
      <c r="P161" s="12">
        <f t="shared" si="31"/>
        <v>0.99690645743048989</v>
      </c>
      <c r="Q161" s="12">
        <f t="shared" si="32"/>
        <v>0.9999996510677458</v>
      </c>
      <c r="R161" s="12">
        <f t="shared" si="33"/>
        <v>0.99999965106774558</v>
      </c>
      <c r="S161" s="12">
        <f t="shared" si="34"/>
        <v>0.94287226950089442</v>
      </c>
      <c r="T161" s="12">
        <f t="shared" si="35"/>
        <v>0.99690645743048989</v>
      </c>
      <c r="U161" s="12">
        <f t="shared" si="36"/>
        <v>0.98661524474984541</v>
      </c>
      <c r="V161" s="24"/>
      <c r="W161" s="2"/>
      <c r="X161" s="1"/>
      <c r="Y161" s="1"/>
      <c r="Z161" s="1"/>
      <c r="AA161" s="1"/>
      <c r="AB161" s="1"/>
      <c r="AC161" s="1"/>
    </row>
    <row r="162" spans="1:29">
      <c r="A162" s="2">
        <f t="shared" si="29"/>
        <v>157</v>
      </c>
      <c r="B162" s="2">
        <f t="shared" si="37"/>
        <v>35462.959219049888</v>
      </c>
      <c r="C162" s="2">
        <f t="shared" si="38"/>
        <v>10</v>
      </c>
      <c r="D162" s="2">
        <f t="shared" si="39"/>
        <v>12</v>
      </c>
      <c r="E162" s="2">
        <f t="shared" si="40"/>
        <v>654886.21263352013</v>
      </c>
      <c r="F162" s="2">
        <f t="shared" si="41"/>
        <v>53194.438828574777</v>
      </c>
      <c r="G162" s="2">
        <f t="shared" si="42"/>
        <v>230155.08220488738</v>
      </c>
      <c r="H162" s="2">
        <f t="shared" si="30"/>
        <v>157</v>
      </c>
      <c r="I162" s="24">
        <f>NPV(0.1,B$6:B162)</f>
        <v>99.701894988756294</v>
      </c>
      <c r="J162" s="24">
        <f>NPV(0.1,C$6:C162)</f>
        <v>99.999968278885973</v>
      </c>
      <c r="K162" s="24">
        <f>NPV(0.1,D$6:D162)</f>
        <v>119.99996193466313</v>
      </c>
      <c r="L162" s="24">
        <f>NPV(0.1,E$6:E162)</f>
        <v>188.78219110199382</v>
      </c>
      <c r="M162" s="24">
        <f>NPV(0.1,F$6:F162)</f>
        <v>149.55284248313444</v>
      </c>
      <c r="N162" s="24">
        <f>NPV(0.1,G$6:G162)</f>
        <v>197.39605670587903</v>
      </c>
      <c r="O162" s="24"/>
      <c r="P162" s="12">
        <f t="shared" si="31"/>
        <v>0.9970189498875629</v>
      </c>
      <c r="Q162" s="12">
        <f t="shared" si="32"/>
        <v>0.99999968278885976</v>
      </c>
      <c r="R162" s="12">
        <f t="shared" si="33"/>
        <v>0.99999968278885942</v>
      </c>
      <c r="S162" s="12">
        <f t="shared" si="34"/>
        <v>0.94391095550996906</v>
      </c>
      <c r="T162" s="12">
        <f t="shared" si="35"/>
        <v>0.9970189498875629</v>
      </c>
      <c r="U162" s="12">
        <f t="shared" si="36"/>
        <v>0.98698028352939515</v>
      </c>
      <c r="V162" s="24"/>
      <c r="W162" s="2"/>
      <c r="X162" s="1"/>
      <c r="Y162" s="1"/>
      <c r="Z162" s="1"/>
      <c r="AA162" s="1"/>
      <c r="AB162" s="1"/>
      <c r="AC162" s="1"/>
    </row>
    <row r="163" spans="1:29">
      <c r="A163" s="2">
        <f t="shared" ref="A163:A194" si="43">A162+1</f>
        <v>158</v>
      </c>
      <c r="B163" s="2">
        <f t="shared" si="37"/>
        <v>37590.736772192882</v>
      </c>
      <c r="C163" s="2">
        <f t="shared" si="38"/>
        <v>10</v>
      </c>
      <c r="D163" s="2">
        <f t="shared" si="39"/>
        <v>12</v>
      </c>
      <c r="E163" s="2">
        <f t="shared" si="40"/>
        <v>707277.10964420182</v>
      </c>
      <c r="F163" s="2">
        <f t="shared" si="41"/>
        <v>56386.105158289269</v>
      </c>
      <c r="G163" s="2">
        <f t="shared" si="42"/>
        <v>246265.93795922952</v>
      </c>
      <c r="H163" s="2">
        <f t="shared" si="30"/>
        <v>158</v>
      </c>
      <c r="I163" s="24">
        <f>NPV(0.1,B$6:B163)</f>
        <v>99.712735170983336</v>
      </c>
      <c r="J163" s="24">
        <f>NPV(0.1,C$6:C163)</f>
        <v>99.999971162623609</v>
      </c>
      <c r="K163" s="24">
        <f>NPV(0.1,D$6:D163)</f>
        <v>119.99996539514829</v>
      </c>
      <c r="L163" s="24">
        <f>NPV(0.1,E$6:E163)</f>
        <v>188.98615126377575</v>
      </c>
      <c r="M163" s="24">
        <f>NPV(0.1,F$6:F163)</f>
        <v>149.56910275647502</v>
      </c>
      <c r="N163" s="24">
        <f>NPV(0.1,G$6:G163)</f>
        <v>197.46707334117323</v>
      </c>
      <c r="O163" s="24"/>
      <c r="P163" s="12">
        <f t="shared" si="31"/>
        <v>0.99712735170983335</v>
      </c>
      <c r="Q163" s="12">
        <f t="shared" si="32"/>
        <v>0.99999971162623613</v>
      </c>
      <c r="R163" s="12">
        <f t="shared" si="33"/>
        <v>0.9999997116262358</v>
      </c>
      <c r="S163" s="12">
        <f t="shared" si="34"/>
        <v>0.9449307563188788</v>
      </c>
      <c r="T163" s="12">
        <f t="shared" si="35"/>
        <v>0.99712735170983346</v>
      </c>
      <c r="U163" s="12">
        <f t="shared" si="36"/>
        <v>0.98733536670586619</v>
      </c>
      <c r="V163" s="24"/>
      <c r="W163" s="2"/>
      <c r="X163" s="1"/>
      <c r="Y163" s="1"/>
      <c r="Z163" s="1"/>
      <c r="AA163" s="1"/>
      <c r="AB163" s="1"/>
      <c r="AC163" s="1"/>
    </row>
    <row r="164" spans="1:29">
      <c r="A164" s="2">
        <f t="shared" si="43"/>
        <v>159</v>
      </c>
      <c r="B164" s="2">
        <f t="shared" si="37"/>
        <v>39846.180978524455</v>
      </c>
      <c r="C164" s="2">
        <f t="shared" si="38"/>
        <v>10</v>
      </c>
      <c r="D164" s="2">
        <f t="shared" si="39"/>
        <v>12</v>
      </c>
      <c r="E164" s="2">
        <f t="shared" si="40"/>
        <v>763859.27841573802</v>
      </c>
      <c r="F164" s="2">
        <f t="shared" si="41"/>
        <v>59769.271467786624</v>
      </c>
      <c r="G164" s="2">
        <f t="shared" si="42"/>
        <v>263504.5536163756</v>
      </c>
      <c r="H164" s="2">
        <f t="shared" si="30"/>
        <v>159</v>
      </c>
      <c r="I164" s="24">
        <f>NPV(0.1,B$6:B164)</f>
        <v>99.723181164765748</v>
      </c>
      <c r="J164" s="24">
        <f>NPV(0.1,C$6:C164)</f>
        <v>99.999973784203277</v>
      </c>
      <c r="K164" s="24">
        <f>NPV(0.1,D$6:D164)</f>
        <v>119.99996854104388</v>
      </c>
      <c r="L164" s="24">
        <f>NPV(0.1,E$6:E164)</f>
        <v>189.18640305897981</v>
      </c>
      <c r="M164" s="24">
        <f>NPV(0.1,F$6:F164)</f>
        <v>149.58477174714864</v>
      </c>
      <c r="N164" s="24">
        <f>NPV(0.1,G$6:G164)</f>
        <v>197.53615315914121</v>
      </c>
      <c r="O164" s="24"/>
      <c r="P164" s="12">
        <f t="shared" si="31"/>
        <v>0.99723181164765751</v>
      </c>
      <c r="Q164" s="12">
        <f t="shared" si="32"/>
        <v>0.99999973784203278</v>
      </c>
      <c r="R164" s="12">
        <f t="shared" si="33"/>
        <v>0.99999973784203233</v>
      </c>
      <c r="S164" s="12">
        <f t="shared" si="34"/>
        <v>0.94593201529489901</v>
      </c>
      <c r="T164" s="12">
        <f t="shared" si="35"/>
        <v>0.99723181164765762</v>
      </c>
      <c r="U164" s="12">
        <f t="shared" si="36"/>
        <v>0.98768076579570607</v>
      </c>
      <c r="V164" s="24"/>
      <c r="W164" s="2"/>
      <c r="X164" s="1"/>
      <c r="Y164" s="1"/>
      <c r="Z164" s="1"/>
      <c r="AA164" s="1"/>
      <c r="AB164" s="1"/>
      <c r="AC164" s="1"/>
    </row>
    <row r="165" spans="1:29">
      <c r="A165" s="2">
        <f t="shared" si="43"/>
        <v>160</v>
      </c>
      <c r="B165" s="2">
        <f t="shared" si="37"/>
        <v>42236.951837235923</v>
      </c>
      <c r="C165" s="2">
        <f t="shared" si="38"/>
        <v>10</v>
      </c>
      <c r="D165" s="2">
        <f t="shared" si="39"/>
        <v>12</v>
      </c>
      <c r="E165" s="2">
        <f t="shared" si="40"/>
        <v>824968.02068899712</v>
      </c>
      <c r="F165" s="2">
        <f t="shared" si="41"/>
        <v>63355.427755853823</v>
      </c>
      <c r="G165" s="2">
        <f t="shared" si="42"/>
        <v>281949.87236952194</v>
      </c>
      <c r="H165" s="2">
        <f t="shared" si="30"/>
        <v>160</v>
      </c>
      <c r="I165" s="24">
        <f>NPV(0.1,B$6:B165)</f>
        <v>99.733247304228811</v>
      </c>
      <c r="J165" s="24">
        <f>NPV(0.1,C$6:C165)</f>
        <v>99.999976167457518</v>
      </c>
      <c r="K165" s="24">
        <f>NPV(0.1,D$6:D165)</f>
        <v>119.99997140094897</v>
      </c>
      <c r="L165" s="24">
        <f>NPV(0.1,E$6:E165)</f>
        <v>189.3830139124529</v>
      </c>
      <c r="M165" s="24">
        <f>NPV(0.1,F$6:F165)</f>
        <v>149.59987095634324</v>
      </c>
      <c r="N165" s="24">
        <f>NPV(0.1,G$6:G165)</f>
        <v>197.60334898207373</v>
      </c>
      <c r="O165" s="24"/>
      <c r="P165" s="12">
        <f t="shared" si="31"/>
        <v>0.99733247304228811</v>
      </c>
      <c r="Q165" s="12">
        <f t="shared" si="32"/>
        <v>0.99999976167457516</v>
      </c>
      <c r="R165" s="12">
        <f t="shared" si="33"/>
        <v>0.99999976167457472</v>
      </c>
      <c r="S165" s="12">
        <f t="shared" si="34"/>
        <v>0.94691506956226446</v>
      </c>
      <c r="T165" s="12">
        <f t="shared" si="35"/>
        <v>0.99733247304228823</v>
      </c>
      <c r="U165" s="12">
        <f t="shared" si="36"/>
        <v>0.98801674491036862</v>
      </c>
      <c r="V165" s="24"/>
      <c r="W165" s="2"/>
      <c r="X165" s="1"/>
      <c r="Y165" s="1"/>
      <c r="Z165" s="1"/>
      <c r="AA165" s="1"/>
      <c r="AB165" s="1"/>
      <c r="AC165" s="1"/>
    </row>
    <row r="166" spans="1:29">
      <c r="A166" s="2">
        <f t="shared" si="43"/>
        <v>161</v>
      </c>
      <c r="B166" s="2">
        <f t="shared" si="37"/>
        <v>44771.168947470083</v>
      </c>
      <c r="C166" s="2">
        <f t="shared" si="38"/>
        <v>10</v>
      </c>
      <c r="D166" s="2">
        <f t="shared" si="39"/>
        <v>12</v>
      </c>
      <c r="E166" s="2">
        <f t="shared" si="40"/>
        <v>890965.462344117</v>
      </c>
      <c r="F166" s="2">
        <f t="shared" si="41"/>
        <v>67156.753421205052</v>
      </c>
      <c r="G166" s="2">
        <f t="shared" si="42"/>
        <v>301686.36343538848</v>
      </c>
      <c r="H166" s="2">
        <f t="shared" si="30"/>
        <v>161</v>
      </c>
      <c r="I166" s="24">
        <f>NPV(0.1,B$6:B166)</f>
        <v>99.74294740225686</v>
      </c>
      <c r="J166" s="24">
        <f>NPV(0.1,C$6:C166)</f>
        <v>99.999978334052287</v>
      </c>
      <c r="K166" s="24">
        <f>NPV(0.1,D$6:D166)</f>
        <v>119.99997400086269</v>
      </c>
      <c r="L166" s="24">
        <f>NPV(0.1,E$6:E166)</f>
        <v>189.57605002313556</v>
      </c>
      <c r="M166" s="24">
        <f>NPV(0.1,F$6:F166)</f>
        <v>149.61442110338533</v>
      </c>
      <c r="N166" s="24">
        <f>NPV(0.1,G$6:G166)</f>
        <v>197.66871219165353</v>
      </c>
      <c r="O166" s="24"/>
      <c r="P166" s="12">
        <f t="shared" si="31"/>
        <v>0.99742947402256865</v>
      </c>
      <c r="Q166" s="12">
        <f t="shared" si="32"/>
        <v>0.99999978334052286</v>
      </c>
      <c r="R166" s="12">
        <f t="shared" si="33"/>
        <v>0.99999978334052242</v>
      </c>
      <c r="S166" s="12">
        <f t="shared" si="34"/>
        <v>0.94788025011567778</v>
      </c>
      <c r="T166" s="12">
        <f t="shared" si="35"/>
        <v>0.99742947402256887</v>
      </c>
      <c r="U166" s="12">
        <f t="shared" si="36"/>
        <v>0.98834356095826759</v>
      </c>
      <c r="V166" s="24"/>
      <c r="W166" s="2"/>
      <c r="X166" s="1"/>
      <c r="Y166" s="1"/>
      <c r="Z166" s="1"/>
      <c r="AA166" s="1"/>
      <c r="AB166" s="1"/>
      <c r="AC166" s="1"/>
    </row>
    <row r="167" spans="1:29">
      <c r="A167" s="2">
        <f t="shared" si="43"/>
        <v>162</v>
      </c>
      <c r="B167" s="2">
        <f t="shared" si="37"/>
        <v>47457.439084318292</v>
      </c>
      <c r="C167" s="2">
        <f t="shared" si="38"/>
        <v>10</v>
      </c>
      <c r="D167" s="2">
        <f t="shared" si="39"/>
        <v>12</v>
      </c>
      <c r="E167" s="2">
        <f t="shared" si="40"/>
        <v>962242.69933164644</v>
      </c>
      <c r="F167" s="2">
        <f t="shared" si="41"/>
        <v>71186.158626477365</v>
      </c>
      <c r="G167" s="2">
        <f t="shared" si="42"/>
        <v>322804.40887586569</v>
      </c>
      <c r="H167" s="2">
        <f t="shared" si="30"/>
        <v>162</v>
      </c>
      <c r="I167" s="24">
        <f>NPV(0.1,B$6:B167)</f>
        <v>99.752294769447502</v>
      </c>
      <c r="J167" s="24">
        <f>NPV(0.1,C$6:C167)</f>
        <v>99.999980303683884</v>
      </c>
      <c r="K167" s="24">
        <f>NPV(0.1,D$6:D167)</f>
        <v>119.99997636442062</v>
      </c>
      <c r="L167" s="24">
        <f>NPV(0.1,E$6:E167)</f>
        <v>189.76557638635128</v>
      </c>
      <c r="M167" s="24">
        <f>NPV(0.1,F$6:F167)</f>
        <v>149.62844215417132</v>
      </c>
      <c r="N167" s="24">
        <f>NPV(0.1,G$6:G167)</f>
        <v>197.7322927682448</v>
      </c>
      <c r="O167" s="24"/>
      <c r="P167" s="12">
        <f t="shared" si="31"/>
        <v>0.99752294769447503</v>
      </c>
      <c r="Q167" s="12">
        <f t="shared" si="32"/>
        <v>0.99999980303683889</v>
      </c>
      <c r="R167" s="12">
        <f t="shared" si="33"/>
        <v>0.99999980303683844</v>
      </c>
      <c r="S167" s="12">
        <f t="shared" si="34"/>
        <v>0.94882788193175638</v>
      </c>
      <c r="T167" s="12">
        <f t="shared" si="35"/>
        <v>0.99752294769447547</v>
      </c>
      <c r="U167" s="12">
        <f t="shared" si="36"/>
        <v>0.988661463841224</v>
      </c>
      <c r="V167" s="24"/>
      <c r="W167" s="2"/>
      <c r="X167" s="1"/>
      <c r="Y167" s="1"/>
      <c r="Z167" s="1"/>
      <c r="AA167" s="1"/>
      <c r="AB167" s="1"/>
      <c r="AC167" s="1"/>
    </row>
    <row r="168" spans="1:29">
      <c r="A168" s="2">
        <f t="shared" si="43"/>
        <v>163</v>
      </c>
      <c r="B168" s="2">
        <f t="shared" si="37"/>
        <v>50304.885429377391</v>
      </c>
      <c r="C168" s="2">
        <f t="shared" si="38"/>
        <v>10</v>
      </c>
      <c r="D168" s="2">
        <f t="shared" si="39"/>
        <v>12</v>
      </c>
      <c r="E168" s="2">
        <f t="shared" si="40"/>
        <v>1039222.1152781782</v>
      </c>
      <c r="F168" s="2">
        <f t="shared" si="41"/>
        <v>75457.328144066007</v>
      </c>
      <c r="G168" s="2">
        <f t="shared" si="42"/>
        <v>345400.71749717632</v>
      </c>
      <c r="H168" s="2">
        <f t="shared" si="30"/>
        <v>163</v>
      </c>
      <c r="I168" s="24">
        <f>NPV(0.1,B$6:B168)</f>
        <v>99.761302232376693</v>
      </c>
      <c r="J168" s="24">
        <f>NPV(0.1,C$6:C168)</f>
        <v>99.999982094258087</v>
      </c>
      <c r="K168" s="24">
        <f>NPV(0.1,D$6:D168)</f>
        <v>119.99997851310965</v>
      </c>
      <c r="L168" s="24">
        <f>NPV(0.1,E$6:E168)</f>
        <v>189.95165681569034</v>
      </c>
      <c r="M168" s="24">
        <f>NPV(0.1,F$6:F168)</f>
        <v>149.64195334856507</v>
      </c>
      <c r="N168" s="24">
        <f>NPV(0.1,G$6:G168)</f>
        <v>197.79413932911086</v>
      </c>
      <c r="O168" s="24"/>
      <c r="P168" s="12">
        <f t="shared" si="31"/>
        <v>0.99761302232376692</v>
      </c>
      <c r="Q168" s="12">
        <f t="shared" si="32"/>
        <v>0.99999982094258089</v>
      </c>
      <c r="R168" s="12">
        <f t="shared" si="33"/>
        <v>0.99999982094258044</v>
      </c>
      <c r="S168" s="12">
        <f t="shared" si="34"/>
        <v>0.94975828407845175</v>
      </c>
      <c r="T168" s="12">
        <f t="shared" si="35"/>
        <v>0.99761302232376714</v>
      </c>
      <c r="U168" s="12">
        <f t="shared" si="36"/>
        <v>0.98897069664555426</v>
      </c>
      <c r="V168" s="24"/>
      <c r="W168" s="2"/>
      <c r="X168" s="1"/>
      <c r="Y168" s="1"/>
      <c r="Z168" s="1"/>
      <c r="AA168" s="1"/>
      <c r="AB168" s="1"/>
      <c r="AC168" s="1"/>
    </row>
    <row r="169" spans="1:29">
      <c r="A169" s="2">
        <f t="shared" si="43"/>
        <v>164</v>
      </c>
      <c r="B169" s="2">
        <f t="shared" si="37"/>
        <v>53323.178555140039</v>
      </c>
      <c r="C169" s="2">
        <f t="shared" si="38"/>
        <v>10</v>
      </c>
      <c r="D169" s="2">
        <f t="shared" si="39"/>
        <v>12</v>
      </c>
      <c r="E169" s="2">
        <f t="shared" si="40"/>
        <v>1122359.8845004325</v>
      </c>
      <c r="F169" s="2">
        <f t="shared" si="41"/>
        <v>79984.767832709971</v>
      </c>
      <c r="G169" s="2">
        <f t="shared" si="42"/>
        <v>369578.76772197866</v>
      </c>
      <c r="H169" s="2">
        <f t="shared" si="30"/>
        <v>164</v>
      </c>
      <c r="I169" s="24">
        <f>NPV(0.1,B$6:B169)</f>
        <v>99.769982151199343</v>
      </c>
      <c r="J169" s="24">
        <f>NPV(0.1,C$6:C169)</f>
        <v>99.999983722052804</v>
      </c>
      <c r="K169" s="24">
        <f>NPV(0.1,D$6:D169)</f>
        <v>119.99998046646331</v>
      </c>
      <c r="L169" s="24">
        <f>NPV(0.1,E$6:E169)</f>
        <v>190.134353964496</v>
      </c>
      <c r="M169" s="24">
        <f>NPV(0.1,F$6:F169)</f>
        <v>149.65497322679909</v>
      </c>
      <c r="N169" s="24">
        <f>NPV(0.1,G$6:G169)</f>
        <v>197.85429916558965</v>
      </c>
      <c r="O169" s="24"/>
      <c r="P169" s="12">
        <f t="shared" si="31"/>
        <v>0.99769982151199343</v>
      </c>
      <c r="Q169" s="12">
        <f t="shared" si="32"/>
        <v>0.99999983722052799</v>
      </c>
      <c r="R169" s="12">
        <f t="shared" si="33"/>
        <v>0.99999983722052765</v>
      </c>
      <c r="S169" s="12">
        <f t="shared" si="34"/>
        <v>0.95067176982248003</v>
      </c>
      <c r="T169" s="12">
        <f t="shared" si="35"/>
        <v>0.99769982151199388</v>
      </c>
      <c r="U169" s="12">
        <f t="shared" si="36"/>
        <v>0.98927149582794827</v>
      </c>
      <c r="V169" s="24"/>
      <c r="W169" s="2"/>
      <c r="X169" s="1"/>
      <c r="Y169" s="1"/>
      <c r="Z169" s="1"/>
      <c r="AA169" s="1"/>
      <c r="AB169" s="1"/>
      <c r="AC169" s="1"/>
    </row>
    <row r="170" spans="1:29">
      <c r="A170" s="2">
        <f t="shared" si="43"/>
        <v>165</v>
      </c>
      <c r="B170" s="2">
        <f t="shared" si="37"/>
        <v>56522.569268448446</v>
      </c>
      <c r="C170" s="2">
        <f t="shared" si="38"/>
        <v>10</v>
      </c>
      <c r="D170" s="2">
        <f t="shared" si="39"/>
        <v>12</v>
      </c>
      <c r="E170" s="2">
        <f t="shared" si="40"/>
        <v>1212148.6752604672</v>
      </c>
      <c r="F170" s="2">
        <f t="shared" si="41"/>
        <v>84783.853902672578</v>
      </c>
      <c r="G170" s="2">
        <f t="shared" si="42"/>
        <v>395449.28146251716</v>
      </c>
      <c r="H170" s="2">
        <f t="shared" si="30"/>
        <v>165</v>
      </c>
      <c r="I170" s="24">
        <f>NPV(0.1,B$6:B170)</f>
        <v>99.778346436610278</v>
      </c>
      <c r="J170" s="24">
        <f>NPV(0.1,C$6:C170)</f>
        <v>99.999985201866181</v>
      </c>
      <c r="K170" s="24">
        <f>NPV(0.1,D$6:D170)</f>
        <v>119.99998224223937</v>
      </c>
      <c r="L170" s="24">
        <f>NPV(0.1,E$6:E170)</f>
        <v>190.31372934695972</v>
      </c>
      <c r="M170" s="24">
        <f>NPV(0.1,F$6:F170)</f>
        <v>149.66751965491545</v>
      </c>
      <c r="N170" s="24">
        <f>NPV(0.1,G$6:G170)</f>
        <v>197.91281827925536</v>
      </c>
      <c r="O170" s="24"/>
      <c r="P170" s="12">
        <f t="shared" si="31"/>
        <v>0.99778346436610277</v>
      </c>
      <c r="Q170" s="12">
        <f t="shared" si="32"/>
        <v>0.99999985201866182</v>
      </c>
      <c r="R170" s="12">
        <f t="shared" si="33"/>
        <v>0.99999985201866137</v>
      </c>
      <c r="S170" s="12">
        <f t="shared" si="34"/>
        <v>0.95156864673479857</v>
      </c>
      <c r="T170" s="12">
        <f t="shared" si="35"/>
        <v>0.99778346436610299</v>
      </c>
      <c r="U170" s="12">
        <f t="shared" si="36"/>
        <v>0.98956409139627677</v>
      </c>
      <c r="V170" s="24"/>
      <c r="W170" s="2"/>
      <c r="X170" s="1"/>
      <c r="Y170" s="1"/>
      <c r="Z170" s="1"/>
      <c r="AA170" s="1"/>
      <c r="AB170" s="1"/>
      <c r="AC170" s="1"/>
    </row>
    <row r="171" spans="1:29">
      <c r="A171" s="2">
        <f t="shared" si="43"/>
        <v>166</v>
      </c>
      <c r="B171" s="2">
        <f t="shared" si="37"/>
        <v>59913.923424555353</v>
      </c>
      <c r="C171" s="2">
        <f t="shared" si="38"/>
        <v>10</v>
      </c>
      <c r="D171" s="2">
        <f t="shared" si="39"/>
        <v>12</v>
      </c>
      <c r="E171" s="2">
        <f t="shared" si="40"/>
        <v>1309120.5692813047</v>
      </c>
      <c r="F171" s="2">
        <f t="shared" si="41"/>
        <v>89870.885136832934</v>
      </c>
      <c r="G171" s="2">
        <f t="shared" si="42"/>
        <v>423130.73116489337</v>
      </c>
      <c r="H171" s="2">
        <f t="shared" si="30"/>
        <v>166</v>
      </c>
      <c r="I171" s="24">
        <f>NPV(0.1,B$6:B171)</f>
        <v>99.786406566188077</v>
      </c>
      <c r="J171" s="24">
        <f>NPV(0.1,C$6:C171)</f>
        <v>99.999986547151067</v>
      </c>
      <c r="K171" s="24">
        <f>NPV(0.1,D$6:D171)</f>
        <v>119.99998385658122</v>
      </c>
      <c r="L171" s="24">
        <f>NPV(0.1,E$6:E171)</f>
        <v>190.48984335883316</v>
      </c>
      <c r="M171" s="24">
        <f>NPV(0.1,F$6:F171)</f>
        <v>149.67960984928217</v>
      </c>
      <c r="N171" s="24">
        <f>NPV(0.1,G$6:G171)</f>
        <v>197.96974141709387</v>
      </c>
      <c r="O171" s="24"/>
      <c r="P171" s="12">
        <f t="shared" si="31"/>
        <v>0.99786406566188079</v>
      </c>
      <c r="Q171" s="12">
        <f t="shared" si="32"/>
        <v>0.99999986547151065</v>
      </c>
      <c r="R171" s="12">
        <f t="shared" si="33"/>
        <v>0.99999986547151021</v>
      </c>
      <c r="S171" s="12">
        <f t="shared" si="34"/>
        <v>0.95244921679416583</v>
      </c>
      <c r="T171" s="12">
        <f t="shared" si="35"/>
        <v>0.99786406566188113</v>
      </c>
      <c r="U171" s="12">
        <f t="shared" si="36"/>
        <v>0.98984870708546935</v>
      </c>
      <c r="V171" s="24"/>
      <c r="W171" s="2"/>
      <c r="X171" s="1"/>
      <c r="Y171" s="1"/>
      <c r="Z171" s="1"/>
      <c r="AA171" s="1"/>
      <c r="AB171" s="1"/>
      <c r="AC171" s="1"/>
    </row>
    <row r="172" spans="1:29">
      <c r="A172" s="2">
        <f t="shared" si="43"/>
        <v>167</v>
      </c>
      <c r="B172" s="2">
        <f t="shared" si="37"/>
        <v>63508.758830028673</v>
      </c>
      <c r="C172" s="2">
        <f t="shared" si="38"/>
        <v>10</v>
      </c>
      <c r="D172" s="2">
        <f t="shared" si="39"/>
        <v>12</v>
      </c>
      <c r="E172" s="2">
        <f t="shared" si="40"/>
        <v>1413850.2148238092</v>
      </c>
      <c r="F172" s="2">
        <f t="shared" si="41"/>
        <v>95263.138245042908</v>
      </c>
      <c r="G172" s="2">
        <f t="shared" si="42"/>
        <v>452749.88234643592</v>
      </c>
      <c r="H172" s="2">
        <f t="shared" si="30"/>
        <v>167</v>
      </c>
      <c r="I172" s="24">
        <f>NPV(0.1,B$6:B172)</f>
        <v>99.794173600144873</v>
      </c>
      <c r="J172" s="24">
        <f>NPV(0.1,C$6:C172)</f>
        <v>99.999987770137324</v>
      </c>
      <c r="K172" s="24">
        <f>NPV(0.1,D$6:D172)</f>
        <v>119.99998532416474</v>
      </c>
      <c r="L172" s="24">
        <f>NPV(0.1,E$6:E172)</f>
        <v>190.66275529776348</v>
      </c>
      <c r="M172" s="24">
        <f>NPV(0.1,F$6:F172)</f>
        <v>149.69126040021735</v>
      </c>
      <c r="N172" s="24">
        <f>NPV(0.1,G$6:G172)</f>
        <v>198.02511210571856</v>
      </c>
      <c r="O172" s="24"/>
      <c r="P172" s="12">
        <f t="shared" si="31"/>
        <v>0.99794173600144875</v>
      </c>
      <c r="Q172" s="12">
        <f t="shared" si="32"/>
        <v>0.99999987770137322</v>
      </c>
      <c r="R172" s="12">
        <f t="shared" si="33"/>
        <v>0.99999987770137289</v>
      </c>
      <c r="S172" s="12">
        <f t="shared" si="34"/>
        <v>0.95331377648881743</v>
      </c>
      <c r="T172" s="12">
        <f t="shared" si="35"/>
        <v>0.99794173600144898</v>
      </c>
      <c r="U172" s="12">
        <f t="shared" si="36"/>
        <v>0.9901255605285928</v>
      </c>
      <c r="V172" s="24"/>
      <c r="W172" s="2"/>
      <c r="X172" s="1"/>
      <c r="Y172" s="1"/>
      <c r="Z172" s="1"/>
      <c r="AA172" s="1"/>
      <c r="AB172" s="1"/>
      <c r="AC172" s="1"/>
    </row>
    <row r="173" spans="1:29">
      <c r="A173" s="2">
        <f t="shared" si="43"/>
        <v>168</v>
      </c>
      <c r="B173" s="2">
        <f t="shared" si="37"/>
        <v>67319.284359830403</v>
      </c>
      <c r="C173" s="2">
        <f t="shared" si="38"/>
        <v>10</v>
      </c>
      <c r="D173" s="2">
        <f t="shared" si="39"/>
        <v>12</v>
      </c>
      <c r="E173" s="2">
        <f t="shared" si="40"/>
        <v>1526958.232009714</v>
      </c>
      <c r="F173" s="2">
        <f t="shared" si="41"/>
        <v>100978.92653974549</v>
      </c>
      <c r="G173" s="2">
        <f t="shared" si="42"/>
        <v>484442.37411068648</v>
      </c>
      <c r="H173" s="2">
        <f t="shared" si="30"/>
        <v>168</v>
      </c>
      <c r="I173" s="24">
        <f>NPV(0.1,B$6:B173)</f>
        <v>99.801658196503226</v>
      </c>
      <c r="J173" s="24">
        <f>NPV(0.1,C$6:C173)</f>
        <v>99.999988881943011</v>
      </c>
      <c r="K173" s="24">
        <f>NPV(0.1,D$6:D173)</f>
        <v>119.99998665833157</v>
      </c>
      <c r="L173" s="24">
        <f>NPV(0.1,E$6:E173)</f>
        <v>190.83252338325869</v>
      </c>
      <c r="M173" s="24">
        <f>NPV(0.1,F$6:F173)</f>
        <v>149.70248729475489</v>
      </c>
      <c r="N173" s="24">
        <f>NPV(0.1,G$6:G173)</f>
        <v>198.07897268465351</v>
      </c>
      <c r="O173" s="24"/>
      <c r="P173" s="12">
        <f t="shared" si="31"/>
        <v>0.99801658196503229</v>
      </c>
      <c r="Q173" s="12">
        <f t="shared" si="32"/>
        <v>0.99999988881943014</v>
      </c>
      <c r="R173" s="12">
        <f t="shared" si="33"/>
        <v>0.99999988881942969</v>
      </c>
      <c r="S173" s="12">
        <f t="shared" si="34"/>
        <v>0.95416261691629345</v>
      </c>
      <c r="T173" s="12">
        <f t="shared" si="35"/>
        <v>0.99801658196503262</v>
      </c>
      <c r="U173" s="12">
        <f t="shared" si="36"/>
        <v>0.99039486342326755</v>
      </c>
      <c r="V173" s="24"/>
      <c r="W173" s="2"/>
      <c r="X173" s="1"/>
      <c r="Y173" s="1"/>
      <c r="Z173" s="1"/>
      <c r="AA173" s="1"/>
      <c r="AB173" s="1"/>
      <c r="AC173" s="1"/>
    </row>
    <row r="174" spans="1:29">
      <c r="A174" s="2">
        <f t="shared" si="43"/>
        <v>169</v>
      </c>
      <c r="B174" s="2">
        <f t="shared" si="37"/>
        <v>71358.441421420226</v>
      </c>
      <c r="C174" s="2">
        <f t="shared" si="38"/>
        <v>10</v>
      </c>
      <c r="D174" s="2">
        <f t="shared" si="39"/>
        <v>12</v>
      </c>
      <c r="E174" s="2">
        <f t="shared" si="40"/>
        <v>1649114.8905704913</v>
      </c>
      <c r="F174" s="2">
        <f t="shared" si="41"/>
        <v>107037.66213213022</v>
      </c>
      <c r="G174" s="2">
        <f t="shared" si="42"/>
        <v>518353.34029843454</v>
      </c>
      <c r="H174" s="2">
        <f t="shared" si="30"/>
        <v>169</v>
      </c>
      <c r="I174" s="24">
        <f>NPV(0.1,B$6:B174)</f>
        <v>99.808870625721298</v>
      </c>
      <c r="J174" s="24">
        <f>NPV(0.1,C$6:C174)</f>
        <v>99.999989892675458</v>
      </c>
      <c r="K174" s="24">
        <f>NPV(0.1,D$6:D174)</f>
        <v>119.99998787121049</v>
      </c>
      <c r="L174" s="24">
        <f>NPV(0.1,E$6:E174)</f>
        <v>190.99920477629036</v>
      </c>
      <c r="M174" s="24">
        <f>NPV(0.1,F$6:F174)</f>
        <v>149.71330593858198</v>
      </c>
      <c r="N174" s="24">
        <f>NPV(0.1,G$6:G174)</f>
        <v>198.13136433870844</v>
      </c>
      <c r="O174" s="24"/>
      <c r="P174" s="12">
        <f t="shared" si="31"/>
        <v>0.99808870625721302</v>
      </c>
      <c r="Q174" s="12">
        <f t="shared" si="32"/>
        <v>0.99999989892675456</v>
      </c>
      <c r="R174" s="12">
        <f t="shared" si="33"/>
        <v>0.99999989892675412</v>
      </c>
      <c r="S174" s="12">
        <f t="shared" si="34"/>
        <v>0.95499602388145177</v>
      </c>
      <c r="T174" s="12">
        <f t="shared" si="35"/>
        <v>0.99808870625721324</v>
      </c>
      <c r="U174" s="12">
        <f t="shared" si="36"/>
        <v>0.99065682169354219</v>
      </c>
      <c r="V174" s="24"/>
      <c r="W174" s="2"/>
      <c r="X174" s="1"/>
      <c r="Y174" s="1"/>
      <c r="Z174" s="1"/>
      <c r="AA174" s="1"/>
      <c r="AB174" s="1"/>
      <c r="AC174" s="1"/>
    </row>
    <row r="175" spans="1:29">
      <c r="A175" s="2">
        <f t="shared" si="43"/>
        <v>170</v>
      </c>
      <c r="B175" s="2">
        <f t="shared" si="37"/>
        <v>75639.947906705449</v>
      </c>
      <c r="C175" s="2">
        <f t="shared" si="38"/>
        <v>10</v>
      </c>
      <c r="D175" s="2">
        <f t="shared" si="39"/>
        <v>12</v>
      </c>
      <c r="E175" s="2">
        <f t="shared" si="40"/>
        <v>1781044.0818161308</v>
      </c>
      <c r="F175" s="2">
        <f t="shared" si="41"/>
        <v>113459.92186005804</v>
      </c>
      <c r="G175" s="2">
        <f t="shared" si="42"/>
        <v>554638.07411932503</v>
      </c>
      <c r="H175" s="2">
        <f t="shared" si="30"/>
        <v>170</v>
      </c>
      <c r="I175" s="24">
        <f>NPV(0.1,B$6:B175)</f>
        <v>99.81582078478597</v>
      </c>
      <c r="J175" s="24">
        <f>NPV(0.1,C$6:C175)</f>
        <v>99.999990811523134</v>
      </c>
      <c r="K175" s="24">
        <f>NPV(0.1,D$6:D175)</f>
        <v>119.99998897382771</v>
      </c>
      <c r="L175" s="24">
        <f>NPV(0.1,E$6:E175)</f>
        <v>191.16285559853961</v>
      </c>
      <c r="M175" s="24">
        <f>NPV(0.1,F$6:F175)</f>
        <v>149.72373117717899</v>
      </c>
      <c r="N175" s="24">
        <f>NPV(0.1,G$6:G175)</f>
        <v>198.18232712947091</v>
      </c>
      <c r="O175" s="24"/>
      <c r="P175" s="12">
        <f t="shared" si="31"/>
        <v>0.99815820784785969</v>
      </c>
      <c r="Q175" s="12">
        <f t="shared" si="32"/>
        <v>0.99999990811523132</v>
      </c>
      <c r="R175" s="12">
        <f t="shared" si="33"/>
        <v>0.99999990811523098</v>
      </c>
      <c r="S175" s="12">
        <f t="shared" si="34"/>
        <v>0.95581427799269802</v>
      </c>
      <c r="T175" s="12">
        <f t="shared" si="35"/>
        <v>0.99815820784785991</v>
      </c>
      <c r="U175" s="12">
        <f t="shared" si="36"/>
        <v>0.99091163564735452</v>
      </c>
      <c r="V175" s="24"/>
      <c r="W175" s="2"/>
      <c r="X175" s="1"/>
      <c r="Y175" s="1"/>
      <c r="Z175" s="1"/>
      <c r="AA175" s="1"/>
      <c r="AB175" s="1"/>
      <c r="AC175" s="1"/>
    </row>
    <row r="176" spans="1:29">
      <c r="A176" s="2">
        <f t="shared" si="43"/>
        <v>171</v>
      </c>
      <c r="B176" s="2">
        <f t="shared" si="37"/>
        <v>80178.344781107779</v>
      </c>
      <c r="C176" s="2">
        <f t="shared" si="38"/>
        <v>10</v>
      </c>
      <c r="D176" s="2">
        <f t="shared" si="39"/>
        <v>12</v>
      </c>
      <c r="E176" s="2">
        <f t="shared" si="40"/>
        <v>1923527.6083614214</v>
      </c>
      <c r="F176" s="2">
        <f t="shared" si="41"/>
        <v>120267.51717166153</v>
      </c>
      <c r="G176" s="2">
        <f t="shared" si="42"/>
        <v>593462.73930767784</v>
      </c>
      <c r="H176" s="2">
        <f t="shared" si="30"/>
        <v>171</v>
      </c>
      <c r="I176" s="24">
        <f>NPV(0.1,B$6:B176)</f>
        <v>99.822518210793746</v>
      </c>
      <c r="J176" s="24">
        <f>NPV(0.1,C$6:C176)</f>
        <v>99.999991646839206</v>
      </c>
      <c r="K176" s="24">
        <f>NPV(0.1,D$6:D176)</f>
        <v>119.99998997620699</v>
      </c>
      <c r="L176" s="24">
        <f>NPV(0.1,E$6:E176)</f>
        <v>191.32353095129344</v>
      </c>
      <c r="M176" s="24">
        <f>NPV(0.1,F$6:F176)</f>
        <v>149.73377731619067</v>
      </c>
      <c r="N176" s="24">
        <f>NPV(0.1,G$6:G176)</f>
        <v>198.23190002593989</v>
      </c>
      <c r="O176" s="24"/>
      <c r="P176" s="12">
        <f t="shared" si="31"/>
        <v>0.99822518210793743</v>
      </c>
      <c r="Q176" s="12">
        <f t="shared" si="32"/>
        <v>0.99999991646839204</v>
      </c>
      <c r="R176" s="12">
        <f t="shared" si="33"/>
        <v>0.99999991646839159</v>
      </c>
      <c r="S176" s="12">
        <f t="shared" si="34"/>
        <v>0.95661765475646721</v>
      </c>
      <c r="T176" s="12">
        <f t="shared" si="35"/>
        <v>0.99822518210793776</v>
      </c>
      <c r="U176" s="12">
        <f t="shared" si="36"/>
        <v>0.99115950012969944</v>
      </c>
      <c r="V176" s="24"/>
      <c r="W176" s="2"/>
      <c r="X176" s="1"/>
      <c r="Y176" s="1"/>
      <c r="Z176" s="1"/>
      <c r="AA176" s="1"/>
      <c r="AB176" s="1"/>
      <c r="AC176" s="1"/>
    </row>
    <row r="177" spans="1:29">
      <c r="A177" s="2">
        <f t="shared" si="43"/>
        <v>172</v>
      </c>
      <c r="B177" s="2">
        <f t="shared" si="37"/>
        <v>84989.045467974254</v>
      </c>
      <c r="C177" s="2">
        <f t="shared" si="38"/>
        <v>10</v>
      </c>
      <c r="D177" s="2">
        <f t="shared" si="39"/>
        <v>12</v>
      </c>
      <c r="E177" s="2">
        <f t="shared" si="40"/>
        <v>2077409.8170303353</v>
      </c>
      <c r="F177" s="2">
        <f t="shared" si="41"/>
        <v>127483.56820196123</v>
      </c>
      <c r="G177" s="2">
        <f t="shared" si="42"/>
        <v>635005.13105921529</v>
      </c>
      <c r="H177" s="2">
        <f t="shared" si="30"/>
        <v>172</v>
      </c>
      <c r="I177" s="24">
        <f>NPV(0.1,B$6:B177)</f>
        <v>99.82897209403761</v>
      </c>
      <c r="J177" s="24">
        <f>NPV(0.1,C$6:C177)</f>
        <v>99.999992406217459</v>
      </c>
      <c r="K177" s="24">
        <f>NPV(0.1,D$6:D177)</f>
        <v>119.9999908874609</v>
      </c>
      <c r="L177" s="24">
        <f>NPV(0.1,E$6:E177)</f>
        <v>191.48128493399719</v>
      </c>
      <c r="M177" s="24">
        <f>NPV(0.1,F$6:F177)</f>
        <v>149.74345814105646</v>
      </c>
      <c r="N177" s="24">
        <f>NPV(0.1,G$6:G177)</f>
        <v>198.28012093432332</v>
      </c>
      <c r="O177" s="24"/>
      <c r="P177" s="12">
        <f t="shared" si="31"/>
        <v>0.99828972094037605</v>
      </c>
      <c r="Q177" s="12">
        <f t="shared" si="32"/>
        <v>0.99999992406217464</v>
      </c>
      <c r="R177" s="12">
        <f t="shared" si="33"/>
        <v>0.99999992406217408</v>
      </c>
      <c r="S177" s="12">
        <f t="shared" si="34"/>
        <v>0.95740642466998593</v>
      </c>
      <c r="T177" s="12">
        <f t="shared" si="35"/>
        <v>0.99828972094037638</v>
      </c>
      <c r="U177" s="12">
        <f t="shared" si="36"/>
        <v>0.99140060467161661</v>
      </c>
      <c r="V177" s="24"/>
      <c r="W177" s="2"/>
      <c r="X177" s="1"/>
      <c r="Y177" s="1"/>
      <c r="Z177" s="1"/>
      <c r="AA177" s="1"/>
      <c r="AB177" s="1"/>
      <c r="AC177" s="1"/>
    </row>
    <row r="178" spans="1:29">
      <c r="A178" s="2">
        <f t="shared" si="43"/>
        <v>173</v>
      </c>
      <c r="B178" s="2">
        <f t="shared" si="37"/>
        <v>90088.388196052707</v>
      </c>
      <c r="C178" s="2">
        <f t="shared" si="38"/>
        <v>10</v>
      </c>
      <c r="D178" s="2">
        <f t="shared" si="39"/>
        <v>12</v>
      </c>
      <c r="E178" s="2">
        <f t="shared" si="40"/>
        <v>2243602.6023927624</v>
      </c>
      <c r="F178" s="2">
        <f t="shared" si="41"/>
        <v>135132.58229407892</v>
      </c>
      <c r="G178" s="2">
        <f t="shared" si="42"/>
        <v>679455.49023336044</v>
      </c>
      <c r="H178" s="2">
        <f t="shared" si="30"/>
        <v>173</v>
      </c>
      <c r="I178" s="24">
        <f>NPV(0.1,B$6:B178)</f>
        <v>99.835191290618056</v>
      </c>
      <c r="J178" s="24">
        <f>NPV(0.1,C$6:C178)</f>
        <v>99.999993096561312</v>
      </c>
      <c r="K178" s="24">
        <f>NPV(0.1,D$6:D178)</f>
        <v>119.99999171587352</v>
      </c>
      <c r="L178" s="24">
        <f>NPV(0.1,E$6:E178)</f>
        <v>191.63617066246997</v>
      </c>
      <c r="M178" s="24">
        <f>NPV(0.1,F$6:F178)</f>
        <v>149.75278693592713</v>
      </c>
      <c r="N178" s="24">
        <f>NPV(0.1,G$6:G178)</f>
        <v>198.32702672702362</v>
      </c>
      <c r="O178" s="24"/>
      <c r="P178" s="12">
        <f t="shared" si="31"/>
        <v>0.99835191290618053</v>
      </c>
      <c r="Q178" s="12">
        <f t="shared" si="32"/>
        <v>0.99999993096561313</v>
      </c>
      <c r="R178" s="12">
        <f t="shared" si="33"/>
        <v>0.99999993096561268</v>
      </c>
      <c r="S178" s="12">
        <f t="shared" si="34"/>
        <v>0.95818085331234981</v>
      </c>
      <c r="T178" s="12">
        <f t="shared" si="35"/>
        <v>0.99835191290618086</v>
      </c>
      <c r="U178" s="12">
        <f t="shared" si="36"/>
        <v>0.99163513363511813</v>
      </c>
      <c r="V178" s="24"/>
      <c r="W178" s="2"/>
      <c r="X178" s="1"/>
      <c r="Y178" s="1"/>
      <c r="Z178" s="1"/>
      <c r="AA178" s="1"/>
      <c r="AB178" s="1"/>
      <c r="AC178" s="1"/>
    </row>
    <row r="179" spans="1:29">
      <c r="A179" s="2">
        <f t="shared" si="43"/>
        <v>174</v>
      </c>
      <c r="B179" s="2">
        <f t="shared" si="37"/>
        <v>95493.691487815871</v>
      </c>
      <c r="C179" s="2">
        <f t="shared" si="38"/>
        <v>10</v>
      </c>
      <c r="D179" s="2">
        <f t="shared" si="39"/>
        <v>12</v>
      </c>
      <c r="E179" s="2">
        <f t="shared" si="40"/>
        <v>2423090.8105841838</v>
      </c>
      <c r="F179" s="2">
        <f t="shared" si="41"/>
        <v>143240.53723172366</v>
      </c>
      <c r="G179" s="2">
        <f t="shared" si="42"/>
        <v>727017.37454969576</v>
      </c>
      <c r="H179" s="2">
        <f t="shared" si="30"/>
        <v>174</v>
      </c>
      <c r="I179" s="24">
        <f>NPV(0.1,B$6:B179)</f>
        <v>99.841184334595582</v>
      </c>
      <c r="J179" s="24">
        <f>NPV(0.1,C$6:C179)</f>
        <v>99.999993724146648</v>
      </c>
      <c r="K179" s="24">
        <f>NPV(0.1,D$6:D179)</f>
        <v>119.9999924689759</v>
      </c>
      <c r="L179" s="24">
        <f>NPV(0.1,E$6:E179)</f>
        <v>191.78824028678869</v>
      </c>
      <c r="M179" s="24">
        <f>NPV(0.1,F$6:F179)</f>
        <v>149.76177650189339</v>
      </c>
      <c r="N179" s="24">
        <f>NPV(0.1,G$6:G179)</f>
        <v>198.37265327083205</v>
      </c>
      <c r="O179" s="24"/>
      <c r="P179" s="12">
        <f t="shared" si="31"/>
        <v>0.99841184334595579</v>
      </c>
      <c r="Q179" s="12">
        <f t="shared" si="32"/>
        <v>0.99999993724146652</v>
      </c>
      <c r="R179" s="12">
        <f t="shared" si="33"/>
        <v>0.99999993724146585</v>
      </c>
      <c r="S179" s="12">
        <f t="shared" si="34"/>
        <v>0.95894120143394346</v>
      </c>
      <c r="T179" s="12">
        <f t="shared" si="35"/>
        <v>0.99841184334595601</v>
      </c>
      <c r="U179" s="12">
        <f t="shared" si="36"/>
        <v>0.99186326635416022</v>
      </c>
      <c r="V179" s="24"/>
      <c r="W179" s="2"/>
      <c r="X179" s="1"/>
      <c r="Y179" s="1"/>
      <c r="Z179" s="1"/>
      <c r="AA179" s="1"/>
      <c r="AB179" s="1"/>
      <c r="AC179" s="1"/>
    </row>
    <row r="180" spans="1:29">
      <c r="A180" s="2">
        <f t="shared" si="43"/>
        <v>175</v>
      </c>
      <c r="B180" s="2">
        <f t="shared" si="37"/>
        <v>101223.31297708483</v>
      </c>
      <c r="C180" s="2">
        <f t="shared" si="38"/>
        <v>10</v>
      </c>
      <c r="D180" s="2">
        <f t="shared" si="39"/>
        <v>12</v>
      </c>
      <c r="E180" s="2">
        <f t="shared" si="40"/>
        <v>2616938.0754309185</v>
      </c>
      <c r="F180" s="2">
        <f t="shared" si="41"/>
        <v>151834.9694656271</v>
      </c>
      <c r="G180" s="2">
        <f t="shared" si="42"/>
        <v>777908.5907681745</v>
      </c>
      <c r="H180" s="2">
        <f t="shared" si="30"/>
        <v>175</v>
      </c>
      <c r="I180" s="24">
        <f>NPV(0.1,B$6:B180)</f>
        <v>99.846959449701203</v>
      </c>
      <c r="J180" s="24">
        <f>NPV(0.1,C$6:C180)</f>
        <v>99.999994294678757</v>
      </c>
      <c r="K180" s="24">
        <f>NPV(0.1,D$6:D180)</f>
        <v>119.99999315361445</v>
      </c>
      <c r="L180" s="24">
        <f>NPV(0.1,E$6:E180)</f>
        <v>191.93754500884708</v>
      </c>
      <c r="M180" s="24">
        <f>NPV(0.1,F$6:F180)</f>
        <v>149.7704391745518</v>
      </c>
      <c r="N180" s="24">
        <f>NPV(0.1,G$6:G180)</f>
        <v>198.41703545435482</v>
      </c>
      <c r="O180" s="24"/>
      <c r="P180" s="12">
        <f t="shared" si="31"/>
        <v>0.998469594497012</v>
      </c>
      <c r="Q180" s="12">
        <f t="shared" si="32"/>
        <v>0.99999994294678762</v>
      </c>
      <c r="R180" s="12">
        <f t="shared" si="33"/>
        <v>0.99999994294678707</v>
      </c>
      <c r="S180" s="12">
        <f t="shared" si="34"/>
        <v>0.95968772504423538</v>
      </c>
      <c r="T180" s="12">
        <f t="shared" si="35"/>
        <v>0.998469594497012</v>
      </c>
      <c r="U180" s="12">
        <f t="shared" si="36"/>
        <v>0.99208517727177403</v>
      </c>
      <c r="V180" s="24"/>
      <c r="W180" s="2"/>
      <c r="X180" s="1"/>
      <c r="Y180" s="1"/>
      <c r="Z180" s="1"/>
      <c r="AA180" s="1"/>
      <c r="AB180" s="1"/>
      <c r="AC180" s="1"/>
    </row>
    <row r="181" spans="1:29">
      <c r="A181" s="2">
        <f t="shared" si="43"/>
        <v>176</v>
      </c>
      <c r="B181" s="2">
        <f t="shared" si="37"/>
        <v>107296.71175570993</v>
      </c>
      <c r="C181" s="2">
        <f t="shared" si="38"/>
        <v>10</v>
      </c>
      <c r="D181" s="2">
        <f t="shared" si="39"/>
        <v>12</v>
      </c>
      <c r="E181" s="2">
        <f t="shared" si="40"/>
        <v>2826293.1214653919</v>
      </c>
      <c r="F181" s="2">
        <f t="shared" si="41"/>
        <v>160945.06763356473</v>
      </c>
      <c r="G181" s="2">
        <f t="shared" si="42"/>
        <v>832362.19212194672</v>
      </c>
      <c r="H181" s="2">
        <f t="shared" si="30"/>
        <v>176</v>
      </c>
      <c r="I181" s="24">
        <f>NPV(0.1,B$6:B181)</f>
        <v>99.852524560621148</v>
      </c>
      <c r="J181" s="24">
        <f>NPV(0.1,C$6:C181)</f>
        <v>99.99999481334433</v>
      </c>
      <c r="K181" s="24">
        <f>NPV(0.1,D$6:D181)</f>
        <v>119.99999377601311</v>
      </c>
      <c r="L181" s="24">
        <f>NPV(0.1,E$6:E181)</f>
        <v>192.08413509959533</v>
      </c>
      <c r="M181" s="24">
        <f>NPV(0.1,F$6:F181)</f>
        <v>149.77878684093173</v>
      </c>
      <c r="N181" s="24">
        <f>NPV(0.1,G$6:G181)</f>
        <v>198.4602072146906</v>
      </c>
      <c r="O181" s="24"/>
      <c r="P181" s="12">
        <f t="shared" si="31"/>
        <v>0.99852524560621148</v>
      </c>
      <c r="Q181" s="12">
        <f t="shared" si="32"/>
        <v>0.99999994813344328</v>
      </c>
      <c r="R181" s="12">
        <f t="shared" si="33"/>
        <v>0.99999994813344262</v>
      </c>
      <c r="S181" s="12">
        <f t="shared" si="34"/>
        <v>0.96042067549797661</v>
      </c>
      <c r="T181" s="12">
        <f t="shared" si="35"/>
        <v>0.99852524560621159</v>
      </c>
      <c r="U181" s="12">
        <f t="shared" si="36"/>
        <v>0.99230103607345299</v>
      </c>
      <c r="V181" s="24"/>
      <c r="W181" s="2"/>
      <c r="X181" s="1"/>
      <c r="Y181" s="1"/>
      <c r="Z181" s="1"/>
      <c r="AA181" s="1"/>
      <c r="AB181" s="1"/>
      <c r="AC181" s="1"/>
    </row>
    <row r="182" spans="1:29">
      <c r="A182" s="2">
        <f t="shared" si="43"/>
        <v>177</v>
      </c>
      <c r="B182" s="2">
        <f t="shared" si="37"/>
        <v>113734.51446105253</v>
      </c>
      <c r="C182" s="2">
        <f t="shared" si="38"/>
        <v>10</v>
      </c>
      <c r="D182" s="2">
        <f t="shared" si="39"/>
        <v>12</v>
      </c>
      <c r="E182" s="2">
        <f t="shared" si="40"/>
        <v>3052396.5711826235</v>
      </c>
      <c r="F182" s="2">
        <f t="shared" si="41"/>
        <v>170601.77169157861</v>
      </c>
      <c r="G182" s="2">
        <f t="shared" si="42"/>
        <v>890627.54557048308</v>
      </c>
      <c r="H182" s="2">
        <f t="shared" si="30"/>
        <v>177</v>
      </c>
      <c r="I182" s="24">
        <f>NPV(0.1,B$6:B182)</f>
        <v>99.85788730387128</v>
      </c>
      <c r="J182" s="24">
        <f>NPV(0.1,C$6:C182)</f>
        <v>99.999995284858471</v>
      </c>
      <c r="K182" s="24">
        <f>NPV(0.1,D$6:D182)</f>
        <v>119.9999943418301</v>
      </c>
      <c r="L182" s="24">
        <f>NPV(0.1,E$6:E182)</f>
        <v>192.2280599159663</v>
      </c>
      <c r="M182" s="24">
        <f>NPV(0.1,F$6:F182)</f>
        <v>149.78683095580692</v>
      </c>
      <c r="N182" s="24">
        <f>NPV(0.1,G$6:G182)</f>
        <v>198.50220156338085</v>
      </c>
      <c r="O182" s="24"/>
      <c r="P182" s="12">
        <f t="shared" si="31"/>
        <v>0.99857887303871284</v>
      </c>
      <c r="Q182" s="12">
        <f t="shared" si="32"/>
        <v>0.99999995284858467</v>
      </c>
      <c r="R182" s="12">
        <f t="shared" si="33"/>
        <v>0.99999995284858423</v>
      </c>
      <c r="S182" s="12">
        <f t="shared" si="34"/>
        <v>0.96114029957983149</v>
      </c>
      <c r="T182" s="12">
        <f t="shared" si="35"/>
        <v>0.99857887303871284</v>
      </c>
      <c r="U182" s="12">
        <f t="shared" si="36"/>
        <v>0.99251100781690427</v>
      </c>
      <c r="V182" s="24"/>
      <c r="W182" s="2"/>
      <c r="X182" s="1"/>
      <c r="Y182" s="1"/>
      <c r="Z182" s="1"/>
      <c r="AA182" s="1"/>
      <c r="AB182" s="1"/>
      <c r="AC182" s="1"/>
    </row>
    <row r="183" spans="1:29">
      <c r="A183" s="2">
        <f t="shared" si="43"/>
        <v>178</v>
      </c>
      <c r="B183" s="2">
        <f t="shared" si="37"/>
        <v>120558.58532871569</v>
      </c>
      <c r="C183" s="2">
        <f t="shared" si="38"/>
        <v>10</v>
      </c>
      <c r="D183" s="2">
        <f t="shared" si="39"/>
        <v>12</v>
      </c>
      <c r="E183" s="2">
        <f t="shared" si="40"/>
        <v>3296588.2968772338</v>
      </c>
      <c r="F183" s="2">
        <f t="shared" si="41"/>
        <v>180837.87799307334</v>
      </c>
      <c r="G183" s="2">
        <f t="shared" si="42"/>
        <v>952971.47376041696</v>
      </c>
      <c r="H183" s="2">
        <f t="shared" si="30"/>
        <v>178</v>
      </c>
      <c r="I183" s="24">
        <f>NPV(0.1,B$6:B183)</f>
        <v>99.863055038275959</v>
      </c>
      <c r="J183" s="24">
        <f>NPV(0.1,C$6:C183)</f>
        <v>99.999995713507687</v>
      </c>
      <c r="K183" s="24">
        <f>NPV(0.1,D$6:D183)</f>
        <v>119.99999485620917</v>
      </c>
      <c r="L183" s="24">
        <f>NPV(0.1,E$6:E183)</f>
        <v>192.3693679174942</v>
      </c>
      <c r="M183" s="24">
        <f>NPV(0.1,F$6:F183)</f>
        <v>149.79458255741395</v>
      </c>
      <c r="N183" s="24">
        <f>NPV(0.1,G$6:G183)</f>
        <v>198.54305061165229</v>
      </c>
      <c r="O183" s="24"/>
      <c r="P183" s="12">
        <f t="shared" si="31"/>
        <v>0.99863055038275961</v>
      </c>
      <c r="Q183" s="12">
        <f t="shared" si="32"/>
        <v>0.99999995713507683</v>
      </c>
      <c r="R183" s="12">
        <f t="shared" si="33"/>
        <v>0.99999995713507639</v>
      </c>
      <c r="S183" s="12">
        <f t="shared" si="34"/>
        <v>0.96184683958747097</v>
      </c>
      <c r="T183" s="12">
        <f t="shared" si="35"/>
        <v>0.99863055038275961</v>
      </c>
      <c r="U183" s="12">
        <f t="shared" si="36"/>
        <v>0.99271525305826147</v>
      </c>
      <c r="V183" s="24"/>
      <c r="W183" s="2"/>
      <c r="X183" s="1"/>
      <c r="Y183" s="1"/>
      <c r="Z183" s="1"/>
      <c r="AA183" s="1"/>
      <c r="AB183" s="1"/>
      <c r="AC183" s="1"/>
    </row>
    <row r="184" spans="1:29">
      <c r="A184" s="2">
        <f t="shared" si="43"/>
        <v>179</v>
      </c>
      <c r="B184" s="2">
        <f t="shared" si="37"/>
        <v>127792.10044843864</v>
      </c>
      <c r="C184" s="2">
        <f t="shared" si="38"/>
        <v>10</v>
      </c>
      <c r="D184" s="2">
        <f t="shared" si="39"/>
        <v>12</v>
      </c>
      <c r="E184" s="2">
        <f t="shared" si="40"/>
        <v>3560315.3606274128</v>
      </c>
      <c r="F184" s="2">
        <f t="shared" si="41"/>
        <v>191688.15067265776</v>
      </c>
      <c r="G184" s="2">
        <f t="shared" si="42"/>
        <v>1019679.4769236462</v>
      </c>
      <c r="H184" s="2">
        <f t="shared" si="30"/>
        <v>179</v>
      </c>
      <c r="I184" s="24">
        <f>NPV(0.1,B$6:B184)</f>
        <v>99.868034855065929</v>
      </c>
      <c r="J184" s="24">
        <f>NPV(0.1,C$6:C184)</f>
        <v>99.999996103188806</v>
      </c>
      <c r="K184" s="24">
        <f>NPV(0.1,D$6:D184)</f>
        <v>119.99999532382652</v>
      </c>
      <c r="L184" s="24">
        <f>NPV(0.1,E$6:E184)</f>
        <v>192.50810668263065</v>
      </c>
      <c r="M184" s="24">
        <f>NPV(0.1,F$6:F184)</f>
        <v>149.80205228259888</v>
      </c>
      <c r="N184" s="24">
        <f>NPV(0.1,G$6:G184)</f>
        <v>198.58278559497086</v>
      </c>
      <c r="O184" s="24"/>
      <c r="P184" s="12">
        <f t="shared" si="31"/>
        <v>0.99868034855065924</v>
      </c>
      <c r="Q184" s="12">
        <f t="shared" si="32"/>
        <v>0.99999996103188804</v>
      </c>
      <c r="R184" s="12">
        <f t="shared" si="33"/>
        <v>0.99999996103188771</v>
      </c>
      <c r="S184" s="12">
        <f t="shared" si="34"/>
        <v>0.96254053341315327</v>
      </c>
      <c r="T184" s="12">
        <f t="shared" si="35"/>
        <v>0.99868034855065924</v>
      </c>
      <c r="U184" s="12">
        <f t="shared" si="36"/>
        <v>0.99291392797485434</v>
      </c>
      <c r="V184" s="24"/>
      <c r="W184" s="2"/>
      <c r="X184" s="1"/>
      <c r="Y184" s="1"/>
      <c r="Z184" s="1"/>
      <c r="AA184" s="1"/>
      <c r="AB184" s="1"/>
      <c r="AC184" s="1"/>
    </row>
    <row r="185" spans="1:29">
      <c r="A185" s="2">
        <f t="shared" si="43"/>
        <v>180</v>
      </c>
      <c r="B185" s="2">
        <f t="shared" si="37"/>
        <v>135459.62647534497</v>
      </c>
      <c r="C185" s="2">
        <f t="shared" si="38"/>
        <v>10</v>
      </c>
      <c r="D185" s="2">
        <f t="shared" si="39"/>
        <v>12</v>
      </c>
      <c r="E185" s="2">
        <f t="shared" si="40"/>
        <v>3845140.5894776061</v>
      </c>
      <c r="F185" s="2">
        <f t="shared" si="41"/>
        <v>203189.43971301723</v>
      </c>
      <c r="G185" s="2">
        <f t="shared" si="42"/>
        <v>1091057.0403083016</v>
      </c>
      <c r="H185" s="2">
        <f t="shared" si="30"/>
        <v>180</v>
      </c>
      <c r="I185" s="24">
        <f>NPV(0.1,B$6:B185)</f>
        <v>99.87283358760898</v>
      </c>
      <c r="J185" s="24">
        <f>NPV(0.1,C$6:C185)</f>
        <v>99.999996457444368</v>
      </c>
      <c r="K185" s="24">
        <f>NPV(0.1,D$6:D185)</f>
        <v>119.99999574893319</v>
      </c>
      <c r="L185" s="24">
        <f>NPV(0.1,E$6:E185)</f>
        <v>192.64432292476465</v>
      </c>
      <c r="M185" s="24">
        <f>NPV(0.1,F$6:F185)</f>
        <v>149.80925038141348</v>
      </c>
      <c r="N185" s="24">
        <f>NPV(0.1,G$6:G185)</f>
        <v>198.62143689692621</v>
      </c>
      <c r="O185" s="24"/>
      <c r="P185" s="12">
        <f t="shared" si="31"/>
        <v>0.99872833587608978</v>
      </c>
      <c r="Q185" s="12">
        <f t="shared" si="32"/>
        <v>0.99999996457444373</v>
      </c>
      <c r="R185" s="12">
        <f t="shared" si="33"/>
        <v>0.99999996457444318</v>
      </c>
      <c r="S185" s="12">
        <f t="shared" si="34"/>
        <v>0.96322161462382327</v>
      </c>
      <c r="T185" s="12">
        <f t="shared" si="35"/>
        <v>0.99872833587608989</v>
      </c>
      <c r="U185" s="12">
        <f t="shared" si="36"/>
        <v>0.99310718448463109</v>
      </c>
      <c r="V185" s="24"/>
      <c r="W185" s="2"/>
      <c r="X185" s="1"/>
      <c r="Y185" s="1"/>
      <c r="Z185" s="1"/>
      <c r="AA185" s="1"/>
      <c r="AB185" s="1"/>
      <c r="AC185" s="1"/>
    </row>
    <row r="186" spans="1:29">
      <c r="A186" s="2">
        <f t="shared" si="43"/>
        <v>181</v>
      </c>
      <c r="B186" s="2">
        <f t="shared" si="37"/>
        <v>143587.20406386568</v>
      </c>
      <c r="C186" s="2">
        <f t="shared" si="38"/>
        <v>10</v>
      </c>
      <c r="D186" s="2">
        <f t="shared" si="39"/>
        <v>12</v>
      </c>
      <c r="E186" s="2">
        <f t="shared" si="40"/>
        <v>4152751.836635815</v>
      </c>
      <c r="F186" s="2">
        <f t="shared" si="41"/>
        <v>215380.80609579827</v>
      </c>
      <c r="G186" s="2">
        <f t="shared" si="42"/>
        <v>1167431.0331298828</v>
      </c>
      <c r="H186" s="2">
        <f t="shared" si="30"/>
        <v>181</v>
      </c>
      <c r="I186" s="24">
        <f>NPV(0.1,B$6:B186)</f>
        <v>99.87745782078683</v>
      </c>
      <c r="J186" s="24">
        <f>NPV(0.1,C$6:C186)</f>
        <v>99.999996779494879</v>
      </c>
      <c r="K186" s="24">
        <f>NPV(0.1,D$6:D186)</f>
        <v>119.99999613539379</v>
      </c>
      <c r="L186" s="24">
        <f>NPV(0.1,E$6:E186)</f>
        <v>192.77806250795072</v>
      </c>
      <c r="M186" s="24">
        <f>NPV(0.1,F$6:F186)</f>
        <v>149.81618673118024</v>
      </c>
      <c r="N186" s="24">
        <f>NPV(0.1,G$6:G186)</f>
        <v>198.65903407246458</v>
      </c>
      <c r="O186" s="24"/>
      <c r="P186" s="12">
        <f t="shared" si="31"/>
        <v>0.9987745782078683</v>
      </c>
      <c r="Q186" s="12">
        <f t="shared" si="32"/>
        <v>0.99999996779494882</v>
      </c>
      <c r="R186" s="12">
        <f t="shared" si="33"/>
        <v>0.99999996779494826</v>
      </c>
      <c r="S186" s="12">
        <f t="shared" si="34"/>
        <v>0.96389031253975366</v>
      </c>
      <c r="T186" s="12">
        <f t="shared" si="35"/>
        <v>0.9987745782078683</v>
      </c>
      <c r="U186" s="12">
        <f t="shared" si="36"/>
        <v>0.99329517036232284</v>
      </c>
      <c r="V186" s="24"/>
      <c r="W186" s="2"/>
      <c r="X186" s="1"/>
      <c r="Y186" s="1"/>
      <c r="Z186" s="1"/>
      <c r="AA186" s="1"/>
      <c r="AB186" s="1"/>
      <c r="AC186" s="1"/>
    </row>
    <row r="187" spans="1:29">
      <c r="A187" s="2">
        <f t="shared" si="43"/>
        <v>182</v>
      </c>
      <c r="B187" s="2">
        <f t="shared" si="37"/>
        <v>152202.43630769762</v>
      </c>
      <c r="C187" s="2">
        <f t="shared" si="38"/>
        <v>10</v>
      </c>
      <c r="D187" s="2">
        <f t="shared" si="39"/>
        <v>12</v>
      </c>
      <c r="E187" s="2">
        <f t="shared" si="40"/>
        <v>4484971.9835666809</v>
      </c>
      <c r="F187" s="2">
        <f t="shared" si="41"/>
        <v>228303.65446154616</v>
      </c>
      <c r="G187" s="2">
        <f t="shared" si="42"/>
        <v>1249151.2054489746</v>
      </c>
      <c r="H187" s="2">
        <f t="shared" si="30"/>
        <v>182</v>
      </c>
      <c r="I187" s="24">
        <f>NPV(0.1,B$6:B187)</f>
        <v>99.881913900030938</v>
      </c>
      <c r="J187" s="24">
        <f>NPV(0.1,C$6:C187)</f>
        <v>99.999997072268073</v>
      </c>
      <c r="K187" s="24">
        <f>NPV(0.1,D$6:D187)</f>
        <v>119.99999648672161</v>
      </c>
      <c r="L187" s="24">
        <f>NPV(0.1,E$6:E187)</f>
        <v>192.90937046235163</v>
      </c>
      <c r="M187" s="24">
        <f>NPV(0.1,F$6:F187)</f>
        <v>149.82287085004643</v>
      </c>
      <c r="N187" s="24">
        <f>NPV(0.1,G$6:G187)</f>
        <v>198.69560587048824</v>
      </c>
      <c r="O187" s="24"/>
      <c r="P187" s="12">
        <f t="shared" si="31"/>
        <v>0.99881913900030939</v>
      </c>
      <c r="Q187" s="12">
        <f t="shared" si="32"/>
        <v>0.99999997072268076</v>
      </c>
      <c r="R187" s="12">
        <f t="shared" si="33"/>
        <v>0.9999999707226801</v>
      </c>
      <c r="S187" s="12">
        <f t="shared" si="34"/>
        <v>0.96454685231175818</v>
      </c>
      <c r="T187" s="12">
        <f t="shared" si="35"/>
        <v>0.9988191390003095</v>
      </c>
      <c r="U187" s="12">
        <f t="shared" si="36"/>
        <v>0.99347802935244123</v>
      </c>
      <c r="V187" s="24"/>
      <c r="W187" s="2"/>
      <c r="X187" s="1"/>
      <c r="Y187" s="1"/>
      <c r="Z187" s="1"/>
      <c r="AA187" s="1"/>
      <c r="AB187" s="1"/>
      <c r="AC187" s="1"/>
    </row>
    <row r="188" spans="1:29">
      <c r="A188" s="2">
        <f t="shared" si="43"/>
        <v>183</v>
      </c>
      <c r="B188" s="2">
        <f t="shared" si="37"/>
        <v>161334.58248615949</v>
      </c>
      <c r="C188" s="2">
        <f t="shared" si="38"/>
        <v>10</v>
      </c>
      <c r="D188" s="2">
        <f t="shared" si="39"/>
        <v>12</v>
      </c>
      <c r="E188" s="2">
        <f t="shared" si="40"/>
        <v>4843769.7422520155</v>
      </c>
      <c r="F188" s="2">
        <f t="shared" si="41"/>
        <v>242001.87372923896</v>
      </c>
      <c r="G188" s="2">
        <f t="shared" si="42"/>
        <v>1336591.7898304029</v>
      </c>
      <c r="H188" s="2">
        <f t="shared" si="30"/>
        <v>183</v>
      </c>
      <c r="I188" s="24">
        <f>NPV(0.1,B$6:B188)</f>
        <v>99.88620794002982</v>
      </c>
      <c r="J188" s="24">
        <f>NPV(0.1,C$6:C188)</f>
        <v>99.99999733842553</v>
      </c>
      <c r="K188" s="24">
        <f>NPV(0.1,D$6:D188)</f>
        <v>119.99999680611054</v>
      </c>
      <c r="L188" s="24">
        <f>NPV(0.1,E$6:E188)</f>
        <v>193.03829099939978</v>
      </c>
      <c r="M188" s="24">
        <f>NPV(0.1,F$6:F188)</f>
        <v>149.82931191004474</v>
      </c>
      <c r="N188" s="24">
        <f>NPV(0.1,G$6:G188)</f>
        <v>198.73118025583858</v>
      </c>
      <c r="O188" s="24"/>
      <c r="P188" s="12">
        <f t="shared" si="31"/>
        <v>0.99886207940029825</v>
      </c>
      <c r="Q188" s="12">
        <f t="shared" si="32"/>
        <v>0.99999997338425528</v>
      </c>
      <c r="R188" s="12">
        <f t="shared" si="33"/>
        <v>0.9999999733842545</v>
      </c>
      <c r="S188" s="12">
        <f t="shared" si="34"/>
        <v>0.96519145499699888</v>
      </c>
      <c r="T188" s="12">
        <f t="shared" si="35"/>
        <v>0.99886207940029825</v>
      </c>
      <c r="U188" s="12">
        <f t="shared" si="36"/>
        <v>0.9936559012791929</v>
      </c>
      <c r="V188" s="24"/>
      <c r="W188" s="2"/>
      <c r="X188" s="1"/>
      <c r="Y188" s="1"/>
      <c r="Z188" s="1"/>
      <c r="AA188" s="1"/>
      <c r="AB188" s="1"/>
      <c r="AC188" s="1"/>
    </row>
    <row r="189" spans="1:29">
      <c r="A189" s="2">
        <f t="shared" si="43"/>
        <v>184</v>
      </c>
      <c r="B189" s="2">
        <f t="shared" si="37"/>
        <v>171014.65743532908</v>
      </c>
      <c r="C189" s="2">
        <f t="shared" si="38"/>
        <v>10</v>
      </c>
      <c r="D189" s="2">
        <f t="shared" si="39"/>
        <v>12</v>
      </c>
      <c r="E189" s="2">
        <f t="shared" si="40"/>
        <v>5231271.3216321766</v>
      </c>
      <c r="F189" s="2">
        <f t="shared" si="41"/>
        <v>256521.98615299331</v>
      </c>
      <c r="G189" s="2">
        <f t="shared" si="42"/>
        <v>1430153.2151185311</v>
      </c>
      <c r="H189" s="2">
        <f t="shared" si="30"/>
        <v>184</v>
      </c>
      <c r="I189" s="24">
        <f>NPV(0.1,B$6:B189)</f>
        <v>99.890345833119625</v>
      </c>
      <c r="J189" s="24">
        <f>NPV(0.1,C$6:C189)</f>
        <v>99.999997580386832</v>
      </c>
      <c r="K189" s="24">
        <f>NPV(0.1,D$6:D189)</f>
        <v>119.99999709646413</v>
      </c>
      <c r="L189" s="24">
        <f>NPV(0.1,E$6:E189)</f>
        <v>193.16486752668342</v>
      </c>
      <c r="M189" s="24">
        <f>NPV(0.1,F$6:F189)</f>
        <v>149.83551874967949</v>
      </c>
      <c r="N189" s="24">
        <f>NPV(0.1,G$6:G189)</f>
        <v>198.76578443067933</v>
      </c>
      <c r="O189" s="24"/>
      <c r="P189" s="12">
        <f t="shared" si="31"/>
        <v>0.9989034583311962</v>
      </c>
      <c r="Q189" s="12">
        <f t="shared" si="32"/>
        <v>0.99999997580386835</v>
      </c>
      <c r="R189" s="12">
        <f t="shared" si="33"/>
        <v>0.99999997580386768</v>
      </c>
      <c r="S189" s="12">
        <f t="shared" si="34"/>
        <v>0.96582433763341713</v>
      </c>
      <c r="T189" s="12">
        <f t="shared" si="35"/>
        <v>0.99890345833119665</v>
      </c>
      <c r="U189" s="12">
        <f t="shared" si="36"/>
        <v>0.99382892215339669</v>
      </c>
      <c r="V189" s="24"/>
      <c r="W189" s="2"/>
      <c r="X189" s="1"/>
      <c r="Y189" s="1"/>
      <c r="Z189" s="1"/>
      <c r="AA189" s="1"/>
      <c r="AB189" s="1"/>
      <c r="AC189" s="1"/>
    </row>
    <row r="190" spans="1:29">
      <c r="A190" s="2">
        <f t="shared" si="43"/>
        <v>185</v>
      </c>
      <c r="B190" s="2">
        <f t="shared" si="37"/>
        <v>181275.53688144882</v>
      </c>
      <c r="C190" s="2">
        <f t="shared" si="38"/>
        <v>10</v>
      </c>
      <c r="D190" s="2">
        <f t="shared" si="39"/>
        <v>12</v>
      </c>
      <c r="E190" s="2">
        <f t="shared" si="40"/>
        <v>5649773.0273627508</v>
      </c>
      <c r="F190" s="2">
        <f t="shared" si="41"/>
        <v>271913.30532217294</v>
      </c>
      <c r="G190" s="2">
        <f t="shared" si="42"/>
        <v>1530263.9401768283</v>
      </c>
      <c r="H190" s="2">
        <f t="shared" si="30"/>
        <v>185</v>
      </c>
      <c r="I190" s="24">
        <f>NPV(0.1,B$6:B190)</f>
        <v>99.894333257369823</v>
      </c>
      <c r="J190" s="24">
        <f>NPV(0.1,C$6:C190)</f>
        <v>99.999997800351665</v>
      </c>
      <c r="K190" s="24">
        <f>NPV(0.1,D$6:D190)</f>
        <v>119.99999736042192</v>
      </c>
      <c r="L190" s="24">
        <f>NPV(0.1,E$6:E190)</f>
        <v>193.28914266256191</v>
      </c>
      <c r="M190" s="24">
        <f>NPV(0.1,F$6:F190)</f>
        <v>149.84149988605478</v>
      </c>
      <c r="N190" s="24">
        <f>NPV(0.1,G$6:G190)</f>
        <v>198.79944485529717</v>
      </c>
      <c r="O190" s="24"/>
      <c r="P190" s="12">
        <f t="shared" si="31"/>
        <v>0.99894333257369827</v>
      </c>
      <c r="Q190" s="12">
        <f t="shared" si="32"/>
        <v>0.9999999780035167</v>
      </c>
      <c r="R190" s="12">
        <f t="shared" si="33"/>
        <v>0.99999997800351592</v>
      </c>
      <c r="S190" s="12">
        <f t="shared" si="34"/>
        <v>0.9664457133128096</v>
      </c>
      <c r="T190" s="12">
        <f t="shared" si="35"/>
        <v>0.99894333257369849</v>
      </c>
      <c r="U190" s="12">
        <f t="shared" si="36"/>
        <v>0.99399722427648585</v>
      </c>
      <c r="V190" s="24"/>
      <c r="W190" s="2"/>
      <c r="X190" s="1"/>
      <c r="Y190" s="1"/>
      <c r="Z190" s="1"/>
      <c r="AA190" s="1"/>
      <c r="AB190" s="1"/>
      <c r="AC190" s="1"/>
    </row>
    <row r="191" spans="1:29">
      <c r="A191" s="2">
        <f t="shared" si="43"/>
        <v>186</v>
      </c>
      <c r="B191" s="2">
        <f t="shared" si="37"/>
        <v>192152.06909433575</v>
      </c>
      <c r="C191" s="2">
        <f t="shared" si="38"/>
        <v>10</v>
      </c>
      <c r="D191" s="2">
        <f t="shared" si="39"/>
        <v>12</v>
      </c>
      <c r="E191" s="2">
        <f t="shared" si="40"/>
        <v>6101754.8695517713</v>
      </c>
      <c r="F191" s="2">
        <f t="shared" si="41"/>
        <v>288228.10364150332</v>
      </c>
      <c r="G191" s="2">
        <f t="shared" si="42"/>
        <v>1637382.4159892064</v>
      </c>
      <c r="H191" s="2">
        <f t="shared" si="30"/>
        <v>186</v>
      </c>
      <c r="I191" s="24">
        <f>NPV(0.1,B$6:B191)</f>
        <v>99.898175684374564</v>
      </c>
      <c r="J191" s="24">
        <f>NPV(0.1,C$6:C191)</f>
        <v>99.999998000319707</v>
      </c>
      <c r="K191" s="24">
        <f>NPV(0.1,D$6:D191)</f>
        <v>119.99999760038354</v>
      </c>
      <c r="L191" s="24">
        <f>NPV(0.1,E$6:E191)</f>
        <v>193.41115825051534</v>
      </c>
      <c r="M191" s="24">
        <f>NPV(0.1,F$6:F191)</f>
        <v>149.84726352656187</v>
      </c>
      <c r="N191" s="24">
        <f>NPV(0.1,G$6:G191)</f>
        <v>198.83218726833451</v>
      </c>
      <c r="O191" s="24"/>
      <c r="P191" s="12">
        <f t="shared" si="31"/>
        <v>0.99898175684374568</v>
      </c>
      <c r="Q191" s="12">
        <f t="shared" si="32"/>
        <v>0.99999998000319712</v>
      </c>
      <c r="R191" s="12">
        <f t="shared" si="33"/>
        <v>0.99999998000319612</v>
      </c>
      <c r="S191" s="12">
        <f t="shared" si="34"/>
        <v>0.96705579125257668</v>
      </c>
      <c r="T191" s="12">
        <f t="shared" si="35"/>
        <v>0.99898175684374579</v>
      </c>
      <c r="U191" s="12">
        <f t="shared" si="36"/>
        <v>0.99416093634167257</v>
      </c>
      <c r="V191" s="24"/>
      <c r="W191" s="2"/>
      <c r="X191" s="1"/>
      <c r="Y191" s="1"/>
      <c r="Z191" s="1"/>
      <c r="AA191" s="1"/>
      <c r="AB191" s="1"/>
      <c r="AC191" s="1"/>
    </row>
    <row r="192" spans="1:29">
      <c r="A192" s="2">
        <f t="shared" si="43"/>
        <v>187</v>
      </c>
      <c r="B192" s="2">
        <f t="shared" si="37"/>
        <v>203681.19323999589</v>
      </c>
      <c r="C192" s="2">
        <f t="shared" si="38"/>
        <v>10</v>
      </c>
      <c r="D192" s="2">
        <f t="shared" si="39"/>
        <v>12</v>
      </c>
      <c r="E192" s="2">
        <f t="shared" si="40"/>
        <v>6589895.2591159139</v>
      </c>
      <c r="F192" s="2">
        <f t="shared" si="41"/>
        <v>305521.78985999356</v>
      </c>
      <c r="G192" s="2">
        <f t="shared" si="42"/>
        <v>1751999.1851084509</v>
      </c>
      <c r="H192" s="2">
        <f t="shared" si="30"/>
        <v>187</v>
      </c>
      <c r="I192" s="24">
        <f>NPV(0.1,B$6:B192)</f>
        <v>99.901878386760927</v>
      </c>
      <c r="J192" s="24">
        <f>NPV(0.1,C$6:C192)</f>
        <v>99.999998182108811</v>
      </c>
      <c r="K192" s="24">
        <f>NPV(0.1,D$6:D192)</f>
        <v>119.99999781853046</v>
      </c>
      <c r="L192" s="24">
        <f>NPV(0.1,E$6:E192)</f>
        <v>193.53095537323324</v>
      </c>
      <c r="M192" s="24">
        <f>NPV(0.1,F$6:F192)</f>
        <v>149.85281758014142</v>
      </c>
      <c r="N192" s="24">
        <f>NPV(0.1,G$6:G192)</f>
        <v>198.86403670647084</v>
      </c>
      <c r="O192" s="24"/>
      <c r="P192" s="12">
        <f t="shared" si="31"/>
        <v>0.99901878386760923</v>
      </c>
      <c r="Q192" s="12">
        <f t="shared" si="32"/>
        <v>0.99999998182108807</v>
      </c>
      <c r="R192" s="12">
        <f t="shared" si="33"/>
        <v>0.99999998182108718</v>
      </c>
      <c r="S192" s="12">
        <f t="shared" si="34"/>
        <v>0.96765477686616619</v>
      </c>
      <c r="T192" s="12">
        <f t="shared" si="35"/>
        <v>0.99901878386760945</v>
      </c>
      <c r="U192" s="12">
        <f t="shared" si="36"/>
        <v>0.99432018353235418</v>
      </c>
      <c r="V192" s="24"/>
      <c r="W192" s="2"/>
      <c r="X192" s="1"/>
      <c r="Y192" s="1"/>
      <c r="Z192" s="1"/>
      <c r="AA192" s="1"/>
      <c r="AB192" s="1"/>
      <c r="AC192" s="1"/>
    </row>
    <row r="193" spans="1:29">
      <c r="A193" s="2">
        <f t="shared" si="43"/>
        <v>188</v>
      </c>
      <c r="B193" s="2">
        <f t="shared" si="37"/>
        <v>215902.06483439566</v>
      </c>
      <c r="C193" s="2">
        <f t="shared" si="38"/>
        <v>10</v>
      </c>
      <c r="D193" s="2">
        <f t="shared" si="39"/>
        <v>12</v>
      </c>
      <c r="E193" s="2">
        <f t="shared" si="40"/>
        <v>7117086.8798451871</v>
      </c>
      <c r="F193" s="2">
        <f t="shared" si="41"/>
        <v>323853.09725159319</v>
      </c>
      <c r="G193" s="2">
        <f t="shared" si="42"/>
        <v>1874639.1280660427</v>
      </c>
      <c r="H193" s="2">
        <f t="shared" si="30"/>
        <v>188</v>
      </c>
      <c r="I193" s="24">
        <f>NPV(0.1,B$6:B193)</f>
        <v>99.905446445424175</v>
      </c>
      <c r="J193" s="24">
        <f>NPV(0.1,C$6:C193)</f>
        <v>99.999998347371658</v>
      </c>
      <c r="K193" s="24">
        <f>NPV(0.1,D$6:D193)</f>
        <v>119.99999801684586</v>
      </c>
      <c r="L193" s="24">
        <f>NPV(0.1,E$6:E193)</f>
        <v>193.64857436644718</v>
      </c>
      <c r="M193" s="24">
        <f>NPV(0.1,F$6:F193)</f>
        <v>149.85816966813627</v>
      </c>
      <c r="N193" s="24">
        <f>NPV(0.1,G$6:G193)</f>
        <v>198.89501752356708</v>
      </c>
      <c r="O193" s="24"/>
      <c r="P193" s="12">
        <f t="shared" si="31"/>
        <v>0.99905446445424173</v>
      </c>
      <c r="Q193" s="12">
        <f t="shared" si="32"/>
        <v>0.99999998347371655</v>
      </c>
      <c r="R193" s="12">
        <f t="shared" si="33"/>
        <v>0.99999998347371555</v>
      </c>
      <c r="S193" s="12">
        <f t="shared" si="34"/>
        <v>0.9682428718322359</v>
      </c>
      <c r="T193" s="12">
        <f t="shared" si="35"/>
        <v>0.99905446445424184</v>
      </c>
      <c r="U193" s="12">
        <f t="shared" si="36"/>
        <v>0.99447508761783543</v>
      </c>
      <c r="V193" s="24"/>
      <c r="W193" s="2"/>
      <c r="X193" s="1"/>
      <c r="Y193" s="1"/>
      <c r="Z193" s="1"/>
      <c r="AA193" s="1"/>
      <c r="AB193" s="1"/>
      <c r="AC193" s="1"/>
    </row>
    <row r="194" spans="1:29">
      <c r="A194" s="2">
        <f t="shared" si="43"/>
        <v>189</v>
      </c>
      <c r="B194" s="2">
        <f t="shared" si="37"/>
        <v>228856.18872445941</v>
      </c>
      <c r="C194" s="2">
        <f t="shared" si="38"/>
        <v>10</v>
      </c>
      <c r="D194" s="2">
        <f t="shared" si="39"/>
        <v>12</v>
      </c>
      <c r="E194" s="2">
        <f t="shared" si="40"/>
        <v>7686453.8302328028</v>
      </c>
      <c r="F194" s="2">
        <f t="shared" si="41"/>
        <v>343284.28308668878</v>
      </c>
      <c r="G194" s="2">
        <f t="shared" si="42"/>
        <v>2005863.8670306657</v>
      </c>
      <c r="H194" s="2">
        <f t="shared" si="30"/>
        <v>189</v>
      </c>
      <c r="I194" s="24">
        <f>NPV(0.1,B$6:B194)</f>
        <v>99.90888475649966</v>
      </c>
      <c r="J194" s="24">
        <f>NPV(0.1,C$6:C194)</f>
        <v>99.999998497610591</v>
      </c>
      <c r="K194" s="24">
        <f>NPV(0.1,D$6:D194)</f>
        <v>119.9999981971326</v>
      </c>
      <c r="L194" s="24">
        <f>NPV(0.1,E$6:E194)</f>
        <v>193.76405483251176</v>
      </c>
      <c r="M194" s="24">
        <f>NPV(0.1,F$6:F194)</f>
        <v>149.86332713474951</v>
      </c>
      <c r="N194" s="24">
        <f>NPV(0.1,G$6:G194)</f>
        <v>198.92515340928799</v>
      </c>
      <c r="O194" s="24"/>
      <c r="P194" s="12">
        <f t="shared" si="31"/>
        <v>0.99908884756499661</v>
      </c>
      <c r="Q194" s="12">
        <f t="shared" si="32"/>
        <v>0.99999998497610587</v>
      </c>
      <c r="R194" s="12">
        <f t="shared" si="33"/>
        <v>0.99999998497610498</v>
      </c>
      <c r="S194" s="12">
        <f t="shared" si="34"/>
        <v>0.96882027416255878</v>
      </c>
      <c r="T194" s="12">
        <f t="shared" si="35"/>
        <v>0.99908884756499672</v>
      </c>
      <c r="U194" s="12">
        <f t="shared" si="36"/>
        <v>0.9946257670464399</v>
      </c>
      <c r="V194" s="24"/>
      <c r="W194" s="2"/>
      <c r="X194" s="1"/>
      <c r="Y194" s="1"/>
      <c r="Z194" s="1"/>
      <c r="AA194" s="1"/>
      <c r="AB194" s="1"/>
      <c r="AC194" s="1"/>
    </row>
    <row r="195" spans="1:29">
      <c r="A195" s="2">
        <f t="shared" ref="A195:A226" si="44">A194+1</f>
        <v>190</v>
      </c>
      <c r="B195" s="2">
        <f t="shared" si="37"/>
        <v>242587.56004792699</v>
      </c>
      <c r="C195" s="2">
        <f t="shared" si="38"/>
        <v>10</v>
      </c>
      <c r="D195" s="2">
        <f t="shared" si="39"/>
        <v>12</v>
      </c>
      <c r="E195" s="2">
        <f t="shared" si="40"/>
        <v>8301370.1366514275</v>
      </c>
      <c r="F195" s="2">
        <f t="shared" si="41"/>
        <v>363881.34007189015</v>
      </c>
      <c r="G195" s="2">
        <f t="shared" si="42"/>
        <v>2146274.3377228123</v>
      </c>
      <c r="H195" s="2">
        <f t="shared" si="30"/>
        <v>190</v>
      </c>
      <c r="I195" s="24">
        <f>NPV(0.1,B$6:B195)</f>
        <v>99.912198038081485</v>
      </c>
      <c r="J195" s="24">
        <f>NPV(0.1,C$6:C195)</f>
        <v>99.999998634191442</v>
      </c>
      <c r="K195" s="24">
        <f>NPV(0.1,D$6:D195)</f>
        <v>119.99999836102961</v>
      </c>
      <c r="L195" s="24">
        <f>NPV(0.1,E$6:E195)</f>
        <v>193.87743565373881</v>
      </c>
      <c r="M195" s="24">
        <f>NPV(0.1,F$6:F195)</f>
        <v>149.86829705712225</v>
      </c>
      <c r="N195" s="24">
        <f>NPV(0.1,G$6:G195)</f>
        <v>198.9544674072165</v>
      </c>
      <c r="O195" s="24"/>
      <c r="P195" s="12">
        <f t="shared" si="31"/>
        <v>0.9991219803808149</v>
      </c>
      <c r="Q195" s="12">
        <f t="shared" si="32"/>
        <v>0.99999998634191445</v>
      </c>
      <c r="R195" s="12">
        <f t="shared" si="33"/>
        <v>0.99999998634191345</v>
      </c>
      <c r="S195" s="12">
        <f t="shared" si="34"/>
        <v>0.96938717826869403</v>
      </c>
      <c r="T195" s="12">
        <f t="shared" si="35"/>
        <v>0.99912198038081501</v>
      </c>
      <c r="U195" s="12">
        <f t="shared" si="36"/>
        <v>0.99477233703608248</v>
      </c>
      <c r="V195" s="24"/>
      <c r="W195" s="2"/>
      <c r="X195" s="1"/>
      <c r="Y195" s="1"/>
      <c r="Z195" s="1"/>
      <c r="AA195" s="1"/>
      <c r="AB195" s="1"/>
      <c r="AC195" s="1"/>
    </row>
    <row r="196" spans="1:29">
      <c r="A196" s="2">
        <f t="shared" si="44"/>
        <v>191</v>
      </c>
      <c r="B196" s="2">
        <f t="shared" si="37"/>
        <v>257142.81365080262</v>
      </c>
      <c r="C196" s="2">
        <f t="shared" si="38"/>
        <v>10</v>
      </c>
      <c r="D196" s="2">
        <f t="shared" si="39"/>
        <v>12</v>
      </c>
      <c r="E196" s="2">
        <f t="shared" si="40"/>
        <v>8965479.747583542</v>
      </c>
      <c r="F196" s="2">
        <f t="shared" si="41"/>
        <v>385714.2204762036</v>
      </c>
      <c r="G196" s="2">
        <f t="shared" si="42"/>
        <v>2296513.5413634093</v>
      </c>
      <c r="H196" s="2">
        <f t="shared" si="30"/>
        <v>191</v>
      </c>
      <c r="I196" s="24">
        <f>NPV(0.1,B$6:B196)</f>
        <v>99.915390836696687</v>
      </c>
      <c r="J196" s="24">
        <f>NPV(0.1,C$6:C196)</f>
        <v>99.999998758355844</v>
      </c>
      <c r="K196" s="24">
        <f>NPV(0.1,D$6:D196)</f>
        <v>119.99999851002691</v>
      </c>
      <c r="L196" s="24">
        <f>NPV(0.1,E$6:E196)</f>
        <v>193.98875500548903</v>
      </c>
      <c r="M196" s="24">
        <f>NPV(0.1,F$6:F196)</f>
        <v>149.87308625504508</v>
      </c>
      <c r="N196" s="24">
        <f>NPV(0.1,G$6:G196)</f>
        <v>198.98298193247425</v>
      </c>
      <c r="O196" s="24"/>
      <c r="P196" s="12">
        <f t="shared" si="31"/>
        <v>0.99915390836696683</v>
      </c>
      <c r="Q196" s="12">
        <f t="shared" si="32"/>
        <v>0.99999998758355846</v>
      </c>
      <c r="R196" s="12">
        <f t="shared" si="33"/>
        <v>0.99999998758355757</v>
      </c>
      <c r="S196" s="12">
        <f t="shared" si="34"/>
        <v>0.96994377502744511</v>
      </c>
      <c r="T196" s="12">
        <f t="shared" si="35"/>
        <v>0.99915390836696716</v>
      </c>
      <c r="U196" s="12">
        <f t="shared" si="36"/>
        <v>0.99491490966237128</v>
      </c>
      <c r="V196" s="24"/>
      <c r="W196" s="2"/>
      <c r="X196" s="1"/>
      <c r="Y196" s="1"/>
      <c r="Z196" s="1"/>
      <c r="AA196" s="1"/>
      <c r="AB196" s="1"/>
      <c r="AC196" s="1"/>
    </row>
    <row r="197" spans="1:29">
      <c r="A197" s="2">
        <f t="shared" si="44"/>
        <v>192</v>
      </c>
      <c r="B197" s="2">
        <f t="shared" si="37"/>
        <v>272571.38246985077</v>
      </c>
      <c r="C197" s="2">
        <f t="shared" si="38"/>
        <v>10</v>
      </c>
      <c r="D197" s="2">
        <f t="shared" si="39"/>
        <v>12</v>
      </c>
      <c r="E197" s="2">
        <f t="shared" si="40"/>
        <v>9682718.1273902263</v>
      </c>
      <c r="F197" s="2">
        <f t="shared" si="41"/>
        <v>408857.07370477583</v>
      </c>
      <c r="G197" s="2">
        <f t="shared" si="42"/>
        <v>2457269.4892588481</v>
      </c>
      <c r="H197" s="2">
        <f t="shared" ref="H197:H232" si="45">A197</f>
        <v>192</v>
      </c>
      <c r="I197" s="24">
        <f>NPV(0.1,B$6:B197)</f>
        <v>99.918467533544074</v>
      </c>
      <c r="J197" s="24">
        <f>NPV(0.1,C$6:C197)</f>
        <v>99.999998871232592</v>
      </c>
      <c r="K197" s="24">
        <f>NPV(0.1,D$6:D197)</f>
        <v>119.999998645479</v>
      </c>
      <c r="L197" s="24">
        <f>NPV(0.1,E$6:E197)</f>
        <v>194.09805036902557</v>
      </c>
      <c r="M197" s="24">
        <f>NPV(0.1,F$6:F197)</f>
        <v>149.87770130031615</v>
      </c>
      <c r="N197" s="24">
        <f>NPV(0.1,G$6:G197)</f>
        <v>199.01071878886131</v>
      </c>
      <c r="O197" s="24"/>
      <c r="P197" s="12">
        <f t="shared" si="31"/>
        <v>0.99918467533544075</v>
      </c>
      <c r="Q197" s="12">
        <f t="shared" si="32"/>
        <v>0.99999998871232587</v>
      </c>
      <c r="R197" s="12">
        <f t="shared" si="33"/>
        <v>0.99999998871232498</v>
      </c>
      <c r="S197" s="12">
        <f t="shared" si="34"/>
        <v>0.97049025184512783</v>
      </c>
      <c r="T197" s="12">
        <f t="shared" si="35"/>
        <v>0.99918467533544097</v>
      </c>
      <c r="U197" s="12">
        <f t="shared" si="36"/>
        <v>0.99505359394430659</v>
      </c>
      <c r="V197" s="24"/>
      <c r="W197" s="2"/>
      <c r="X197" s="1"/>
      <c r="Y197" s="1"/>
      <c r="Z197" s="1"/>
      <c r="AA197" s="1"/>
      <c r="AB197" s="1"/>
      <c r="AC197" s="1"/>
    </row>
    <row r="198" spans="1:29">
      <c r="A198" s="2">
        <f t="shared" si="44"/>
        <v>193</v>
      </c>
      <c r="B198" s="2">
        <f t="shared" si="37"/>
        <v>288925.66541804181</v>
      </c>
      <c r="C198" s="2">
        <f t="shared" si="38"/>
        <v>10</v>
      </c>
      <c r="D198" s="2">
        <f t="shared" si="39"/>
        <v>12</v>
      </c>
      <c r="E198" s="2">
        <f t="shared" si="40"/>
        <v>10457335.577581445</v>
      </c>
      <c r="F198" s="2">
        <f t="shared" si="41"/>
        <v>433388.4981270624</v>
      </c>
      <c r="G198" s="2">
        <f t="shared" si="42"/>
        <v>2629278.3535069674</v>
      </c>
      <c r="H198" s="2">
        <f t="shared" si="45"/>
        <v>193</v>
      </c>
      <c r="I198" s="24">
        <f>NPV(0.1,B$6:B198)</f>
        <v>99.921432350506109</v>
      </c>
      <c r="J198" s="24">
        <f>NPV(0.1,C$6:C198)</f>
        <v>99.999998973847809</v>
      </c>
      <c r="K198" s="24">
        <f>NPV(0.1,D$6:D198)</f>
        <v>119.99999876861726</v>
      </c>
      <c r="L198" s="24">
        <f>NPV(0.1,E$6:E198)</f>
        <v>194.20535854413421</v>
      </c>
      <c r="M198" s="24">
        <f>NPV(0.1,F$6:F198)</f>
        <v>149.88214852575919</v>
      </c>
      <c r="N198" s="24">
        <f>NPV(0.1,G$6:G198)</f>
        <v>199.03769918552874</v>
      </c>
      <c r="O198" s="24"/>
      <c r="P198" s="12">
        <f t="shared" ref="P198:P232" si="46">I198/I$2</f>
        <v>0.99921432350506112</v>
      </c>
      <c r="Q198" s="12">
        <f t="shared" ref="Q198:Q232" si="47">J198/J$2</f>
        <v>0.99999998973847815</v>
      </c>
      <c r="R198" s="12">
        <f t="shared" ref="R198:R232" si="48">K198/K$2</f>
        <v>0.99999998973847715</v>
      </c>
      <c r="S198" s="12">
        <f t="shared" ref="S198:S232" si="49">L198/L$2</f>
        <v>0.97102679272067105</v>
      </c>
      <c r="T198" s="12">
        <f t="shared" ref="T198:T232" si="50">M198/M$2</f>
        <v>0.99921432350506123</v>
      </c>
      <c r="U198" s="12">
        <f t="shared" ref="U198:U232" si="51">N198/N$2</f>
        <v>0.99518849592764369</v>
      </c>
      <c r="V198" s="24"/>
      <c r="W198" s="2"/>
      <c r="X198" s="1"/>
      <c r="Y198" s="1"/>
      <c r="Z198" s="1"/>
      <c r="AA198" s="1"/>
      <c r="AB198" s="1"/>
      <c r="AC198" s="1"/>
    </row>
    <row r="199" spans="1:29">
      <c r="A199" s="2">
        <f t="shared" si="44"/>
        <v>194</v>
      </c>
      <c r="B199" s="2">
        <f t="shared" ref="B199:B232" si="52">B198*1.06</f>
        <v>306261.20534312434</v>
      </c>
      <c r="C199" s="2">
        <f t="shared" ref="C199:C232" si="53">C198</f>
        <v>10</v>
      </c>
      <c r="D199" s="2">
        <f t="shared" ref="D199:D232" si="54">D198</f>
        <v>12</v>
      </c>
      <c r="E199" s="2">
        <f t="shared" ref="E199:E232" si="55">E198*1.08</f>
        <v>11293922.423787961</v>
      </c>
      <c r="F199" s="2">
        <f t="shared" ref="F199:F232" si="56">F198*1.06</f>
        <v>459391.80801468616</v>
      </c>
      <c r="G199" s="2">
        <f t="shared" ref="G199:G232" si="57">G198*1.07</f>
        <v>2813327.8382524555</v>
      </c>
      <c r="H199" s="2">
        <f t="shared" si="45"/>
        <v>194</v>
      </c>
      <c r="I199" s="24">
        <f>NPV(0.1,B$6:B199)</f>
        <v>99.92428935594225</v>
      </c>
      <c r="J199" s="24">
        <f>NPV(0.1,C$6:C199)</f>
        <v>99.999999067134368</v>
      </c>
      <c r="K199" s="24">
        <f>NPV(0.1,D$6:D199)</f>
        <v>119.99999888056112</v>
      </c>
      <c r="L199" s="24">
        <f>NPV(0.1,E$6:E199)</f>
        <v>194.31071566151357</v>
      </c>
      <c r="M199" s="24">
        <f>NPV(0.1,F$6:F199)</f>
        <v>149.88643403391339</v>
      </c>
      <c r="N199" s="24">
        <f>NPV(0.1,G$6:G199)</f>
        <v>199.06394375319613</v>
      </c>
      <c r="O199" s="24"/>
      <c r="P199" s="12">
        <f t="shared" si="46"/>
        <v>0.99924289355942253</v>
      </c>
      <c r="Q199" s="12">
        <f t="shared" si="47"/>
        <v>0.99999999067134371</v>
      </c>
      <c r="R199" s="12">
        <f t="shared" si="48"/>
        <v>0.99999999067134271</v>
      </c>
      <c r="S199" s="12">
        <f t="shared" si="49"/>
        <v>0.97155357830756783</v>
      </c>
      <c r="T199" s="12">
        <f t="shared" si="50"/>
        <v>0.99924289355942264</v>
      </c>
      <c r="U199" s="12">
        <f t="shared" si="51"/>
        <v>0.99531971876598069</v>
      </c>
      <c r="V199" s="24"/>
      <c r="W199" s="2"/>
      <c r="X199" s="1"/>
      <c r="Y199" s="1"/>
      <c r="Z199" s="1"/>
      <c r="AA199" s="1"/>
      <c r="AB199" s="1"/>
      <c r="AC199" s="1"/>
    </row>
    <row r="200" spans="1:29">
      <c r="A200" s="2">
        <f t="shared" si="44"/>
        <v>195</v>
      </c>
      <c r="B200" s="2">
        <f t="shared" si="52"/>
        <v>324636.87766371184</v>
      </c>
      <c r="C200" s="2">
        <f t="shared" si="53"/>
        <v>10</v>
      </c>
      <c r="D200" s="2">
        <f t="shared" si="54"/>
        <v>12</v>
      </c>
      <c r="E200" s="2">
        <f t="shared" si="55"/>
        <v>12197436.217690999</v>
      </c>
      <c r="F200" s="2">
        <f t="shared" si="56"/>
        <v>486955.31649556733</v>
      </c>
      <c r="G200" s="2">
        <f t="shared" si="57"/>
        <v>3010260.7869301275</v>
      </c>
      <c r="H200" s="2">
        <f t="shared" si="45"/>
        <v>195</v>
      </c>
      <c r="I200" s="24">
        <f>NPV(0.1,B$6:B200)</f>
        <v>99.927042470271616</v>
      </c>
      <c r="J200" s="24">
        <f>NPV(0.1,C$6:C200)</f>
        <v>99.99999915194033</v>
      </c>
      <c r="K200" s="24">
        <f>NPV(0.1,D$6:D200)</f>
        <v>119.99999898232828</v>
      </c>
      <c r="L200" s="24">
        <f>NPV(0.1,E$6:E200)</f>
        <v>194.4141571949406</v>
      </c>
      <c r="M200" s="24">
        <f>NPV(0.1,F$6:F200)</f>
        <v>149.89056370540746</v>
      </c>
      <c r="N200" s="24">
        <f>NPV(0.1,G$6:G200)</f>
        <v>199.08947255992715</v>
      </c>
      <c r="O200" s="24"/>
      <c r="P200" s="12">
        <f t="shared" si="46"/>
        <v>0.99927042470271621</v>
      </c>
      <c r="Q200" s="12">
        <f t="shared" si="47"/>
        <v>0.99999999151940333</v>
      </c>
      <c r="R200" s="12">
        <f t="shared" si="48"/>
        <v>0.99999999151940233</v>
      </c>
      <c r="S200" s="12">
        <f t="shared" si="49"/>
        <v>0.97207078597470298</v>
      </c>
      <c r="T200" s="12">
        <f t="shared" si="50"/>
        <v>0.99927042470271643</v>
      </c>
      <c r="U200" s="12">
        <f t="shared" si="51"/>
        <v>0.99544736279963575</v>
      </c>
      <c r="V200" s="24"/>
      <c r="W200" s="2"/>
      <c r="X200" s="1"/>
      <c r="Y200" s="1"/>
      <c r="Z200" s="1"/>
      <c r="AA200" s="1"/>
      <c r="AB200" s="1"/>
      <c r="AC200" s="1"/>
    </row>
    <row r="201" spans="1:29">
      <c r="A201" s="2">
        <f t="shared" si="44"/>
        <v>196</v>
      </c>
      <c r="B201" s="2">
        <f t="shared" si="52"/>
        <v>344115.09032353456</v>
      </c>
      <c r="C201" s="2">
        <f t="shared" si="53"/>
        <v>10</v>
      </c>
      <c r="D201" s="2">
        <f t="shared" si="54"/>
        <v>12</v>
      </c>
      <c r="E201" s="2">
        <f t="shared" si="55"/>
        <v>13173231.115106279</v>
      </c>
      <c r="F201" s="2">
        <f t="shared" si="56"/>
        <v>516172.63548530138</v>
      </c>
      <c r="G201" s="2">
        <f t="shared" si="57"/>
        <v>3220979.0420152368</v>
      </c>
      <c r="H201" s="2">
        <f t="shared" si="45"/>
        <v>196</v>
      </c>
      <c r="I201" s="24">
        <f>NPV(0.1,B$6:B201)</f>
        <v>99.929695471352645</v>
      </c>
      <c r="J201" s="24">
        <f>NPV(0.1,C$6:C201)</f>
        <v>99.999999229036661</v>
      </c>
      <c r="K201" s="24">
        <f>NPV(0.1,D$6:D201)</f>
        <v>119.9999990748439</v>
      </c>
      <c r="L201" s="24">
        <f>NPV(0.1,E$6:E201)</f>
        <v>194.51571797321441</v>
      </c>
      <c r="M201" s="24">
        <f>NPV(0.1,F$6:F201)</f>
        <v>149.89454320702902</v>
      </c>
      <c r="N201" s="24">
        <f>NPV(0.1,G$6:G201)</f>
        <v>199.11430512647456</v>
      </c>
      <c r="O201" s="24"/>
      <c r="P201" s="12">
        <f t="shared" si="46"/>
        <v>0.99929695471352642</v>
      </c>
      <c r="Q201" s="12">
        <f t="shared" si="47"/>
        <v>0.99999999229036662</v>
      </c>
      <c r="R201" s="12">
        <f t="shared" si="48"/>
        <v>0.99999999229036585</v>
      </c>
      <c r="S201" s="12">
        <f t="shared" si="49"/>
        <v>0.97257858986607204</v>
      </c>
      <c r="T201" s="12">
        <f t="shared" si="50"/>
        <v>0.99929695471352675</v>
      </c>
      <c r="U201" s="12">
        <f t="shared" si="51"/>
        <v>0.99557152563237283</v>
      </c>
      <c r="V201" s="24"/>
      <c r="W201" s="2"/>
      <c r="X201" s="1"/>
      <c r="Y201" s="1"/>
      <c r="Z201" s="1"/>
      <c r="AA201" s="1"/>
      <c r="AB201" s="1"/>
      <c r="AC201" s="1"/>
    </row>
    <row r="202" spans="1:29">
      <c r="A202" s="2">
        <f t="shared" si="44"/>
        <v>197</v>
      </c>
      <c r="B202" s="2">
        <f t="shared" si="52"/>
        <v>364761.99574294663</v>
      </c>
      <c r="C202" s="2">
        <f t="shared" si="53"/>
        <v>10</v>
      </c>
      <c r="D202" s="2">
        <f t="shared" si="54"/>
        <v>12</v>
      </c>
      <c r="E202" s="2">
        <f t="shared" si="55"/>
        <v>14227089.604314782</v>
      </c>
      <c r="F202" s="2">
        <f t="shared" si="56"/>
        <v>547142.99361441948</v>
      </c>
      <c r="G202" s="2">
        <f t="shared" si="57"/>
        <v>3446447.5749563035</v>
      </c>
      <c r="H202" s="2">
        <f t="shared" si="45"/>
        <v>197</v>
      </c>
      <c r="I202" s="24">
        <f>NPV(0.1,B$6:B202)</f>
        <v>99.932251999667088</v>
      </c>
      <c r="J202" s="24">
        <f>NPV(0.1,C$6:C202)</f>
        <v>99.999999299124227</v>
      </c>
      <c r="K202" s="24">
        <f>NPV(0.1,D$6:D202)</f>
        <v>119.99999915894898</v>
      </c>
      <c r="L202" s="24">
        <f>NPV(0.1,E$6:E202)</f>
        <v>194.61543219188323</v>
      </c>
      <c r="M202" s="24">
        <f>NPV(0.1,F$6:F202)</f>
        <v>149.89837799950067</v>
      </c>
      <c r="N202" s="24">
        <f>NPV(0.1,G$6:G202)</f>
        <v>199.13846044120709</v>
      </c>
      <c r="O202" s="24"/>
      <c r="P202" s="12">
        <f t="shared" si="46"/>
        <v>0.99932251999667088</v>
      </c>
      <c r="Q202" s="12">
        <f t="shared" si="47"/>
        <v>0.99999999299124231</v>
      </c>
      <c r="R202" s="12">
        <f t="shared" si="48"/>
        <v>0.99999999299124154</v>
      </c>
      <c r="S202" s="12">
        <f t="shared" si="49"/>
        <v>0.9730771609594161</v>
      </c>
      <c r="T202" s="12">
        <f t="shared" si="50"/>
        <v>0.9993225199966711</v>
      </c>
      <c r="U202" s="12">
        <f t="shared" si="51"/>
        <v>0.99569230220603544</v>
      </c>
      <c r="V202" s="24"/>
      <c r="W202" s="2"/>
      <c r="X202" s="1"/>
      <c r="Y202" s="1"/>
      <c r="Z202" s="1"/>
      <c r="AA202" s="1"/>
      <c r="AB202" s="1"/>
      <c r="AC202" s="1"/>
    </row>
    <row r="203" spans="1:29">
      <c r="A203" s="2">
        <f t="shared" si="44"/>
        <v>198</v>
      </c>
      <c r="B203" s="2">
        <f t="shared" si="52"/>
        <v>386647.71548752347</v>
      </c>
      <c r="C203" s="2">
        <f t="shared" si="53"/>
        <v>10</v>
      </c>
      <c r="D203" s="2">
        <f t="shared" si="54"/>
        <v>12</v>
      </c>
      <c r="E203" s="2">
        <f t="shared" si="55"/>
        <v>15365256.772659965</v>
      </c>
      <c r="F203" s="2">
        <f t="shared" si="56"/>
        <v>579971.57323128462</v>
      </c>
      <c r="G203" s="2">
        <f t="shared" si="57"/>
        <v>3687698.9052032451</v>
      </c>
      <c r="H203" s="2">
        <f t="shared" si="45"/>
        <v>198</v>
      </c>
      <c r="I203" s="24">
        <f>NPV(0.1,B$6:B203)</f>
        <v>99.93471556331555</v>
      </c>
      <c r="J203" s="24">
        <f>NPV(0.1,C$6:C203)</f>
        <v>99.999999362840214</v>
      </c>
      <c r="K203" s="24">
        <f>NPV(0.1,D$6:D203)</f>
        <v>119.99999923540815</v>
      </c>
      <c r="L203" s="24">
        <f>NPV(0.1,E$6:E203)</f>
        <v>194.71333342475808</v>
      </c>
      <c r="M203" s="24">
        <f>NPV(0.1,F$6:F203)</f>
        <v>149.90207334497339</v>
      </c>
      <c r="N203" s="24">
        <f>NPV(0.1,G$6:G203)</f>
        <v>199.16195697462871</v>
      </c>
      <c r="O203" s="24"/>
      <c r="P203" s="12">
        <f t="shared" si="46"/>
        <v>0.99934715563315546</v>
      </c>
      <c r="Q203" s="12">
        <f t="shared" si="47"/>
        <v>0.99999999362840208</v>
      </c>
      <c r="R203" s="12">
        <f t="shared" si="48"/>
        <v>0.99999999362840131</v>
      </c>
      <c r="S203" s="12">
        <f t="shared" si="49"/>
        <v>0.97356666712379036</v>
      </c>
      <c r="T203" s="12">
        <f t="shared" si="50"/>
        <v>0.9993471556331559</v>
      </c>
      <c r="U203" s="12">
        <f t="shared" si="51"/>
        <v>0.99580978487314353</v>
      </c>
      <c r="V203" s="24"/>
      <c r="W203" s="2"/>
      <c r="X203" s="1"/>
      <c r="Y203" s="1"/>
      <c r="Z203" s="1"/>
      <c r="AA203" s="1"/>
      <c r="AB203" s="1"/>
      <c r="AC203" s="1"/>
    </row>
    <row r="204" spans="1:29">
      <c r="A204" s="2">
        <f t="shared" si="44"/>
        <v>199</v>
      </c>
      <c r="B204" s="2">
        <f t="shared" si="52"/>
        <v>409846.57841677492</v>
      </c>
      <c r="C204" s="2">
        <f t="shared" si="53"/>
        <v>10</v>
      </c>
      <c r="D204" s="2">
        <f t="shared" si="54"/>
        <v>12</v>
      </c>
      <c r="E204" s="2">
        <f t="shared" si="55"/>
        <v>16594477.314472763</v>
      </c>
      <c r="F204" s="2">
        <f t="shared" si="56"/>
        <v>614769.86762516177</v>
      </c>
      <c r="G204" s="2">
        <f t="shared" si="57"/>
        <v>3945837.8285674723</v>
      </c>
      <c r="H204" s="2">
        <f t="shared" si="45"/>
        <v>199</v>
      </c>
      <c r="I204" s="24">
        <f>NPV(0.1,B$6:B204)</f>
        <v>99.937089542831345</v>
      </c>
      <c r="J204" s="24">
        <f>NPV(0.1,C$6:C204)</f>
        <v>99.999999420763828</v>
      </c>
      <c r="K204" s="24">
        <f>NPV(0.1,D$6:D204)</f>
        <v>119.9999993049165</v>
      </c>
      <c r="L204" s="24">
        <f>NPV(0.1,E$6:E204)</f>
        <v>194.80945463521701</v>
      </c>
      <c r="M204" s="24">
        <f>NPV(0.1,F$6:F204)</f>
        <v>149.90563431424707</v>
      </c>
      <c r="N204" s="24">
        <f>NPV(0.1,G$6:G204)</f>
        <v>199.18481269350247</v>
      </c>
      <c r="O204" s="24"/>
      <c r="P204" s="12">
        <f t="shared" si="46"/>
        <v>0.99937089542831348</v>
      </c>
      <c r="Q204" s="12">
        <f t="shared" si="47"/>
        <v>0.9999999942076383</v>
      </c>
      <c r="R204" s="12">
        <f t="shared" si="48"/>
        <v>0.99999999420763752</v>
      </c>
      <c r="S204" s="12">
        <f t="shared" si="49"/>
        <v>0.97404727317608508</v>
      </c>
      <c r="T204" s="12">
        <f t="shared" si="50"/>
        <v>0.99937089542831381</v>
      </c>
      <c r="U204" s="12">
        <f t="shared" si="51"/>
        <v>0.99592406346751228</v>
      </c>
      <c r="V204" s="24"/>
      <c r="W204" s="2"/>
      <c r="X204" s="1"/>
      <c r="Y204" s="1"/>
      <c r="Z204" s="1"/>
      <c r="AA204" s="1"/>
      <c r="AB204" s="1"/>
      <c r="AC204" s="1"/>
    </row>
    <row r="205" spans="1:29">
      <c r="A205" s="2">
        <f t="shared" si="44"/>
        <v>200</v>
      </c>
      <c r="B205" s="2">
        <f t="shared" si="52"/>
        <v>434437.37312178145</v>
      </c>
      <c r="C205" s="2">
        <f t="shared" si="53"/>
        <v>10</v>
      </c>
      <c r="D205" s="2">
        <f t="shared" si="54"/>
        <v>12</v>
      </c>
      <c r="E205" s="2">
        <f t="shared" si="55"/>
        <v>17922035.499630585</v>
      </c>
      <c r="F205" s="2">
        <f t="shared" si="56"/>
        <v>651656.05968267156</v>
      </c>
      <c r="G205" s="2">
        <f t="shared" si="57"/>
        <v>4222046.4765671957</v>
      </c>
      <c r="H205" s="2">
        <f t="shared" si="45"/>
        <v>200</v>
      </c>
      <c r="I205" s="24">
        <f>NPV(0.1,B$6:B205)</f>
        <v>99.939377195819304</v>
      </c>
      <c r="J205" s="24">
        <f>NPV(0.1,C$6:C205)</f>
        <v>99.999999473421653</v>
      </c>
      <c r="K205" s="24">
        <f>NPV(0.1,D$6:D205)</f>
        <v>119.99999936810589</v>
      </c>
      <c r="L205" s="24">
        <f>NPV(0.1,E$6:E205)</f>
        <v>194.90382818730399</v>
      </c>
      <c r="M205" s="24">
        <f>NPV(0.1,F$6:F205)</f>
        <v>149.90906579372901</v>
      </c>
      <c r="N205" s="24">
        <f>NPV(0.1,G$6:G205)</f>
        <v>199.20704507458876</v>
      </c>
      <c r="O205" s="24"/>
      <c r="P205" s="12">
        <f t="shared" si="46"/>
        <v>0.99939377195819301</v>
      </c>
      <c r="Q205" s="12">
        <f t="shared" si="47"/>
        <v>0.99999999473421652</v>
      </c>
      <c r="R205" s="12">
        <f t="shared" si="48"/>
        <v>0.99999999473421575</v>
      </c>
      <c r="S205" s="12">
        <f t="shared" si="49"/>
        <v>0.97451914093651992</v>
      </c>
      <c r="T205" s="12">
        <f t="shared" si="50"/>
        <v>0.99939377195819346</v>
      </c>
      <c r="U205" s="12">
        <f t="shared" si="51"/>
        <v>0.99603522537294387</v>
      </c>
      <c r="V205" s="24"/>
      <c r="W205" s="2"/>
      <c r="X205" s="1"/>
      <c r="Y205" s="1"/>
      <c r="Z205" s="1"/>
      <c r="AA205" s="1"/>
      <c r="AB205" s="1"/>
      <c r="AC205" s="1"/>
    </row>
    <row r="206" spans="1:29">
      <c r="A206" s="2">
        <f t="shared" si="44"/>
        <v>201</v>
      </c>
      <c r="B206" s="2">
        <f t="shared" si="52"/>
        <v>460503.61550908838</v>
      </c>
      <c r="C206" s="2">
        <f t="shared" si="53"/>
        <v>10</v>
      </c>
      <c r="D206" s="2">
        <f t="shared" si="54"/>
        <v>12</v>
      </c>
      <c r="E206" s="2">
        <f t="shared" si="55"/>
        <v>19355798.339601032</v>
      </c>
      <c r="F206" s="2">
        <f t="shared" si="56"/>
        <v>690755.42326363188</v>
      </c>
      <c r="G206" s="2">
        <f t="shared" si="57"/>
        <v>4517589.7299269</v>
      </c>
      <c r="H206" s="2">
        <f t="shared" si="45"/>
        <v>201</v>
      </c>
      <c r="I206" s="24">
        <f>NPV(0.1,B$6:B206)</f>
        <v>99.941581661425872</v>
      </c>
      <c r="J206" s="24">
        <f>NPV(0.1,C$6:C206)</f>
        <v>99.999999521292409</v>
      </c>
      <c r="K206" s="24">
        <f>NPV(0.1,D$6:D206)</f>
        <v>119.99999942555078</v>
      </c>
      <c r="L206" s="24">
        <f>NPV(0.1,E$6:E206)</f>
        <v>194.99648585662572</v>
      </c>
      <c r="M206" s="24">
        <f>NPV(0.1,F$6:F206)</f>
        <v>149.91237249213887</v>
      </c>
      <c r="N206" s="24">
        <f>NPV(0.1,G$6:G206)</f>
        <v>199.22867111800906</v>
      </c>
      <c r="O206" s="24"/>
      <c r="P206" s="12">
        <f t="shared" si="46"/>
        <v>0.99941581661425871</v>
      </c>
      <c r="Q206" s="12">
        <f t="shared" si="47"/>
        <v>0.99999999521292404</v>
      </c>
      <c r="R206" s="12">
        <f t="shared" si="48"/>
        <v>0.99999999521292315</v>
      </c>
      <c r="S206" s="12">
        <f t="shared" si="49"/>
        <v>0.97498242928312862</v>
      </c>
      <c r="T206" s="12">
        <f t="shared" si="50"/>
        <v>0.99941581661425916</v>
      </c>
      <c r="U206" s="12">
        <f t="shared" si="51"/>
        <v>0.9961433555900453</v>
      </c>
      <c r="V206" s="24"/>
      <c r="W206" s="2"/>
      <c r="X206" s="1"/>
      <c r="Y206" s="1"/>
      <c r="Z206" s="1"/>
      <c r="AA206" s="1"/>
      <c r="AB206" s="1"/>
      <c r="AC206" s="1"/>
    </row>
    <row r="207" spans="1:29">
      <c r="A207" s="2">
        <f t="shared" si="44"/>
        <v>202</v>
      </c>
      <c r="B207" s="2">
        <f t="shared" si="52"/>
        <v>488133.83243963373</v>
      </c>
      <c r="C207" s="2">
        <f t="shared" si="53"/>
        <v>10</v>
      </c>
      <c r="D207" s="2">
        <f t="shared" si="54"/>
        <v>12</v>
      </c>
      <c r="E207" s="2">
        <f t="shared" si="55"/>
        <v>20904262.206769116</v>
      </c>
      <c r="F207" s="2">
        <f t="shared" si="56"/>
        <v>732200.74865944986</v>
      </c>
      <c r="G207" s="2">
        <f t="shared" si="57"/>
        <v>4833821.0110217836</v>
      </c>
      <c r="H207" s="2">
        <f t="shared" si="45"/>
        <v>202</v>
      </c>
      <c r="I207" s="24">
        <f>NPV(0.1,B$6:B207)</f>
        <v>99.943705964646753</v>
      </c>
      <c r="J207" s="24">
        <f>NPV(0.1,C$6:C207)</f>
        <v>99.999999564811276</v>
      </c>
      <c r="K207" s="24">
        <f>NPV(0.1,D$6:D207)</f>
        <v>119.99999947777343</v>
      </c>
      <c r="L207" s="24">
        <f>NPV(0.1,E$6:E207)</f>
        <v>195.0874588410507</v>
      </c>
      <c r="M207" s="24">
        <f>NPV(0.1,F$6:F207)</f>
        <v>149.91555894697018</v>
      </c>
      <c r="N207" s="24">
        <f>NPV(0.1,G$6:G207)</f>
        <v>199.24970736024517</v>
      </c>
      <c r="O207" s="24"/>
      <c r="P207" s="12">
        <f t="shared" si="46"/>
        <v>0.99943705964646756</v>
      </c>
      <c r="Q207" s="12">
        <f t="shared" si="47"/>
        <v>0.99999999564811271</v>
      </c>
      <c r="R207" s="12">
        <f t="shared" si="48"/>
        <v>0.99999999564811193</v>
      </c>
      <c r="S207" s="12">
        <f t="shared" si="49"/>
        <v>0.97543729420525349</v>
      </c>
      <c r="T207" s="12">
        <f t="shared" si="50"/>
        <v>0.9994370596464679</v>
      </c>
      <c r="U207" s="12">
        <f t="shared" si="51"/>
        <v>0.99624853680122583</v>
      </c>
      <c r="V207" s="24"/>
      <c r="W207" s="2"/>
      <c r="X207" s="1"/>
      <c r="Y207" s="1"/>
      <c r="Z207" s="1"/>
      <c r="AA207" s="1"/>
      <c r="AB207" s="1"/>
      <c r="AC207" s="1"/>
    </row>
    <row r="208" spans="1:29">
      <c r="A208" s="2">
        <f t="shared" si="44"/>
        <v>203</v>
      </c>
      <c r="B208" s="2">
        <f t="shared" si="52"/>
        <v>517421.86238601175</v>
      </c>
      <c r="C208" s="2">
        <f t="shared" si="53"/>
        <v>10</v>
      </c>
      <c r="D208" s="2">
        <f t="shared" si="54"/>
        <v>12</v>
      </c>
      <c r="E208" s="2">
        <f t="shared" si="55"/>
        <v>22576603.183310647</v>
      </c>
      <c r="F208" s="2">
        <f t="shared" si="56"/>
        <v>776132.79357901693</v>
      </c>
      <c r="G208" s="2">
        <f t="shared" si="57"/>
        <v>5172188.4817933086</v>
      </c>
      <c r="H208" s="2">
        <f t="shared" si="45"/>
        <v>203</v>
      </c>
      <c r="I208" s="24">
        <f>NPV(0.1,B$6:B208)</f>
        <v>99.945753020477767</v>
      </c>
      <c r="J208" s="24">
        <f>NPV(0.1,C$6:C208)</f>
        <v>99.999999604373883</v>
      </c>
      <c r="K208" s="24">
        <f>NPV(0.1,D$6:D208)</f>
        <v>119.99999952524857</v>
      </c>
      <c r="L208" s="24">
        <f>NPV(0.1,E$6:E208)</f>
        <v>195.17677777121341</v>
      </c>
      <c r="M208" s="24">
        <f>NPV(0.1,F$6:F208)</f>
        <v>149.91862953071671</v>
      </c>
      <c r="N208" s="24">
        <f>NPV(0.1,G$6:G208)</f>
        <v>199.27016988678392</v>
      </c>
      <c r="O208" s="24"/>
      <c r="P208" s="12">
        <f t="shared" si="46"/>
        <v>0.99945753020477768</v>
      </c>
      <c r="Q208" s="12">
        <f t="shared" si="47"/>
        <v>0.99999999604373879</v>
      </c>
      <c r="R208" s="12">
        <f t="shared" si="48"/>
        <v>0.99999999604373813</v>
      </c>
      <c r="S208" s="12">
        <f t="shared" si="49"/>
        <v>0.97588388885606703</v>
      </c>
      <c r="T208" s="12">
        <f t="shared" si="50"/>
        <v>0.99945753020477812</v>
      </c>
      <c r="U208" s="12">
        <f t="shared" si="51"/>
        <v>0.99635084943391961</v>
      </c>
      <c r="V208" s="24"/>
      <c r="W208" s="2"/>
      <c r="X208" s="1"/>
      <c r="Y208" s="1"/>
      <c r="Z208" s="1"/>
      <c r="AA208" s="1"/>
      <c r="AB208" s="1"/>
      <c r="AC208" s="1"/>
    </row>
    <row r="209" spans="1:29">
      <c r="A209" s="2">
        <f t="shared" si="44"/>
        <v>204</v>
      </c>
      <c r="B209" s="2">
        <f t="shared" si="52"/>
        <v>548467.17412917246</v>
      </c>
      <c r="C209" s="2">
        <f t="shared" si="53"/>
        <v>10</v>
      </c>
      <c r="D209" s="2">
        <f t="shared" si="54"/>
        <v>12</v>
      </c>
      <c r="E209" s="2">
        <f t="shared" si="55"/>
        <v>24382731.4379755</v>
      </c>
      <c r="F209" s="2">
        <f t="shared" si="56"/>
        <v>822700.76119375799</v>
      </c>
      <c r="G209" s="2">
        <f t="shared" si="57"/>
        <v>5534241.6755188406</v>
      </c>
      <c r="H209" s="2">
        <f t="shared" si="45"/>
        <v>204</v>
      </c>
      <c r="I209" s="24">
        <f>NPV(0.1,B$6:B209)</f>
        <v>99.947725637914942</v>
      </c>
      <c r="J209" s="24">
        <f>NPV(0.1,C$6:C209)</f>
        <v>99.99999964033988</v>
      </c>
      <c r="K209" s="24">
        <f>NPV(0.1,D$6:D209)</f>
        <v>119.99999956840779</v>
      </c>
      <c r="L209" s="24">
        <f>NPV(0.1,E$6:E209)</f>
        <v>195.26447272082771</v>
      </c>
      <c r="M209" s="24">
        <f>NPV(0.1,F$6:F209)</f>
        <v>149.92158845687246</v>
      </c>
      <c r="N209" s="24">
        <f>NPV(0.1,G$6:G209)</f>
        <v>199.29007434441709</v>
      </c>
      <c r="O209" s="24"/>
      <c r="P209" s="12">
        <f t="shared" si="46"/>
        <v>0.99947725637914941</v>
      </c>
      <c r="Q209" s="12">
        <f t="shared" si="47"/>
        <v>0.99999999640339876</v>
      </c>
      <c r="R209" s="12">
        <f t="shared" si="48"/>
        <v>0.99999999640339821</v>
      </c>
      <c r="S209" s="12">
        <f t="shared" si="49"/>
        <v>0.9763223636041386</v>
      </c>
      <c r="T209" s="12">
        <f t="shared" si="50"/>
        <v>0.99947725637914975</v>
      </c>
      <c r="U209" s="12">
        <f t="shared" si="51"/>
        <v>0.9964503717220855</v>
      </c>
      <c r="V209" s="24"/>
      <c r="W209" s="2"/>
      <c r="X209" s="1"/>
      <c r="Y209" s="1"/>
      <c r="Z209" s="1"/>
      <c r="AA209" s="1"/>
      <c r="AB209" s="1"/>
      <c r="AC209" s="1"/>
    </row>
    <row r="210" spans="1:29">
      <c r="A210" s="2">
        <f t="shared" si="44"/>
        <v>205</v>
      </c>
      <c r="B210" s="2">
        <f t="shared" si="52"/>
        <v>581375.20457692281</v>
      </c>
      <c r="C210" s="2">
        <f t="shared" si="53"/>
        <v>10</v>
      </c>
      <c r="D210" s="2">
        <f t="shared" si="54"/>
        <v>12</v>
      </c>
      <c r="E210" s="2">
        <f t="shared" si="55"/>
        <v>26333349.953013543</v>
      </c>
      <c r="F210" s="2">
        <f t="shared" si="56"/>
        <v>872062.80686538352</v>
      </c>
      <c r="G210" s="2">
        <f t="shared" si="57"/>
        <v>5921638.5928051593</v>
      </c>
      <c r="H210" s="2">
        <f t="shared" si="45"/>
        <v>205</v>
      </c>
      <c r="I210" s="24">
        <f>NPV(0.1,B$6:B210)</f>
        <v>99.949626523808931</v>
      </c>
      <c r="J210" s="24">
        <f>NPV(0.1,C$6:C210)</f>
        <v>99.999999673036257</v>
      </c>
      <c r="K210" s="24">
        <f>NPV(0.1,D$6:D210)</f>
        <v>119.99999960764343</v>
      </c>
      <c r="L210" s="24">
        <f>NPV(0.1,E$6:E210)</f>
        <v>195.35057321681265</v>
      </c>
      <c r="M210" s="24">
        <f>NPV(0.1,F$6:F210)</f>
        <v>149.92443978571345</v>
      </c>
      <c r="N210" s="24">
        <f>NPV(0.1,G$6:G210)</f>
        <v>199.30943595320571</v>
      </c>
      <c r="O210" s="24"/>
      <c r="P210" s="12">
        <f t="shared" si="46"/>
        <v>0.99949626523808932</v>
      </c>
      <c r="Q210" s="12">
        <f t="shared" si="47"/>
        <v>0.99999999673036255</v>
      </c>
      <c r="R210" s="12">
        <f t="shared" si="48"/>
        <v>0.99999999673036188</v>
      </c>
      <c r="S210" s="12">
        <f t="shared" si="49"/>
        <v>0.9767528660840632</v>
      </c>
      <c r="T210" s="12">
        <f t="shared" si="50"/>
        <v>0.99949626523808965</v>
      </c>
      <c r="U210" s="12">
        <f t="shared" si="51"/>
        <v>0.99654717976602858</v>
      </c>
      <c r="V210" s="24"/>
      <c r="W210" s="2"/>
      <c r="X210" s="1"/>
      <c r="Y210" s="1"/>
      <c r="Z210" s="1"/>
      <c r="AA210" s="1"/>
      <c r="AB210" s="1"/>
      <c r="AC210" s="1"/>
    </row>
    <row r="211" spans="1:29">
      <c r="A211" s="2">
        <f t="shared" si="44"/>
        <v>206</v>
      </c>
      <c r="B211" s="2">
        <f t="shared" si="52"/>
        <v>616257.71685153816</v>
      </c>
      <c r="C211" s="2">
        <f t="shared" si="53"/>
        <v>10</v>
      </c>
      <c r="D211" s="2">
        <f t="shared" si="54"/>
        <v>12</v>
      </c>
      <c r="E211" s="2">
        <f t="shared" si="55"/>
        <v>28440017.949254628</v>
      </c>
      <c r="F211" s="2">
        <f t="shared" si="56"/>
        <v>924386.57527730661</v>
      </c>
      <c r="G211" s="2">
        <f t="shared" si="57"/>
        <v>6336153.294301521</v>
      </c>
      <c r="H211" s="2">
        <f t="shared" si="45"/>
        <v>206</v>
      </c>
      <c r="I211" s="24">
        <f>NPV(0.1,B$6:B211)</f>
        <v>99.951458286579523</v>
      </c>
      <c r="J211" s="24">
        <f>NPV(0.1,C$6:C211)</f>
        <v>99.999999702760235</v>
      </c>
      <c r="K211" s="24">
        <f>NPV(0.1,D$6:D211)</f>
        <v>119.99999964331221</v>
      </c>
      <c r="L211" s="24">
        <f>NPV(0.1,E$6:E211)</f>
        <v>195.43510824923425</v>
      </c>
      <c r="M211" s="24">
        <f>NPV(0.1,F$6:F211)</f>
        <v>149.92718742986935</v>
      </c>
      <c r="N211" s="24">
        <f>NPV(0.1,G$6:G211)</f>
        <v>199.32826951811828</v>
      </c>
      <c r="O211" s="24"/>
      <c r="P211" s="12">
        <f t="shared" si="46"/>
        <v>0.9995145828657952</v>
      </c>
      <c r="Q211" s="12">
        <f t="shared" si="47"/>
        <v>0.99999999702760234</v>
      </c>
      <c r="R211" s="12">
        <f t="shared" si="48"/>
        <v>0.99999999702760178</v>
      </c>
      <c r="S211" s="12">
        <f t="shared" si="49"/>
        <v>0.97717554124617123</v>
      </c>
      <c r="T211" s="12">
        <f t="shared" si="50"/>
        <v>0.99951458286579564</v>
      </c>
      <c r="U211" s="12">
        <f t="shared" si="51"/>
        <v>0.99664134759059142</v>
      </c>
      <c r="V211" s="24"/>
      <c r="W211" s="2"/>
      <c r="X211" s="1"/>
      <c r="Y211" s="1"/>
      <c r="Z211" s="1"/>
      <c r="AA211" s="1"/>
      <c r="AB211" s="1"/>
      <c r="AC211" s="1"/>
    </row>
    <row r="212" spans="1:29">
      <c r="A212" s="2">
        <f t="shared" si="44"/>
        <v>207</v>
      </c>
      <c r="B212" s="2">
        <f t="shared" si="52"/>
        <v>653233.17986263044</v>
      </c>
      <c r="C212" s="2">
        <f t="shared" si="53"/>
        <v>10</v>
      </c>
      <c r="D212" s="2">
        <f t="shared" si="54"/>
        <v>12</v>
      </c>
      <c r="E212" s="2">
        <f t="shared" si="55"/>
        <v>30715219.385195002</v>
      </c>
      <c r="F212" s="2">
        <f t="shared" si="56"/>
        <v>979849.76979394502</v>
      </c>
      <c r="G212" s="2">
        <f t="shared" si="57"/>
        <v>6779684.0249026278</v>
      </c>
      <c r="H212" s="2">
        <f t="shared" si="45"/>
        <v>207</v>
      </c>
      <c r="I212" s="24">
        <f>NPV(0.1,B$6:B212)</f>
        <v>99.953223439794797</v>
      </c>
      <c r="J212" s="24">
        <f>NPV(0.1,C$6:C212)</f>
        <v>99.999999729782033</v>
      </c>
      <c r="K212" s="24">
        <f>NPV(0.1,D$6:D212)</f>
        <v>119.99999967573837</v>
      </c>
      <c r="L212" s="24">
        <f>NPV(0.1,E$6:E212)</f>
        <v>195.51810628106634</v>
      </c>
      <c r="M212" s="24">
        <f>NPV(0.1,F$6:F212)</f>
        <v>149.92983515969229</v>
      </c>
      <c r="N212" s="24">
        <f>NPV(0.1,G$6:G212)</f>
        <v>199.34658944035141</v>
      </c>
      <c r="O212" s="24"/>
      <c r="P212" s="12">
        <f t="shared" si="46"/>
        <v>0.99953223439794803</v>
      </c>
      <c r="Q212" s="12">
        <f t="shared" si="47"/>
        <v>0.9999999972978203</v>
      </c>
      <c r="R212" s="12">
        <f t="shared" si="48"/>
        <v>0.99999999729781974</v>
      </c>
      <c r="S212" s="12">
        <f t="shared" si="49"/>
        <v>0.9775905314053317</v>
      </c>
      <c r="T212" s="12">
        <f t="shared" si="50"/>
        <v>0.99953223439794858</v>
      </c>
      <c r="U212" s="12">
        <f t="shared" si="51"/>
        <v>0.99673294720175709</v>
      </c>
      <c r="V212" s="24"/>
      <c r="W212" s="2"/>
      <c r="X212" s="1"/>
      <c r="Y212" s="1"/>
      <c r="Z212" s="1"/>
      <c r="AA212" s="1"/>
      <c r="AB212" s="1"/>
      <c r="AC212" s="1"/>
    </row>
    <row r="213" spans="1:29">
      <c r="A213" s="2">
        <f t="shared" si="44"/>
        <v>208</v>
      </c>
      <c r="B213" s="2">
        <f t="shared" si="52"/>
        <v>692427.17065438826</v>
      </c>
      <c r="C213" s="2">
        <f t="shared" si="53"/>
        <v>10</v>
      </c>
      <c r="D213" s="2">
        <f t="shared" si="54"/>
        <v>12</v>
      </c>
      <c r="E213" s="2">
        <f t="shared" si="55"/>
        <v>33172436.936010603</v>
      </c>
      <c r="F213" s="2">
        <f t="shared" si="56"/>
        <v>1038640.7559815818</v>
      </c>
      <c r="G213" s="2">
        <f t="shared" si="57"/>
        <v>7254261.9066458121</v>
      </c>
      <c r="H213" s="2">
        <f t="shared" si="45"/>
        <v>208</v>
      </c>
      <c r="I213" s="24">
        <f>NPV(0.1,B$6:B213)</f>
        <v>99.954924405620446</v>
      </c>
      <c r="J213" s="24">
        <f>NPV(0.1,C$6:C213)</f>
        <v>99.999999754347314</v>
      </c>
      <c r="K213" s="24">
        <f>NPV(0.1,D$6:D213)</f>
        <v>119.99999970521668</v>
      </c>
      <c r="L213" s="24">
        <f>NPV(0.1,E$6:E213)</f>
        <v>195.59959525777424</v>
      </c>
      <c r="M213" s="24">
        <f>NPV(0.1,F$6:F213)</f>
        <v>149.93238660843076</v>
      </c>
      <c r="N213" s="24">
        <f>NPV(0.1,G$6:G213)</f>
        <v>199.36440972834183</v>
      </c>
      <c r="O213" s="24"/>
      <c r="P213" s="12">
        <f t="shared" si="46"/>
        <v>0.99954924405620449</v>
      </c>
      <c r="Q213" s="12">
        <f t="shared" si="47"/>
        <v>0.99999999754347313</v>
      </c>
      <c r="R213" s="12">
        <f t="shared" si="48"/>
        <v>0.99999999754347235</v>
      </c>
      <c r="S213" s="12">
        <f t="shared" si="49"/>
        <v>0.9779979762888712</v>
      </c>
      <c r="T213" s="12">
        <f t="shared" si="50"/>
        <v>0.99954924405620504</v>
      </c>
      <c r="U213" s="12">
        <f t="shared" si="51"/>
        <v>0.99682204864170909</v>
      </c>
      <c r="V213" s="24"/>
      <c r="W213" s="2"/>
      <c r="X213" s="1"/>
      <c r="Y213" s="1"/>
      <c r="Z213" s="1"/>
      <c r="AA213" s="1"/>
      <c r="AB213" s="1"/>
      <c r="AC213" s="1"/>
    </row>
    <row r="214" spans="1:29">
      <c r="A214" s="2">
        <f t="shared" si="44"/>
        <v>209</v>
      </c>
      <c r="B214" s="2">
        <f t="shared" si="52"/>
        <v>733972.80089365155</v>
      </c>
      <c r="C214" s="2">
        <f t="shared" si="53"/>
        <v>10</v>
      </c>
      <c r="D214" s="2">
        <f t="shared" si="54"/>
        <v>12</v>
      </c>
      <c r="E214" s="2">
        <f t="shared" si="55"/>
        <v>35826231.890891455</v>
      </c>
      <c r="F214" s="2">
        <f t="shared" si="56"/>
        <v>1100959.2013404767</v>
      </c>
      <c r="G214" s="2">
        <f t="shared" si="57"/>
        <v>7762060.2401110195</v>
      </c>
      <c r="H214" s="2">
        <f t="shared" si="45"/>
        <v>209</v>
      </c>
      <c r="I214" s="24">
        <f>NPV(0.1,B$6:B214)</f>
        <v>99.956563518143327</v>
      </c>
      <c r="J214" s="24">
        <f>NPV(0.1,C$6:C214)</f>
        <v>99.999999776679374</v>
      </c>
      <c r="K214" s="24">
        <f>NPV(0.1,D$6:D214)</f>
        <v>119.99999973201516</v>
      </c>
      <c r="L214" s="24">
        <f>NPV(0.1,E$6:E214)</f>
        <v>195.6796026167238</v>
      </c>
      <c r="M214" s="24">
        <f>NPV(0.1,F$6:F214)</f>
        <v>149.93484527721506</v>
      </c>
      <c r="N214" s="24">
        <f>NPV(0.1,G$6:G214)</f>
        <v>199.38174400847797</v>
      </c>
      <c r="O214" s="24"/>
      <c r="P214" s="12">
        <f t="shared" si="46"/>
        <v>0.99956563518143327</v>
      </c>
      <c r="Q214" s="12">
        <f t="shared" si="47"/>
        <v>0.99999999776679371</v>
      </c>
      <c r="R214" s="12">
        <f t="shared" si="48"/>
        <v>0.99999999776679294</v>
      </c>
      <c r="S214" s="12">
        <f t="shared" si="49"/>
        <v>0.97839801308361896</v>
      </c>
      <c r="T214" s="12">
        <f t="shared" si="50"/>
        <v>0.99956563518143371</v>
      </c>
      <c r="U214" s="12">
        <f t="shared" si="51"/>
        <v>0.99690872004238984</v>
      </c>
      <c r="V214" s="24"/>
      <c r="W214" s="2"/>
      <c r="X214" s="1"/>
      <c r="Y214" s="1"/>
      <c r="Z214" s="1"/>
      <c r="AA214" s="1"/>
      <c r="AB214" s="1"/>
      <c r="AC214" s="1"/>
    </row>
    <row r="215" spans="1:29">
      <c r="A215" s="2">
        <f t="shared" si="44"/>
        <v>210</v>
      </c>
      <c r="B215" s="2">
        <f t="shared" si="52"/>
        <v>778011.16894727072</v>
      </c>
      <c r="C215" s="2">
        <f t="shared" si="53"/>
        <v>10</v>
      </c>
      <c r="D215" s="2">
        <f t="shared" si="54"/>
        <v>12</v>
      </c>
      <c r="E215" s="2">
        <f t="shared" si="55"/>
        <v>38692330.442162775</v>
      </c>
      <c r="F215" s="2">
        <f t="shared" si="56"/>
        <v>1167016.7534209054</v>
      </c>
      <c r="G215" s="2">
        <f t="shared" si="57"/>
        <v>8305404.4569187909</v>
      </c>
      <c r="H215" s="2">
        <f t="shared" si="45"/>
        <v>210</v>
      </c>
      <c r="I215" s="24">
        <f>NPV(0.1,B$6:B215)</f>
        <v>99.95814302657449</v>
      </c>
      <c r="J215" s="24">
        <f>NPV(0.1,C$6:C215)</f>
        <v>99.999999796981243</v>
      </c>
      <c r="K215" s="24">
        <f>NPV(0.1,D$6:D215)</f>
        <v>119.99999975637739</v>
      </c>
      <c r="L215" s="24">
        <f>NPV(0.1,E$6:E215)</f>
        <v>195.75815529641972</v>
      </c>
      <c r="M215" s="24">
        <f>NPV(0.1,F$6:F215)</f>
        <v>149.9372145398618</v>
      </c>
      <c r="N215" s="24">
        <f>NPV(0.1,G$6:G215)</f>
        <v>199.39860553551947</v>
      </c>
      <c r="O215" s="24"/>
      <c r="P215" s="12">
        <f t="shared" si="46"/>
        <v>0.99958143026574486</v>
      </c>
      <c r="Q215" s="12">
        <f t="shared" si="47"/>
        <v>0.99999999796981243</v>
      </c>
      <c r="R215" s="12">
        <f t="shared" si="48"/>
        <v>0.99999999796981165</v>
      </c>
      <c r="S215" s="12">
        <f t="shared" si="49"/>
        <v>0.97879077648209856</v>
      </c>
      <c r="T215" s="12">
        <f t="shared" si="50"/>
        <v>0.99958143026574531</v>
      </c>
      <c r="U215" s="12">
        <f t="shared" si="51"/>
        <v>0.99699302767759734</v>
      </c>
      <c r="V215" s="24"/>
      <c r="W215" s="2"/>
      <c r="X215" s="1"/>
      <c r="Y215" s="1"/>
      <c r="Z215" s="1"/>
      <c r="AA215" s="1"/>
      <c r="AB215" s="1"/>
      <c r="AC215" s="1"/>
    </row>
    <row r="216" spans="1:29">
      <c r="A216" s="2">
        <f t="shared" si="44"/>
        <v>211</v>
      </c>
      <c r="B216" s="2">
        <f t="shared" si="52"/>
        <v>824691.83908410696</v>
      </c>
      <c r="C216" s="2">
        <f t="shared" si="53"/>
        <v>10</v>
      </c>
      <c r="D216" s="2">
        <f t="shared" si="54"/>
        <v>12</v>
      </c>
      <c r="E216" s="2">
        <f t="shared" si="55"/>
        <v>41787716.877535798</v>
      </c>
      <c r="F216" s="2">
        <f t="shared" si="56"/>
        <v>1237037.7586261597</v>
      </c>
      <c r="G216" s="2">
        <f t="shared" si="57"/>
        <v>8886782.7689031065</v>
      </c>
      <c r="H216" s="2">
        <f t="shared" si="45"/>
        <v>211</v>
      </c>
      <c r="I216" s="24">
        <f>NPV(0.1,B$6:B216)</f>
        <v>99.959665098335407</v>
      </c>
      <c r="J216" s="24">
        <f>NPV(0.1,C$6:C216)</f>
        <v>99.999999815437491</v>
      </c>
      <c r="K216" s="24">
        <f>NPV(0.1,D$6:D216)</f>
        <v>119.99999977852488</v>
      </c>
      <c r="L216" s="24">
        <f>NPV(0.1,E$6:E216)</f>
        <v>195.83527974557572</v>
      </c>
      <c r="M216" s="24">
        <f>NPV(0.1,F$6:F216)</f>
        <v>149.93949764750317</v>
      </c>
      <c r="N216" s="24">
        <f>NPV(0.1,G$6:G216)</f>
        <v>199.41500720273257</v>
      </c>
      <c r="O216" s="24"/>
      <c r="P216" s="12">
        <f t="shared" si="46"/>
        <v>0.99959665098335404</v>
      </c>
      <c r="Q216" s="12">
        <f t="shared" si="47"/>
        <v>0.9999999981543749</v>
      </c>
      <c r="R216" s="12">
        <f t="shared" si="48"/>
        <v>0.99999999815437401</v>
      </c>
      <c r="S216" s="12">
        <f t="shared" si="49"/>
        <v>0.97917639872787854</v>
      </c>
      <c r="T216" s="12">
        <f t="shared" si="50"/>
        <v>0.99959665098335448</v>
      </c>
      <c r="U216" s="12">
        <f t="shared" si="51"/>
        <v>0.99707503601366287</v>
      </c>
      <c r="V216" s="24"/>
      <c r="W216" s="2"/>
      <c r="X216" s="1"/>
      <c r="Y216" s="1"/>
      <c r="Z216" s="1"/>
      <c r="AA216" s="1"/>
      <c r="AB216" s="1"/>
      <c r="AC216" s="1"/>
    </row>
    <row r="217" spans="1:29">
      <c r="A217" s="2">
        <f t="shared" si="44"/>
        <v>212</v>
      </c>
      <c r="B217" s="2">
        <f t="shared" si="52"/>
        <v>874173.34942915337</v>
      </c>
      <c r="C217" s="2">
        <f t="shared" si="53"/>
        <v>10</v>
      </c>
      <c r="D217" s="2">
        <f t="shared" si="54"/>
        <v>12</v>
      </c>
      <c r="E217" s="2">
        <f t="shared" si="55"/>
        <v>45130734.227738664</v>
      </c>
      <c r="F217" s="2">
        <f t="shared" si="56"/>
        <v>1311260.0241437294</v>
      </c>
      <c r="G217" s="2">
        <f t="shared" si="57"/>
        <v>9508857.5627263244</v>
      </c>
      <c r="H217" s="2">
        <f t="shared" si="45"/>
        <v>212</v>
      </c>
      <c r="I217" s="24">
        <f>NPV(0.1,B$6:B217)</f>
        <v>99.9611318220323</v>
      </c>
      <c r="J217" s="24">
        <f>NPV(0.1,C$6:C217)</f>
        <v>99.999999832215892</v>
      </c>
      <c r="K217" s="24">
        <f>NPV(0.1,D$6:D217)</f>
        <v>119.99999979865898</v>
      </c>
      <c r="L217" s="24">
        <f>NPV(0.1,E$6:E217)</f>
        <v>195.91100193201979</v>
      </c>
      <c r="M217" s="24">
        <f>NPV(0.1,F$6:F217)</f>
        <v>149.94169773304853</v>
      </c>
      <c r="N217" s="24">
        <f>NPV(0.1,G$6:G217)</f>
        <v>199.43096155174894</v>
      </c>
      <c r="O217" s="24"/>
      <c r="P217" s="12">
        <f t="shared" si="46"/>
        <v>0.99961131822032301</v>
      </c>
      <c r="Q217" s="12">
        <f t="shared" si="47"/>
        <v>0.99999999832215891</v>
      </c>
      <c r="R217" s="12">
        <f t="shared" si="48"/>
        <v>0.99999999832215813</v>
      </c>
      <c r="S217" s="12">
        <f t="shared" si="49"/>
        <v>0.9795550096600989</v>
      </c>
      <c r="T217" s="12">
        <f t="shared" si="50"/>
        <v>0.99961131822032356</v>
      </c>
      <c r="U217" s="12">
        <f t="shared" si="51"/>
        <v>0.99715480775874465</v>
      </c>
      <c r="V217" s="24"/>
      <c r="W217" s="2"/>
      <c r="X217" s="1"/>
      <c r="Y217" s="1"/>
      <c r="Z217" s="1"/>
      <c r="AA217" s="1"/>
      <c r="AB217" s="1"/>
      <c r="AC217" s="1"/>
    </row>
    <row r="218" spans="1:29">
      <c r="A218" s="2">
        <f t="shared" si="44"/>
        <v>213</v>
      </c>
      <c r="B218" s="2">
        <f t="shared" si="52"/>
        <v>926623.75039490266</v>
      </c>
      <c r="C218" s="2">
        <f t="shared" si="53"/>
        <v>10</v>
      </c>
      <c r="D218" s="2">
        <f t="shared" si="54"/>
        <v>12</v>
      </c>
      <c r="E218" s="2">
        <f t="shared" si="55"/>
        <v>48741192.965957761</v>
      </c>
      <c r="F218" s="2">
        <f t="shared" si="56"/>
        <v>1389935.6255923533</v>
      </c>
      <c r="G218" s="2">
        <f t="shared" si="57"/>
        <v>10174477.592117168</v>
      </c>
      <c r="H218" s="2">
        <f t="shared" si="45"/>
        <v>213</v>
      </c>
      <c r="I218" s="24">
        <f>NPV(0.1,B$6:B218)</f>
        <v>99.96254521032202</v>
      </c>
      <c r="J218" s="24">
        <f>NPV(0.1,C$6:C218)</f>
        <v>99.999999847468985</v>
      </c>
      <c r="K218" s="24">
        <f>NPV(0.1,D$6:D218)</f>
        <v>119.99999981696268</v>
      </c>
      <c r="L218" s="24">
        <f>NPV(0.1,E$6:E218)</f>
        <v>195.98534735143764</v>
      </c>
      <c r="M218" s="24">
        <f>NPV(0.1,F$6:F218)</f>
        <v>149.94381781548313</v>
      </c>
      <c r="N218" s="24">
        <f>NPV(0.1,G$6:G218)</f>
        <v>199.44648078215576</v>
      </c>
      <c r="O218" s="24"/>
      <c r="P218" s="12">
        <f t="shared" si="46"/>
        <v>0.99962545210322018</v>
      </c>
      <c r="Q218" s="12">
        <f t="shared" si="47"/>
        <v>0.9999999984746899</v>
      </c>
      <c r="R218" s="12">
        <f t="shared" si="48"/>
        <v>0.99999999847468901</v>
      </c>
      <c r="S218" s="12">
        <f t="shared" si="49"/>
        <v>0.97992673675718822</v>
      </c>
      <c r="T218" s="12">
        <f t="shared" si="50"/>
        <v>0.99962545210322085</v>
      </c>
      <c r="U218" s="12">
        <f t="shared" si="51"/>
        <v>0.99723240391077883</v>
      </c>
      <c r="V218" s="24"/>
      <c r="W218" s="2"/>
      <c r="X218" s="1"/>
      <c r="Y218" s="1"/>
      <c r="Z218" s="1"/>
      <c r="AA218" s="1"/>
      <c r="AB218" s="1"/>
      <c r="AC218" s="1"/>
    </row>
    <row r="219" spans="1:29">
      <c r="A219" s="2">
        <f t="shared" si="44"/>
        <v>214</v>
      </c>
      <c r="B219" s="2">
        <f t="shared" si="52"/>
        <v>982221.17541859683</v>
      </c>
      <c r="C219" s="2">
        <f t="shared" si="53"/>
        <v>10</v>
      </c>
      <c r="D219" s="2">
        <f t="shared" si="54"/>
        <v>12</v>
      </c>
      <c r="E219" s="2">
        <f t="shared" si="55"/>
        <v>52640488.403234385</v>
      </c>
      <c r="F219" s="2">
        <f t="shared" si="56"/>
        <v>1473331.7631278946</v>
      </c>
      <c r="G219" s="2">
        <f t="shared" si="57"/>
        <v>10886691.023565371</v>
      </c>
      <c r="H219" s="2">
        <f t="shared" si="45"/>
        <v>214</v>
      </c>
      <c r="I219" s="24">
        <f>NPV(0.1,B$6:B219)</f>
        <v>99.963907202673951</v>
      </c>
      <c r="J219" s="24">
        <f>NPV(0.1,C$6:C219)</f>
        <v>99.999999861335439</v>
      </c>
      <c r="K219" s="24">
        <f>NPV(0.1,D$6:D219)</f>
        <v>119.99999983360243</v>
      </c>
      <c r="L219" s="24">
        <f>NPV(0.1,E$6:E219)</f>
        <v>196.05834103595694</v>
      </c>
      <c r="M219" s="24">
        <f>NPV(0.1,F$6:F219)</f>
        <v>149.94586080401101</v>
      </c>
      <c r="N219" s="24">
        <f>NPV(0.1,G$6:G219)</f>
        <v>199.46157676082424</v>
      </c>
      <c r="O219" s="24"/>
      <c r="P219" s="12">
        <f t="shared" si="46"/>
        <v>0.99963907202673952</v>
      </c>
      <c r="Q219" s="12">
        <f t="shared" si="47"/>
        <v>0.99999999861335442</v>
      </c>
      <c r="R219" s="12">
        <f t="shared" si="48"/>
        <v>0.99999999861335354</v>
      </c>
      <c r="S219" s="12">
        <f t="shared" si="49"/>
        <v>0.9802917051797847</v>
      </c>
      <c r="T219" s="12">
        <f t="shared" si="50"/>
        <v>0.99963907202674007</v>
      </c>
      <c r="U219" s="12">
        <f t="shared" si="51"/>
        <v>0.99730788380412116</v>
      </c>
      <c r="V219" s="24"/>
      <c r="W219" s="2"/>
      <c r="X219" s="1"/>
      <c r="Y219" s="1"/>
      <c r="Z219" s="1"/>
      <c r="AA219" s="1"/>
      <c r="AB219" s="1"/>
      <c r="AC219" s="1"/>
    </row>
    <row r="220" spans="1:29">
      <c r="A220" s="2">
        <f t="shared" si="44"/>
        <v>215</v>
      </c>
      <c r="B220" s="2">
        <f t="shared" si="52"/>
        <v>1041154.4459437127</v>
      </c>
      <c r="C220" s="2">
        <f t="shared" si="53"/>
        <v>10</v>
      </c>
      <c r="D220" s="2">
        <f t="shared" si="54"/>
        <v>12</v>
      </c>
      <c r="E220" s="2">
        <f t="shared" si="55"/>
        <v>56851727.475493141</v>
      </c>
      <c r="F220" s="2">
        <f t="shared" si="56"/>
        <v>1561731.6689155684</v>
      </c>
      <c r="G220" s="2">
        <f t="shared" si="57"/>
        <v>11648759.395214947</v>
      </c>
      <c r="H220" s="2">
        <f t="shared" si="45"/>
        <v>215</v>
      </c>
      <c r="I220" s="24">
        <f>NPV(0.1,B$6:B220)</f>
        <v>99.965219668031253</v>
      </c>
      <c r="J220" s="24">
        <f>NPV(0.1,C$6:C220)</f>
        <v>99.999999873941306</v>
      </c>
      <c r="K220" s="24">
        <f>NPV(0.1,D$6:D220)</f>
        <v>119.99999984872947</v>
      </c>
      <c r="L220" s="24">
        <f>NPV(0.1,E$6:E220)</f>
        <v>196.13000756257591</v>
      </c>
      <c r="M220" s="24">
        <f>NPV(0.1,F$6:F220)</f>
        <v>149.94782950204697</v>
      </c>
      <c r="N220" s="24">
        <f>NPV(0.1,G$6:G220)</f>
        <v>199.47626103098358</v>
      </c>
      <c r="O220" s="24"/>
      <c r="P220" s="12">
        <f t="shared" si="46"/>
        <v>0.99965219668031258</v>
      </c>
      <c r="Q220" s="12">
        <f t="shared" si="47"/>
        <v>0.99999999873941303</v>
      </c>
      <c r="R220" s="12">
        <f t="shared" si="48"/>
        <v>0.99999999873941225</v>
      </c>
      <c r="S220" s="12">
        <f t="shared" si="49"/>
        <v>0.98065003781287952</v>
      </c>
      <c r="T220" s="12">
        <f t="shared" si="50"/>
        <v>0.99965219668031313</v>
      </c>
      <c r="U220" s="12">
        <f t="shared" si="51"/>
        <v>0.99738130515491785</v>
      </c>
      <c r="V220" s="24"/>
      <c r="W220" s="2"/>
      <c r="X220" s="1"/>
      <c r="Y220" s="1"/>
      <c r="Z220" s="1"/>
      <c r="AA220" s="1"/>
      <c r="AB220" s="1"/>
      <c r="AC220" s="1"/>
    </row>
    <row r="221" spans="1:29">
      <c r="A221" s="2">
        <f t="shared" si="44"/>
        <v>216</v>
      </c>
      <c r="B221" s="2">
        <f t="shared" si="52"/>
        <v>1103623.7127003355</v>
      </c>
      <c r="C221" s="2">
        <f t="shared" si="53"/>
        <v>10</v>
      </c>
      <c r="D221" s="2">
        <f t="shared" si="54"/>
        <v>12</v>
      </c>
      <c r="E221" s="2">
        <f t="shared" si="55"/>
        <v>61399865.673532598</v>
      </c>
      <c r="F221" s="2">
        <f t="shared" si="56"/>
        <v>1655435.5690505025</v>
      </c>
      <c r="G221" s="2">
        <f t="shared" si="57"/>
        <v>12464172.552879995</v>
      </c>
      <c r="H221" s="2">
        <f t="shared" si="45"/>
        <v>216</v>
      </c>
      <c r="I221" s="24">
        <f>NPV(0.1,B$6:B221)</f>
        <v>99.966484407375575</v>
      </c>
      <c r="J221" s="24">
        <f>NPV(0.1,C$6:C221)</f>
        <v>99.999999885401181</v>
      </c>
      <c r="K221" s="24">
        <f>NPV(0.1,D$6:D221)</f>
        <v>119.99999986248132</v>
      </c>
      <c r="L221" s="24">
        <f>NPV(0.1,E$6:E221)</f>
        <v>196.20037106143818</v>
      </c>
      <c r="M221" s="24">
        <f>NPV(0.1,F$6:F221)</f>
        <v>149.94972661106345</v>
      </c>
      <c r="N221" s="24">
        <f>NPV(0.1,G$6:G221)</f>
        <v>199.49054482104768</v>
      </c>
      <c r="O221" s="24"/>
      <c r="P221" s="12">
        <f t="shared" si="46"/>
        <v>0.99966484407375578</v>
      </c>
      <c r="Q221" s="12">
        <f t="shared" si="47"/>
        <v>0.99999999885401181</v>
      </c>
      <c r="R221" s="12">
        <f t="shared" si="48"/>
        <v>0.99999999885401103</v>
      </c>
      <c r="S221" s="12">
        <f t="shared" si="49"/>
        <v>0.98100185530719086</v>
      </c>
      <c r="T221" s="12">
        <f t="shared" si="50"/>
        <v>0.99966484407375633</v>
      </c>
      <c r="U221" s="12">
        <f t="shared" si="51"/>
        <v>0.99745272410523844</v>
      </c>
      <c r="V221" s="24"/>
      <c r="W221" s="2"/>
      <c r="X221" s="1"/>
      <c r="Y221" s="1"/>
      <c r="Z221" s="1"/>
      <c r="AA221" s="1"/>
      <c r="AB221" s="1"/>
      <c r="AC221" s="1"/>
    </row>
    <row r="222" spans="1:29">
      <c r="A222" s="2">
        <f t="shared" si="44"/>
        <v>217</v>
      </c>
      <c r="B222" s="2">
        <f t="shared" si="52"/>
        <v>1169841.1354623558</v>
      </c>
      <c r="C222" s="2">
        <f t="shared" si="53"/>
        <v>10</v>
      </c>
      <c r="D222" s="2">
        <f t="shared" si="54"/>
        <v>12</v>
      </c>
      <c r="E222" s="2">
        <f t="shared" si="55"/>
        <v>66311854.927415207</v>
      </c>
      <c r="F222" s="2">
        <f t="shared" si="56"/>
        <v>1754761.7031935328</v>
      </c>
      <c r="G222" s="2">
        <f t="shared" si="57"/>
        <v>13336664.631581595</v>
      </c>
      <c r="H222" s="2">
        <f t="shared" si="45"/>
        <v>217</v>
      </c>
      <c r="I222" s="24">
        <f>NPV(0.1,B$6:B222)</f>
        <v>99.967703156198269</v>
      </c>
      <c r="J222" s="24">
        <f>NPV(0.1,C$6:C222)</f>
        <v>99.999999895819244</v>
      </c>
      <c r="K222" s="24">
        <f>NPV(0.1,D$6:D222)</f>
        <v>119.99999987498299</v>
      </c>
      <c r="L222" s="24">
        <f>NPV(0.1,E$6:E222)</f>
        <v>196.26945522395746</v>
      </c>
      <c r="M222" s="24">
        <f>NPV(0.1,F$6:F222)</f>
        <v>149.95155473429747</v>
      </c>
      <c r="N222" s="24">
        <f>NPV(0.1,G$6:G222)</f>
        <v>199.50443905320091</v>
      </c>
      <c r="O222" s="24"/>
      <c r="P222" s="12">
        <f t="shared" si="46"/>
        <v>0.99967703156198273</v>
      </c>
      <c r="Q222" s="12">
        <f t="shared" si="47"/>
        <v>0.99999999895819247</v>
      </c>
      <c r="R222" s="12">
        <f t="shared" si="48"/>
        <v>0.99999999895819158</v>
      </c>
      <c r="S222" s="12">
        <f t="shared" si="49"/>
        <v>0.98134727611978734</v>
      </c>
      <c r="T222" s="12">
        <f t="shared" si="50"/>
        <v>0.99967703156198318</v>
      </c>
      <c r="U222" s="12">
        <f t="shared" si="51"/>
        <v>0.99752219526600461</v>
      </c>
      <c r="V222" s="24"/>
      <c r="W222" s="2"/>
      <c r="X222" s="1"/>
      <c r="Y222" s="1"/>
      <c r="Z222" s="1"/>
      <c r="AA222" s="1"/>
      <c r="AB222" s="1"/>
      <c r="AC222" s="1"/>
    </row>
    <row r="223" spans="1:29">
      <c r="A223" s="2">
        <f t="shared" si="44"/>
        <v>218</v>
      </c>
      <c r="B223" s="2">
        <f t="shared" si="52"/>
        <v>1240031.6035900973</v>
      </c>
      <c r="C223" s="2">
        <f t="shared" si="53"/>
        <v>10</v>
      </c>
      <c r="D223" s="2">
        <f t="shared" si="54"/>
        <v>12</v>
      </c>
      <c r="E223" s="2">
        <f t="shared" si="55"/>
        <v>71616803.321608424</v>
      </c>
      <c r="F223" s="2">
        <f t="shared" si="56"/>
        <v>1860047.4053851448</v>
      </c>
      <c r="G223" s="2">
        <f t="shared" si="57"/>
        <v>14270231.155792307</v>
      </c>
      <c r="H223" s="2">
        <f t="shared" si="45"/>
        <v>218</v>
      </c>
      <c r="I223" s="24">
        <f>NPV(0.1,B$6:B223)</f>
        <v>99.968877586881973</v>
      </c>
      <c r="J223" s="24">
        <f>NPV(0.1,C$6:C223)</f>
        <v>99.999999905290224</v>
      </c>
      <c r="K223" s="24">
        <f>NPV(0.1,D$6:D223)</f>
        <v>119.99999988634816</v>
      </c>
      <c r="L223" s="24">
        <f>NPV(0.1,E$6:E223)</f>
        <v>196.33728331079462</v>
      </c>
      <c r="M223" s="24">
        <f>NPV(0.1,F$6:F223)</f>
        <v>149.95331638032303</v>
      </c>
      <c r="N223" s="24">
        <f>NPV(0.1,G$6:G223)</f>
        <v>199.51795435174998</v>
      </c>
      <c r="O223" s="24"/>
      <c r="P223" s="12">
        <f t="shared" si="46"/>
        <v>0.99968877586881977</v>
      </c>
      <c r="Q223" s="12">
        <f t="shared" si="47"/>
        <v>0.99999999905290227</v>
      </c>
      <c r="R223" s="12">
        <f t="shared" si="48"/>
        <v>0.99999999905290138</v>
      </c>
      <c r="S223" s="12">
        <f t="shared" si="49"/>
        <v>0.98168641655397304</v>
      </c>
      <c r="T223" s="12">
        <f t="shared" si="50"/>
        <v>0.99968877586882021</v>
      </c>
      <c r="U223" s="12">
        <f t="shared" si="51"/>
        <v>0.99758977175874985</v>
      </c>
      <c r="V223" s="24"/>
      <c r="W223" s="2"/>
      <c r="X223" s="1"/>
      <c r="Y223" s="1"/>
      <c r="Z223" s="1"/>
      <c r="AA223" s="1"/>
      <c r="AB223" s="1"/>
      <c r="AC223" s="1"/>
    </row>
    <row r="224" spans="1:29">
      <c r="A224" s="2">
        <f t="shared" si="44"/>
        <v>219</v>
      </c>
      <c r="B224" s="2">
        <f t="shared" si="52"/>
        <v>1314433.4998055033</v>
      </c>
      <c r="C224" s="2">
        <f t="shared" si="53"/>
        <v>10</v>
      </c>
      <c r="D224" s="2">
        <f t="shared" si="54"/>
        <v>12</v>
      </c>
      <c r="E224" s="2">
        <f t="shared" si="55"/>
        <v>77346147.587337106</v>
      </c>
      <c r="F224" s="2">
        <f t="shared" si="56"/>
        <v>1971650.2497082534</v>
      </c>
      <c r="G224" s="2">
        <f t="shared" si="57"/>
        <v>15269147.33669777</v>
      </c>
      <c r="H224" s="2">
        <f t="shared" si="45"/>
        <v>219</v>
      </c>
      <c r="I224" s="24">
        <f>NPV(0.1,B$6:B224)</f>
        <v>99.970009310995351</v>
      </c>
      <c r="J224" s="24">
        <f>NPV(0.1,C$6:C224)</f>
        <v>99.999999913900211</v>
      </c>
      <c r="K224" s="24">
        <f>NPV(0.1,D$6:D224)</f>
        <v>119.99999989668012</v>
      </c>
      <c r="L224" s="24">
        <f>NPV(0.1,E$6:E224)</f>
        <v>196.40387815968924</v>
      </c>
      <c r="M224" s="24">
        <f>NPV(0.1,F$6:F224)</f>
        <v>149.95501396649311</v>
      </c>
      <c r="N224" s="24">
        <f>NPV(0.1,G$6:G224)</f>
        <v>199.5311010512477</v>
      </c>
      <c r="O224" s="24"/>
      <c r="P224" s="12">
        <f t="shared" si="46"/>
        <v>0.99970009310995356</v>
      </c>
      <c r="Q224" s="12">
        <f t="shared" si="47"/>
        <v>0.99999999913900206</v>
      </c>
      <c r="R224" s="12">
        <f t="shared" si="48"/>
        <v>0.99999999913900106</v>
      </c>
      <c r="S224" s="12">
        <f t="shared" si="49"/>
        <v>0.98201939079844625</v>
      </c>
      <c r="T224" s="12">
        <f t="shared" si="50"/>
        <v>0.99970009310995411</v>
      </c>
      <c r="U224" s="12">
        <f t="shared" si="51"/>
        <v>0.99765550525623847</v>
      </c>
      <c r="V224" s="24"/>
      <c r="W224" s="2"/>
      <c r="X224" s="1"/>
      <c r="Y224" s="1"/>
      <c r="Z224" s="1"/>
      <c r="AA224" s="1"/>
      <c r="AB224" s="1"/>
      <c r="AC224" s="1"/>
    </row>
    <row r="225" spans="1:29">
      <c r="A225" s="2">
        <f t="shared" si="44"/>
        <v>220</v>
      </c>
      <c r="B225" s="2">
        <f t="shared" si="52"/>
        <v>1393299.5097938336</v>
      </c>
      <c r="C225" s="2">
        <f t="shared" si="53"/>
        <v>10</v>
      </c>
      <c r="D225" s="2">
        <f t="shared" si="54"/>
        <v>12</v>
      </c>
      <c r="E225" s="2">
        <f t="shared" si="55"/>
        <v>83533839.394324079</v>
      </c>
      <c r="F225" s="2">
        <f t="shared" si="56"/>
        <v>2089949.2646907486</v>
      </c>
      <c r="G225" s="2">
        <f t="shared" si="57"/>
        <v>16337987.650266616</v>
      </c>
      <c r="H225" s="2">
        <f t="shared" si="45"/>
        <v>220</v>
      </c>
      <c r="I225" s="24">
        <f>NPV(0.1,B$6:B225)</f>
        <v>99.971099881504614</v>
      </c>
      <c r="J225" s="24">
        <f>NPV(0.1,C$6:C225)</f>
        <v>99.999999921727451</v>
      </c>
      <c r="K225" s="24">
        <f>NPV(0.1,D$6:D225)</f>
        <v>119.99999990607283</v>
      </c>
      <c r="L225" s="24">
        <f>NPV(0.1,E$6:E225)</f>
        <v>196.46926219314943</v>
      </c>
      <c r="M225" s="24">
        <f>NPV(0.1,F$6:F225)</f>
        <v>149.95664982225699</v>
      </c>
      <c r="N225" s="24">
        <f>NPV(0.1,G$6:G225)</f>
        <v>199.5438892043955</v>
      </c>
      <c r="O225" s="24"/>
      <c r="P225" s="12">
        <f t="shared" si="46"/>
        <v>0.9997109988150461</v>
      </c>
      <c r="Q225" s="12">
        <f t="shared" si="47"/>
        <v>0.99999999921727456</v>
      </c>
      <c r="R225" s="12">
        <f t="shared" si="48"/>
        <v>0.99999999921727356</v>
      </c>
      <c r="S225" s="12">
        <f t="shared" si="49"/>
        <v>0.9823463109657472</v>
      </c>
      <c r="T225" s="12">
        <f t="shared" si="50"/>
        <v>0.99971099881504666</v>
      </c>
      <c r="U225" s="12">
        <f t="shared" si="51"/>
        <v>0.99771944602197749</v>
      </c>
      <c r="V225" s="24"/>
      <c r="W225" s="2"/>
      <c r="X225" s="1"/>
      <c r="Y225" s="1"/>
      <c r="Z225" s="1"/>
      <c r="AA225" s="1"/>
      <c r="AB225" s="1"/>
      <c r="AC225" s="1"/>
    </row>
    <row r="226" spans="1:29">
      <c r="A226" s="2">
        <f t="shared" si="44"/>
        <v>221</v>
      </c>
      <c r="B226" s="2">
        <f t="shared" si="52"/>
        <v>1476897.4803814637</v>
      </c>
      <c r="C226" s="2">
        <f t="shared" si="53"/>
        <v>10</v>
      </c>
      <c r="D226" s="2">
        <f t="shared" si="54"/>
        <v>12</v>
      </c>
      <c r="E226" s="2">
        <f t="shared" si="55"/>
        <v>90216546.545870006</v>
      </c>
      <c r="F226" s="2">
        <f t="shared" si="56"/>
        <v>2215346.2205721936</v>
      </c>
      <c r="G226" s="2">
        <f t="shared" si="57"/>
        <v>17481646.78578528</v>
      </c>
      <c r="H226" s="2">
        <f t="shared" si="45"/>
        <v>221</v>
      </c>
      <c r="I226" s="24">
        <f>NPV(0.1,B$6:B226)</f>
        <v>99.972150794904437</v>
      </c>
      <c r="J226" s="24">
        <f>NPV(0.1,C$6:C226)</f>
        <v>99.999999928843138</v>
      </c>
      <c r="K226" s="24">
        <f>NPV(0.1,D$6:D226)</f>
        <v>119.99999991461164</v>
      </c>
      <c r="L226" s="24">
        <f>NPV(0.1,E$6:E226)</f>
        <v>196.53345742600126</v>
      </c>
      <c r="M226" s="24">
        <f>NPV(0.1,F$6:F226)</f>
        <v>149.95822619235673</v>
      </c>
      <c r="N226" s="24">
        <f>NPV(0.1,G$6:G226)</f>
        <v>199.55632858973016</v>
      </c>
      <c r="O226" s="24"/>
      <c r="P226" s="12">
        <f t="shared" si="46"/>
        <v>0.99972150794904435</v>
      </c>
      <c r="Q226" s="12">
        <f t="shared" si="47"/>
        <v>0.99999999928843142</v>
      </c>
      <c r="R226" s="12">
        <f t="shared" si="48"/>
        <v>0.99999999928843031</v>
      </c>
      <c r="S226" s="12">
        <f t="shared" si="49"/>
        <v>0.98266728713000628</v>
      </c>
      <c r="T226" s="12">
        <f t="shared" si="50"/>
        <v>0.99972150794904491</v>
      </c>
      <c r="U226" s="12">
        <f t="shared" si="51"/>
        <v>0.99778164294865079</v>
      </c>
      <c r="V226" s="24"/>
      <c r="W226" s="2"/>
      <c r="X226" s="1"/>
      <c r="Y226" s="1"/>
      <c r="Z226" s="1"/>
      <c r="AA226" s="1"/>
      <c r="AB226" s="1"/>
      <c r="AC226" s="1"/>
    </row>
    <row r="227" spans="1:29">
      <c r="A227" s="2">
        <f t="shared" ref="A227:A232" si="58">A226+1</f>
        <v>222</v>
      </c>
      <c r="B227" s="2">
        <f t="shared" si="52"/>
        <v>1565511.3292043516</v>
      </c>
      <c r="C227" s="2">
        <f t="shared" si="53"/>
        <v>10</v>
      </c>
      <c r="D227" s="2">
        <f t="shared" si="54"/>
        <v>12</v>
      </c>
      <c r="E227" s="2">
        <f t="shared" si="55"/>
        <v>97433870.26953961</v>
      </c>
      <c r="F227" s="2">
        <f t="shared" si="56"/>
        <v>2348266.9938065251</v>
      </c>
      <c r="G227" s="2">
        <f t="shared" si="57"/>
        <v>18705362.060790252</v>
      </c>
      <c r="H227" s="2">
        <f t="shared" si="45"/>
        <v>222</v>
      </c>
      <c r="I227" s="24">
        <f>NPV(0.1,B$6:B227)</f>
        <v>99.973163493271556</v>
      </c>
      <c r="J227" s="24">
        <f>NPV(0.1,C$6:C227)</f>
        <v>99.999999935311948</v>
      </c>
      <c r="K227" s="24">
        <f>NPV(0.1,D$6:D227)</f>
        <v>119.9999999223742</v>
      </c>
      <c r="L227" s="24">
        <f>NPV(0.1,E$6:E227)</f>
        <v>196.59648547280125</v>
      </c>
      <c r="M227" s="24">
        <f>NPV(0.1,F$6:F227)</f>
        <v>149.95974523990739</v>
      </c>
      <c r="N227" s="24">
        <f>NPV(0.1,G$6:G227)</f>
        <v>199.56842871910112</v>
      </c>
      <c r="O227" s="24"/>
      <c r="P227" s="12">
        <f t="shared" si="46"/>
        <v>0.99973163493271555</v>
      </c>
      <c r="Q227" s="12">
        <f t="shared" si="47"/>
        <v>0.99999999935311945</v>
      </c>
      <c r="R227" s="12">
        <f t="shared" si="48"/>
        <v>0.99999999935311834</v>
      </c>
      <c r="S227" s="12">
        <f t="shared" si="49"/>
        <v>0.98298242736400621</v>
      </c>
      <c r="T227" s="12">
        <f t="shared" si="50"/>
        <v>0.999731634932716</v>
      </c>
      <c r="U227" s="12">
        <f t="shared" si="51"/>
        <v>0.9978421435955056</v>
      </c>
      <c r="V227" s="24"/>
      <c r="W227" s="2"/>
      <c r="X227" s="1"/>
      <c r="Y227" s="1"/>
      <c r="Z227" s="1"/>
      <c r="AA227" s="1"/>
      <c r="AB227" s="1"/>
      <c r="AC227" s="1"/>
    </row>
    <row r="228" spans="1:29">
      <c r="A228" s="2">
        <f t="shared" si="58"/>
        <v>223</v>
      </c>
      <c r="B228" s="2">
        <f t="shared" si="52"/>
        <v>1659442.0089566128</v>
      </c>
      <c r="C228" s="2">
        <f t="shared" si="53"/>
        <v>10</v>
      </c>
      <c r="D228" s="2">
        <f t="shared" si="54"/>
        <v>12</v>
      </c>
      <c r="E228" s="2">
        <f t="shared" si="55"/>
        <v>105228579.89110279</v>
      </c>
      <c r="F228" s="2">
        <f t="shared" si="56"/>
        <v>2489163.0134349167</v>
      </c>
      <c r="G228" s="2">
        <f t="shared" si="57"/>
        <v>20014737.405045569</v>
      </c>
      <c r="H228" s="2">
        <f t="shared" si="45"/>
        <v>223</v>
      </c>
      <c r="I228" s="24">
        <f>NPV(0.1,B$6:B228)</f>
        <v>99.974139366243506</v>
      </c>
      <c r="J228" s="24">
        <f>NPV(0.1,C$6:C228)</f>
        <v>99.999999941192684</v>
      </c>
      <c r="K228" s="24">
        <f>NPV(0.1,D$6:D228)</f>
        <v>119.99999992943108</v>
      </c>
      <c r="L228" s="24">
        <f>NPV(0.1,E$6:E228)</f>
        <v>196.65836755511395</v>
      </c>
      <c r="M228" s="24">
        <f>NPV(0.1,F$6:F228)</f>
        <v>149.96120904936532</v>
      </c>
      <c r="N228" s="24">
        <f>NPV(0.1,G$6:G228)</f>
        <v>199.58019884494382</v>
      </c>
      <c r="O228" s="24"/>
      <c r="P228" s="12">
        <f t="shared" si="46"/>
        <v>0.99974139366243508</v>
      </c>
      <c r="Q228" s="12">
        <f t="shared" si="47"/>
        <v>0.99999999941192685</v>
      </c>
      <c r="R228" s="12">
        <f t="shared" si="48"/>
        <v>0.99999999941192574</v>
      </c>
      <c r="S228" s="12">
        <f t="shared" si="49"/>
        <v>0.98329183777556972</v>
      </c>
      <c r="T228" s="12">
        <f t="shared" si="50"/>
        <v>0.99974139366243553</v>
      </c>
      <c r="U228" s="12">
        <f t="shared" si="51"/>
        <v>0.99790099422471912</v>
      </c>
      <c r="V228" s="24"/>
      <c r="W228" s="2"/>
      <c r="X228" s="1"/>
      <c r="Y228" s="1"/>
      <c r="Z228" s="1"/>
      <c r="AA228" s="1"/>
      <c r="AB228" s="1"/>
      <c r="AC228" s="1"/>
    </row>
    <row r="229" spans="1:29">
      <c r="A229" s="2">
        <f t="shared" si="58"/>
        <v>224</v>
      </c>
      <c r="B229" s="2">
        <f t="shared" si="52"/>
        <v>1759008.5294940097</v>
      </c>
      <c r="C229" s="2">
        <f t="shared" si="53"/>
        <v>10</v>
      </c>
      <c r="D229" s="2">
        <f t="shared" si="54"/>
        <v>12</v>
      </c>
      <c r="E229" s="2">
        <f t="shared" si="55"/>
        <v>113646866.28239103</v>
      </c>
      <c r="F229" s="2">
        <f t="shared" si="56"/>
        <v>2638512.7942410121</v>
      </c>
      <c r="G229" s="2">
        <f t="shared" si="57"/>
        <v>21415769.023398761</v>
      </c>
      <c r="H229" s="2">
        <f t="shared" si="45"/>
        <v>224</v>
      </c>
      <c r="I229" s="24">
        <f>NPV(0.1,B$6:B229)</f>
        <v>99.975079752925552</v>
      </c>
      <c r="J229" s="24">
        <f>NPV(0.1,C$6:C229)</f>
        <v>99.999999946538807</v>
      </c>
      <c r="K229" s="24">
        <f>NPV(0.1,D$6:D229)</f>
        <v>119.99999993584643</v>
      </c>
      <c r="L229" s="24">
        <f>NPV(0.1,E$6:E229)</f>
        <v>196.71912450865733</v>
      </c>
      <c r="M229" s="24">
        <f>NPV(0.1,F$6:F229)</f>
        <v>149.96261962938837</v>
      </c>
      <c r="N229" s="24">
        <f>NPV(0.1,G$6:G229)</f>
        <v>199.59164796735445</v>
      </c>
      <c r="O229" s="24"/>
      <c r="P229" s="12">
        <f t="shared" si="46"/>
        <v>0.99975079752925555</v>
      </c>
      <c r="Q229" s="12">
        <f t="shared" si="47"/>
        <v>0.99999999946538809</v>
      </c>
      <c r="R229" s="12">
        <f t="shared" si="48"/>
        <v>0.99999999946538698</v>
      </c>
      <c r="S229" s="12">
        <f t="shared" si="49"/>
        <v>0.9835956225432867</v>
      </c>
      <c r="T229" s="12">
        <f t="shared" si="50"/>
        <v>0.99975079752925577</v>
      </c>
      <c r="U229" s="12">
        <f t="shared" si="51"/>
        <v>0.99795823983677223</v>
      </c>
      <c r="V229" s="24"/>
      <c r="W229" s="2"/>
      <c r="X229" s="1"/>
      <c r="Y229" s="1"/>
      <c r="Z229" s="1"/>
      <c r="AA229" s="1"/>
      <c r="AB229" s="1"/>
      <c r="AC229" s="1"/>
    </row>
    <row r="230" spans="1:29">
      <c r="A230" s="2">
        <f t="shared" si="58"/>
        <v>225</v>
      </c>
      <c r="B230" s="2">
        <f t="shared" si="52"/>
        <v>1864549.0412636504</v>
      </c>
      <c r="C230" s="2">
        <f t="shared" si="53"/>
        <v>10</v>
      </c>
      <c r="D230" s="2">
        <f t="shared" si="54"/>
        <v>12</v>
      </c>
      <c r="E230" s="2">
        <f t="shared" si="55"/>
        <v>122738615.58498232</v>
      </c>
      <c r="F230" s="2">
        <f t="shared" si="56"/>
        <v>2796823.5618954729</v>
      </c>
      <c r="G230" s="2">
        <f t="shared" si="57"/>
        <v>22914872.855036676</v>
      </c>
      <c r="H230" s="2">
        <f t="shared" si="45"/>
        <v>225</v>
      </c>
      <c r="I230" s="24">
        <f>NPV(0.1,B$6:B230)</f>
        <v>99.975985943728261</v>
      </c>
      <c r="J230" s="24">
        <f>NPV(0.1,C$6:C230)</f>
        <v>99.99999995139892</v>
      </c>
      <c r="K230" s="24">
        <f>NPV(0.1,D$6:D230)</f>
        <v>119.99999994167857</v>
      </c>
      <c r="L230" s="24">
        <f>NPV(0.1,E$6:E230)</f>
        <v>196.77877679031812</v>
      </c>
      <c r="M230" s="24">
        <f>NPV(0.1,F$6:F230)</f>
        <v>149.96397891559243</v>
      </c>
      <c r="N230" s="24">
        <f>NPV(0.1,G$6:G230)</f>
        <v>199.60278484097205</v>
      </c>
      <c r="O230" s="24"/>
      <c r="P230" s="12">
        <f t="shared" si="46"/>
        <v>0.99975985943728263</v>
      </c>
      <c r="Q230" s="12">
        <f t="shared" si="47"/>
        <v>0.99999999951398921</v>
      </c>
      <c r="R230" s="12">
        <f t="shared" si="48"/>
        <v>0.9999999995139881</v>
      </c>
      <c r="S230" s="12">
        <f t="shared" si="49"/>
        <v>0.98389388395159061</v>
      </c>
      <c r="T230" s="12">
        <f t="shared" si="50"/>
        <v>0.99975985943728285</v>
      </c>
      <c r="U230" s="12">
        <f t="shared" si="51"/>
        <v>0.99801392420486024</v>
      </c>
      <c r="V230" s="24"/>
      <c r="W230" s="2"/>
      <c r="X230" s="1"/>
      <c r="Y230" s="1"/>
      <c r="Z230" s="1"/>
      <c r="AA230" s="1"/>
      <c r="AB230" s="1"/>
      <c r="AC230" s="1"/>
    </row>
    <row r="231" spans="1:29">
      <c r="A231" s="2">
        <f t="shared" si="58"/>
        <v>226</v>
      </c>
      <c r="B231" s="2">
        <f t="shared" si="52"/>
        <v>1976421.9837394694</v>
      </c>
      <c r="C231" s="2">
        <f t="shared" si="53"/>
        <v>10</v>
      </c>
      <c r="D231" s="2">
        <f t="shared" si="54"/>
        <v>12</v>
      </c>
      <c r="E231" s="2">
        <f t="shared" si="55"/>
        <v>132557704.83178091</v>
      </c>
      <c r="F231" s="2">
        <f t="shared" si="56"/>
        <v>2964632.9756092015</v>
      </c>
      <c r="G231" s="2">
        <f t="shared" si="57"/>
        <v>24518913.954889245</v>
      </c>
      <c r="H231" s="2">
        <f t="shared" si="45"/>
        <v>226</v>
      </c>
      <c r="I231" s="24">
        <f>NPV(0.1,B$6:B231)</f>
        <v>99.976859182138142</v>
      </c>
      <c r="J231" s="24">
        <f>NPV(0.1,C$6:C231)</f>
        <v>99.999999955817202</v>
      </c>
      <c r="K231" s="24">
        <f>NPV(0.1,D$6:D231)</f>
        <v>119.99999994698051</v>
      </c>
      <c r="L231" s="24">
        <f>NPV(0.1,E$6:E231)</f>
        <v>196.83734448503964</v>
      </c>
      <c r="M231" s="24">
        <f>NPV(0.1,F$6:F231)</f>
        <v>149.96528877320725</v>
      </c>
      <c r="N231" s="24">
        <f>NPV(0.1,G$6:G231)</f>
        <v>199.6136179816728</v>
      </c>
      <c r="O231" s="24"/>
      <c r="P231" s="12">
        <f t="shared" si="46"/>
        <v>0.99976859182138145</v>
      </c>
      <c r="Q231" s="12">
        <f t="shared" si="47"/>
        <v>0.99999999955817198</v>
      </c>
      <c r="R231" s="12">
        <f t="shared" si="48"/>
        <v>0.99999999955817087</v>
      </c>
      <c r="S231" s="12">
        <f t="shared" si="49"/>
        <v>0.98418672242519822</v>
      </c>
      <c r="T231" s="12">
        <f t="shared" si="50"/>
        <v>0.99976859182138167</v>
      </c>
      <c r="U231" s="12">
        <f t="shared" si="51"/>
        <v>0.99806808990836404</v>
      </c>
      <c r="V231" s="24"/>
      <c r="W231" s="2"/>
      <c r="X231" s="1"/>
      <c r="Y231" s="1"/>
      <c r="Z231" s="1"/>
      <c r="AA231" s="1"/>
      <c r="AB231" s="1"/>
      <c r="AC231" s="1"/>
    </row>
    <row r="232" spans="1:29">
      <c r="A232" s="2">
        <f t="shared" si="58"/>
        <v>227</v>
      </c>
      <c r="B232" s="2">
        <f t="shared" si="52"/>
        <v>2095007.3027638376</v>
      </c>
      <c r="C232" s="2">
        <f t="shared" si="53"/>
        <v>10</v>
      </c>
      <c r="D232" s="2">
        <f t="shared" si="54"/>
        <v>12</v>
      </c>
      <c r="E232" s="2">
        <f t="shared" si="55"/>
        <v>143162321.21832338</v>
      </c>
      <c r="F232" s="2">
        <f t="shared" si="56"/>
        <v>3142510.9541457538</v>
      </c>
      <c r="G232" s="2">
        <f t="shared" si="57"/>
        <v>26235237.931731492</v>
      </c>
      <c r="H232" s="2">
        <f t="shared" si="45"/>
        <v>227</v>
      </c>
      <c r="I232" s="24">
        <f>NPV(0.1,B$6:B232)</f>
        <v>99.977700666424013</v>
      </c>
      <c r="J232" s="24">
        <f>NPV(0.1,C$6:C232)</f>
        <v>99.999999959833829</v>
      </c>
      <c r="K232" s="24">
        <f>NPV(0.1,D$6:D232)</f>
        <v>119.99999995180045</v>
      </c>
      <c r="L232" s="24">
        <f>NPV(0.1,E$6:E232)</f>
        <v>196.89484731258435</v>
      </c>
      <c r="M232" s="24">
        <f>NPV(0.1,F$6:F232)</f>
        <v>149.96655099963607</v>
      </c>
      <c r="N232" s="24">
        <f>NPV(0.1,G$6:G232)</f>
        <v>199.62415567308173</v>
      </c>
      <c r="O232" s="24"/>
      <c r="P232" s="12">
        <f t="shared" si="46"/>
        <v>0.99977700666424019</v>
      </c>
      <c r="Q232" s="12">
        <f t="shared" si="47"/>
        <v>0.9999999995983383</v>
      </c>
      <c r="R232" s="12">
        <f t="shared" si="48"/>
        <v>0.99999999959833707</v>
      </c>
      <c r="S232" s="12">
        <f t="shared" si="49"/>
        <v>0.98447423656292177</v>
      </c>
      <c r="T232" s="12">
        <f t="shared" si="50"/>
        <v>0.99977700666424052</v>
      </c>
      <c r="U232" s="12">
        <f t="shared" si="51"/>
        <v>0.99812077836540869</v>
      </c>
      <c r="V232" s="24"/>
      <c r="W232" s="2"/>
      <c r="X232" s="1"/>
      <c r="Y232" s="1"/>
      <c r="Z232" s="1"/>
      <c r="AA232" s="1"/>
      <c r="AB232" s="1"/>
      <c r="AC232" s="1"/>
    </row>
    <row r="233" spans="1:29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1"/>
      <c r="Y233" s="1"/>
      <c r="Z233" s="1"/>
      <c r="AA233" s="1"/>
      <c r="AB233" s="1"/>
      <c r="AC233" s="1"/>
    </row>
    <row r="234" spans="1:29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1"/>
      <c r="Y234" s="1"/>
      <c r="Z234" s="1"/>
      <c r="AA234" s="1"/>
      <c r="AB234" s="1"/>
      <c r="AC234" s="1"/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16"/>
  <sheetViews>
    <sheetView workbookViewId="0">
      <selection activeCell="G24" sqref="G23:G24"/>
    </sheetView>
  </sheetViews>
  <sheetFormatPr baseColWidth="10" defaultColWidth="9.140625" defaultRowHeight="12.75"/>
  <sheetData>
    <row r="1" spans="1:14">
      <c r="A1" s="2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36</v>
      </c>
      <c r="B2" s="12">
        <v>0.09</v>
      </c>
      <c r="C2" s="12">
        <f>B2+0.01</f>
        <v>9.9999999999999992E-2</v>
      </c>
      <c r="D2" s="12">
        <f>C2+0.01</f>
        <v>0.10999999999999999</v>
      </c>
      <c r="E2" s="12">
        <f>D2+0.01</f>
        <v>0.11999999999999998</v>
      </c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 t="s">
        <v>35</v>
      </c>
      <c r="C3" s="2" t="s">
        <v>34</v>
      </c>
      <c r="D3" s="2" t="s">
        <v>33</v>
      </c>
      <c r="E3" s="2" t="s">
        <v>32</v>
      </c>
      <c r="F3" s="2"/>
      <c r="G3" s="2"/>
      <c r="H3" s="2"/>
      <c r="I3" s="2"/>
      <c r="J3" s="2"/>
      <c r="K3" s="2"/>
      <c r="L3" s="2"/>
      <c r="M3" s="2"/>
      <c r="N3" s="2"/>
    </row>
    <row r="4" spans="1:14">
      <c r="A4" s="12">
        <v>0</v>
      </c>
      <c r="B4" s="14">
        <f t="shared" ref="B4:E14" si="0">(B$2-0.1)*$A4/(B$2*0.1)/(0.1-$A4)</f>
        <v>0</v>
      </c>
      <c r="C4" s="14">
        <f t="shared" si="0"/>
        <v>0</v>
      </c>
      <c r="D4" s="14">
        <f t="shared" si="0"/>
        <v>0</v>
      </c>
      <c r="E4" s="14">
        <f t="shared" si="0"/>
        <v>0</v>
      </c>
      <c r="F4" s="2"/>
      <c r="G4" s="2"/>
      <c r="H4" s="2"/>
      <c r="I4" s="2"/>
      <c r="J4" s="2"/>
      <c r="K4" s="2"/>
      <c r="L4" s="2"/>
      <c r="M4" s="2"/>
      <c r="N4" s="2"/>
    </row>
    <row r="5" spans="1:14">
      <c r="A5" s="12">
        <f t="shared" ref="A5:A13" si="1">A4+0.01</f>
        <v>0.01</v>
      </c>
      <c r="B5" s="14">
        <f t="shared" si="0"/>
        <v>-0.12345679012345689</v>
      </c>
      <c r="C5" s="14">
        <f t="shared" si="0"/>
        <v>-1.5419764230904949E-16</v>
      </c>
      <c r="D5" s="14">
        <f t="shared" si="0"/>
        <v>0.10101010101010081</v>
      </c>
      <c r="E5" s="14">
        <f t="shared" si="0"/>
        <v>0.18518518518518498</v>
      </c>
      <c r="F5" s="2"/>
      <c r="G5" s="2"/>
      <c r="H5" s="2"/>
      <c r="I5" s="2"/>
      <c r="J5" s="2"/>
      <c r="K5" s="2"/>
      <c r="L5" s="2"/>
      <c r="M5" s="2"/>
      <c r="N5" s="2"/>
    </row>
    <row r="6" spans="1:14">
      <c r="A6" s="12">
        <f t="shared" si="1"/>
        <v>0.02</v>
      </c>
      <c r="B6" s="14">
        <f t="shared" si="0"/>
        <v>-0.27777777777777807</v>
      </c>
      <c r="C6" s="14">
        <f t="shared" si="0"/>
        <v>-3.4694469519536142E-16</v>
      </c>
      <c r="D6" s="14">
        <f t="shared" si="0"/>
        <v>0.22727272727272688</v>
      </c>
      <c r="E6" s="14">
        <f t="shared" si="0"/>
        <v>0.41666666666666624</v>
      </c>
      <c r="F6" s="2"/>
      <c r="G6" s="2"/>
      <c r="H6" s="2"/>
      <c r="I6" s="2"/>
      <c r="J6" s="2"/>
      <c r="K6" s="2"/>
      <c r="L6" s="2"/>
      <c r="M6" s="2"/>
      <c r="N6" s="2"/>
    </row>
    <row r="7" spans="1:14">
      <c r="A7" s="12">
        <f t="shared" si="1"/>
        <v>0.03</v>
      </c>
      <c r="B7" s="14">
        <f t="shared" si="0"/>
        <v>-0.47619047619047655</v>
      </c>
      <c r="C7" s="14">
        <f t="shared" si="0"/>
        <v>-5.9476233462061953E-16</v>
      </c>
      <c r="D7" s="14">
        <f t="shared" si="0"/>
        <v>0.38961038961038885</v>
      </c>
      <c r="E7" s="14">
        <f t="shared" si="0"/>
        <v>0.71428571428571341</v>
      </c>
      <c r="F7" s="2"/>
      <c r="G7" s="2"/>
      <c r="H7" s="2"/>
      <c r="I7" s="2"/>
      <c r="J7" s="2"/>
      <c r="K7" s="2"/>
      <c r="L7" s="2"/>
      <c r="M7" s="2"/>
      <c r="N7" s="2"/>
    </row>
    <row r="8" spans="1:14">
      <c r="A8" s="12">
        <f t="shared" si="1"/>
        <v>0.04</v>
      </c>
      <c r="B8" s="14">
        <f t="shared" si="0"/>
        <v>-0.74074074074074137</v>
      </c>
      <c r="C8" s="14">
        <f t="shared" si="0"/>
        <v>-9.2518585385429699E-16</v>
      </c>
      <c r="D8" s="14">
        <f t="shared" si="0"/>
        <v>0.60606060606060497</v>
      </c>
      <c r="E8" s="14">
        <f t="shared" si="0"/>
        <v>1.1111111111111098</v>
      </c>
      <c r="F8" s="2"/>
      <c r="G8" s="2"/>
      <c r="H8" s="2"/>
      <c r="I8" s="2"/>
      <c r="J8" s="2"/>
      <c r="K8" s="2"/>
      <c r="L8" s="2"/>
      <c r="M8" s="2"/>
      <c r="N8" s="2"/>
    </row>
    <row r="9" spans="1:14">
      <c r="A9" s="12">
        <f t="shared" si="1"/>
        <v>0.05</v>
      </c>
      <c r="B9" s="14">
        <f t="shared" si="0"/>
        <v>-1.111111111111112</v>
      </c>
      <c r="C9" s="14">
        <f t="shared" si="0"/>
        <v>-1.3877787807814457E-15</v>
      </c>
      <c r="D9" s="14">
        <f t="shared" si="0"/>
        <v>0.9090909090909074</v>
      </c>
      <c r="E9" s="14">
        <f t="shared" si="0"/>
        <v>1.6666666666666652</v>
      </c>
      <c r="F9" s="2"/>
      <c r="G9" s="2"/>
      <c r="H9" s="2"/>
      <c r="I9" s="2"/>
      <c r="J9" s="2"/>
      <c r="K9" s="2"/>
      <c r="L9" s="2"/>
      <c r="M9" s="2"/>
      <c r="N9" s="2"/>
    </row>
    <row r="10" spans="1:14">
      <c r="A10" s="12">
        <f t="shared" si="1"/>
        <v>6.0000000000000005E-2</v>
      </c>
      <c r="B10" s="14">
        <f t="shared" si="0"/>
        <v>-1.6666666666666683</v>
      </c>
      <c r="C10" s="14">
        <f t="shared" si="0"/>
        <v>-2.0816681711721685E-15</v>
      </c>
      <c r="D10" s="14">
        <f t="shared" si="0"/>
        <v>1.3636363636363611</v>
      </c>
      <c r="E10" s="14">
        <f t="shared" si="0"/>
        <v>2.4999999999999973</v>
      </c>
      <c r="F10" s="2"/>
      <c r="G10" s="2"/>
      <c r="H10" s="2"/>
      <c r="I10" s="2"/>
      <c r="J10" s="2"/>
      <c r="K10" s="2"/>
      <c r="L10" s="2"/>
      <c r="M10" s="2"/>
      <c r="N10" s="2"/>
    </row>
    <row r="11" spans="1:14">
      <c r="A11" s="12">
        <f t="shared" si="1"/>
        <v>7.0000000000000007E-2</v>
      </c>
      <c r="B11" s="14">
        <f t="shared" si="0"/>
        <v>-2.5925925925925952</v>
      </c>
      <c r="C11" s="14">
        <f t="shared" si="0"/>
        <v>-3.2381504884900404E-15</v>
      </c>
      <c r="D11" s="14">
        <f t="shared" si="0"/>
        <v>2.1212121212121176</v>
      </c>
      <c r="E11" s="14">
        <f t="shared" si="0"/>
        <v>3.8888888888888853</v>
      </c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12">
        <f t="shared" si="1"/>
        <v>0.08</v>
      </c>
      <c r="B12" s="14">
        <f t="shared" si="0"/>
        <v>-4.4444444444444482</v>
      </c>
      <c r="C12" s="14">
        <f t="shared" si="0"/>
        <v>-5.5511151231257819E-15</v>
      </c>
      <c r="D12" s="14">
        <f t="shared" si="0"/>
        <v>3.6363636363636291</v>
      </c>
      <c r="E12" s="14">
        <f t="shared" si="0"/>
        <v>6.6666666666666581</v>
      </c>
      <c r="F12" s="2"/>
      <c r="G12" s="2"/>
      <c r="H12" s="2"/>
      <c r="I12" s="2"/>
      <c r="J12" s="2"/>
      <c r="K12" s="2"/>
      <c r="L12" s="2"/>
      <c r="M12" s="2"/>
      <c r="N12" s="2"/>
    </row>
    <row r="13" spans="1:14">
      <c r="A13" s="12">
        <f t="shared" si="1"/>
        <v>0.09</v>
      </c>
      <c r="B13" s="14">
        <f t="shared" si="0"/>
        <v>-10</v>
      </c>
      <c r="C13" s="14">
        <f t="shared" si="0"/>
        <v>-1.2490009027033E-14</v>
      </c>
      <c r="D13" s="14">
        <f t="shared" si="0"/>
        <v>8.1818181818181586</v>
      </c>
      <c r="E13" s="14">
        <f t="shared" si="0"/>
        <v>14.99999999999997</v>
      </c>
      <c r="F13" s="2"/>
      <c r="G13" s="2"/>
      <c r="H13" s="2"/>
      <c r="I13" s="2"/>
      <c r="J13" s="2"/>
      <c r="K13" s="2"/>
      <c r="L13" s="2"/>
      <c r="M13" s="2"/>
      <c r="N13" s="2"/>
    </row>
    <row r="14" spans="1:14">
      <c r="A14" s="15">
        <v>9.5000000000000001E-2</v>
      </c>
      <c r="B14" s="14">
        <f t="shared" si="0"/>
        <v>-21.111111111111114</v>
      </c>
      <c r="C14" s="14">
        <f t="shared" si="0"/>
        <v>-2.6367796834847446E-14</v>
      </c>
      <c r="D14" s="14">
        <f t="shared" si="0"/>
        <v>17.272727272727227</v>
      </c>
      <c r="E14" s="14">
        <f t="shared" si="0"/>
        <v>31.666666666666604</v>
      </c>
      <c r="F14" s="2"/>
      <c r="G14" s="2"/>
      <c r="H14" s="2"/>
      <c r="I14" s="2"/>
      <c r="J14" s="2"/>
      <c r="K14" s="2"/>
      <c r="L14" s="2"/>
      <c r="M14" s="2"/>
      <c r="N14" s="2"/>
    </row>
    <row r="15" spans="1:14">
      <c r="A15" s="1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>
      <c r="A16" s="1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21"/>
  <sheetViews>
    <sheetView workbookViewId="0">
      <selection activeCell="E17" sqref="E17"/>
    </sheetView>
  </sheetViews>
  <sheetFormatPr baseColWidth="10" defaultColWidth="9.140625" defaultRowHeight="12.75"/>
  <sheetData>
    <row r="1" spans="1:13">
      <c r="A1" s="2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2"/>
      <c r="B3" s="16" t="s">
        <v>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12">
        <v>0.04</v>
      </c>
      <c r="B4" s="14">
        <f t="shared" ref="B4:B20" si="0">(A4-0.1)/(A4*0.1)</f>
        <v>-15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>
      <c r="A5" s="12">
        <f t="shared" ref="A5:A20" si="1">A4+0.01</f>
        <v>0.05</v>
      </c>
      <c r="B5" s="14">
        <f t="shared" si="0"/>
        <v>-9.9999999999999982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>
      <c r="A6" s="12">
        <f t="shared" si="1"/>
        <v>6.0000000000000005E-2</v>
      </c>
      <c r="B6" s="14">
        <f t="shared" si="0"/>
        <v>-6.6666666666666661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>
      <c r="A7" s="12">
        <f t="shared" si="1"/>
        <v>7.0000000000000007E-2</v>
      </c>
      <c r="B7" s="14">
        <f t="shared" si="0"/>
        <v>-4.2857142857142847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>
      <c r="A8" s="12">
        <f t="shared" si="1"/>
        <v>0.08</v>
      </c>
      <c r="B8" s="14">
        <f t="shared" si="0"/>
        <v>-2.5000000000000004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>
      <c r="A9" s="12">
        <f t="shared" si="1"/>
        <v>0.09</v>
      </c>
      <c r="B9" s="14">
        <f t="shared" si="0"/>
        <v>-1.1111111111111123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>
      <c r="A10" s="12">
        <f t="shared" si="1"/>
        <v>9.9999999999999992E-2</v>
      </c>
      <c r="B10" s="14">
        <f t="shared" si="0"/>
        <v>-1.3877787807814457E-15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>
      <c r="A11" s="12">
        <f t="shared" si="1"/>
        <v>0.10999999999999999</v>
      </c>
      <c r="B11" s="14">
        <f t="shared" si="0"/>
        <v>0.9090909090909074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>
      <c r="A12" s="12">
        <f t="shared" si="1"/>
        <v>0.11999999999999998</v>
      </c>
      <c r="B12" s="14">
        <f t="shared" si="0"/>
        <v>1.666666666666665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>
      <c r="A13" s="12">
        <f t="shared" si="1"/>
        <v>0.12999999999999998</v>
      </c>
      <c r="B13" s="14">
        <f t="shared" si="0"/>
        <v>2.3076923076923057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>
      <c r="A14" s="12">
        <f t="shared" si="1"/>
        <v>0.13999999999999999</v>
      </c>
      <c r="B14" s="14">
        <f t="shared" si="0"/>
        <v>2.8571428571428559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>
      <c r="A15" s="12">
        <f t="shared" si="1"/>
        <v>0.15</v>
      </c>
      <c r="B15" s="14">
        <f t="shared" si="0"/>
        <v>3.3333333333333326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>
      <c r="A16" s="12">
        <f t="shared" si="1"/>
        <v>0.16</v>
      </c>
      <c r="B16" s="14">
        <f t="shared" si="0"/>
        <v>3.75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>
      <c r="A17" s="12">
        <f t="shared" si="1"/>
        <v>0.17</v>
      </c>
      <c r="B17" s="14">
        <f t="shared" si="0"/>
        <v>4.1176470588235299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>
      <c r="A18" s="12">
        <f t="shared" si="1"/>
        <v>0.18000000000000002</v>
      </c>
      <c r="B18" s="14">
        <f t="shared" si="0"/>
        <v>4.4444444444444446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>
      <c r="A19" s="12">
        <f t="shared" si="1"/>
        <v>0.19000000000000003</v>
      </c>
      <c r="B19" s="14">
        <f t="shared" si="0"/>
        <v>4.7368421052631584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>
      <c r="A20" s="12">
        <f t="shared" si="1"/>
        <v>0.20000000000000004</v>
      </c>
      <c r="B20" s="14">
        <f t="shared" si="0"/>
        <v>5.0000000000000009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N18"/>
  <sheetViews>
    <sheetView workbookViewId="0">
      <selection activeCell="C30" sqref="C30"/>
    </sheetView>
  </sheetViews>
  <sheetFormatPr baseColWidth="10" defaultColWidth="9.140625" defaultRowHeight="12.75"/>
  <sheetData>
    <row r="2" spans="1:14">
      <c r="A2" s="2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46</v>
      </c>
      <c r="B3" s="12">
        <v>0</v>
      </c>
      <c r="C3" s="12">
        <v>0.02</v>
      </c>
      <c r="D3" s="12">
        <v>0.05</v>
      </c>
      <c r="E3" s="12">
        <v>0.08</v>
      </c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 t="s">
        <v>45</v>
      </c>
      <c r="C4" s="2" t="s">
        <v>44</v>
      </c>
      <c r="D4" s="2" t="s">
        <v>43</v>
      </c>
      <c r="E4" s="2" t="s">
        <v>42</v>
      </c>
      <c r="F4" s="2"/>
      <c r="G4" s="2"/>
      <c r="H4" s="2"/>
      <c r="I4" s="2"/>
      <c r="J4" s="2"/>
      <c r="K4" s="2"/>
      <c r="L4" s="2"/>
      <c r="M4" s="2"/>
      <c r="N4" s="2"/>
    </row>
    <row r="5" spans="1:14">
      <c r="A5" s="12">
        <v>0.03</v>
      </c>
      <c r="B5" s="14">
        <f t="shared" ref="B5:E17" si="0">($A5-0.1)*B$3/($A5*0.1)/(0.1-B$3)</f>
        <v>0</v>
      </c>
      <c r="C5" s="14">
        <f t="shared" si="0"/>
        <v>-5.8333333333333339</v>
      </c>
      <c r="D5" s="14">
        <f t="shared" si="0"/>
        <v>-23.333333333333332</v>
      </c>
      <c r="E5" s="14">
        <f t="shared" si="0"/>
        <v>-93.333333333333329</v>
      </c>
      <c r="F5" s="2"/>
      <c r="G5" s="2"/>
      <c r="H5" s="2"/>
      <c r="I5" s="2"/>
      <c r="J5" s="2"/>
      <c r="K5" s="2"/>
      <c r="L5" s="2"/>
      <c r="M5" s="2"/>
      <c r="N5" s="2"/>
    </row>
    <row r="6" spans="1:14">
      <c r="A6" s="12">
        <f t="shared" ref="A6:A17" si="1">A5+0.01</f>
        <v>0.04</v>
      </c>
      <c r="B6" s="14">
        <f t="shared" si="0"/>
        <v>0</v>
      </c>
      <c r="C6" s="14">
        <f t="shared" si="0"/>
        <v>-3.7500000000000004</v>
      </c>
      <c r="D6" s="14">
        <f t="shared" si="0"/>
        <v>-15.000000000000002</v>
      </c>
      <c r="E6" s="14">
        <f t="shared" si="0"/>
        <v>-60</v>
      </c>
      <c r="F6" s="2"/>
      <c r="G6" s="2"/>
      <c r="H6" s="2"/>
      <c r="I6" s="2"/>
      <c r="J6" s="2"/>
      <c r="K6" s="2"/>
      <c r="L6" s="2"/>
      <c r="M6" s="2"/>
      <c r="N6" s="2"/>
    </row>
    <row r="7" spans="1:14">
      <c r="A7" s="12">
        <f t="shared" si="1"/>
        <v>0.05</v>
      </c>
      <c r="B7" s="14">
        <f t="shared" si="0"/>
        <v>0</v>
      </c>
      <c r="C7" s="14">
        <f t="shared" si="0"/>
        <v>-2.4999999999999996</v>
      </c>
      <c r="D7" s="14">
        <f t="shared" si="0"/>
        <v>-10</v>
      </c>
      <c r="E7" s="14">
        <f t="shared" si="0"/>
        <v>-39.999999999999986</v>
      </c>
      <c r="F7" s="2"/>
      <c r="G7" s="2"/>
      <c r="H7" s="2"/>
      <c r="I7" s="2"/>
      <c r="J7" s="2"/>
      <c r="K7" s="2"/>
      <c r="L7" s="2"/>
      <c r="M7" s="2"/>
      <c r="N7" s="2"/>
    </row>
    <row r="8" spans="1:14">
      <c r="A8" s="12">
        <f t="shared" si="1"/>
        <v>6.0000000000000005E-2</v>
      </c>
      <c r="B8" s="14">
        <f t="shared" si="0"/>
        <v>0</v>
      </c>
      <c r="C8" s="14">
        <f t="shared" si="0"/>
        <v>-1.6666666666666665</v>
      </c>
      <c r="D8" s="14">
        <f t="shared" si="0"/>
        <v>-6.6666666666666652</v>
      </c>
      <c r="E8" s="14">
        <f t="shared" si="0"/>
        <v>-26.666666666666661</v>
      </c>
      <c r="F8" s="2"/>
      <c r="G8" s="2"/>
      <c r="H8" s="2"/>
      <c r="I8" s="2"/>
      <c r="J8" s="2"/>
      <c r="K8" s="2"/>
      <c r="L8" s="2"/>
      <c r="M8" s="2"/>
      <c r="N8" s="2"/>
    </row>
    <row r="9" spans="1:14">
      <c r="A9" s="12">
        <f t="shared" si="1"/>
        <v>7.0000000000000007E-2</v>
      </c>
      <c r="B9" s="14">
        <f t="shared" si="0"/>
        <v>0</v>
      </c>
      <c r="C9" s="14">
        <f t="shared" si="0"/>
        <v>-1.0714285714285712</v>
      </c>
      <c r="D9" s="14">
        <f t="shared" si="0"/>
        <v>-4.2857142857142847</v>
      </c>
      <c r="E9" s="14">
        <f t="shared" si="0"/>
        <v>-17.142857142857135</v>
      </c>
      <c r="F9" s="2"/>
      <c r="G9" s="2"/>
      <c r="H9" s="2"/>
      <c r="I9" s="2"/>
      <c r="J9" s="2"/>
      <c r="K9" s="2"/>
      <c r="L9" s="2"/>
      <c r="M9" s="2"/>
      <c r="N9" s="2"/>
    </row>
    <row r="10" spans="1:14">
      <c r="A10" s="12">
        <f t="shared" si="1"/>
        <v>0.08</v>
      </c>
      <c r="B10" s="14">
        <f t="shared" si="0"/>
        <v>0</v>
      </c>
      <c r="C10" s="14">
        <f t="shared" si="0"/>
        <v>-0.62500000000000011</v>
      </c>
      <c r="D10" s="14">
        <f t="shared" si="0"/>
        <v>-2.5000000000000004</v>
      </c>
      <c r="E10" s="14">
        <f t="shared" si="0"/>
        <v>-10</v>
      </c>
      <c r="F10" s="2"/>
      <c r="G10" s="2"/>
      <c r="H10" s="2"/>
      <c r="I10" s="2"/>
      <c r="J10" s="2"/>
      <c r="K10" s="2"/>
      <c r="L10" s="2"/>
      <c r="M10" s="2"/>
      <c r="N10" s="2"/>
    </row>
    <row r="11" spans="1:14">
      <c r="A11" s="12">
        <f t="shared" si="1"/>
        <v>0.09</v>
      </c>
      <c r="B11" s="14">
        <f t="shared" si="0"/>
        <v>0</v>
      </c>
      <c r="C11" s="14">
        <f t="shared" si="0"/>
        <v>-0.27777777777777807</v>
      </c>
      <c r="D11" s="14">
        <f t="shared" si="0"/>
        <v>-1.111111111111112</v>
      </c>
      <c r="E11" s="14">
        <f t="shared" si="0"/>
        <v>-4.4444444444444482</v>
      </c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12">
        <f t="shared" si="1"/>
        <v>9.9999999999999992E-2</v>
      </c>
      <c r="B12" s="14">
        <f t="shared" si="0"/>
        <v>0</v>
      </c>
      <c r="C12" s="14">
        <f t="shared" si="0"/>
        <v>-3.4694469519536142E-16</v>
      </c>
      <c r="D12" s="14">
        <f t="shared" si="0"/>
        <v>-1.3877787807814457E-15</v>
      </c>
      <c r="E12" s="14">
        <f t="shared" si="0"/>
        <v>-5.5511151231257819E-15</v>
      </c>
      <c r="F12" s="2"/>
      <c r="G12" s="2"/>
      <c r="H12" s="2"/>
      <c r="I12" s="2"/>
      <c r="J12" s="2"/>
      <c r="K12" s="2"/>
      <c r="L12" s="2"/>
      <c r="M12" s="2"/>
      <c r="N12" s="2"/>
    </row>
    <row r="13" spans="1:14">
      <c r="A13" s="12">
        <f t="shared" si="1"/>
        <v>0.10999999999999999</v>
      </c>
      <c r="B13" s="14">
        <f t="shared" si="0"/>
        <v>0</v>
      </c>
      <c r="C13" s="14">
        <f t="shared" si="0"/>
        <v>0.22727272727272688</v>
      </c>
      <c r="D13" s="14">
        <f t="shared" si="0"/>
        <v>0.9090909090909074</v>
      </c>
      <c r="E13" s="14">
        <f t="shared" si="0"/>
        <v>3.6363636363636291</v>
      </c>
      <c r="F13" s="2"/>
      <c r="G13" s="2"/>
      <c r="H13" s="2"/>
      <c r="I13" s="2"/>
      <c r="J13" s="2"/>
      <c r="K13" s="2"/>
      <c r="L13" s="2"/>
      <c r="M13" s="2"/>
      <c r="N13" s="2"/>
    </row>
    <row r="14" spans="1:14">
      <c r="A14" s="12">
        <f t="shared" si="1"/>
        <v>0.11999999999999998</v>
      </c>
      <c r="B14" s="14">
        <f t="shared" si="0"/>
        <v>0</v>
      </c>
      <c r="C14" s="14">
        <f t="shared" si="0"/>
        <v>0.41666666666666624</v>
      </c>
      <c r="D14" s="14">
        <f t="shared" si="0"/>
        <v>1.6666666666666652</v>
      </c>
      <c r="E14" s="14">
        <f t="shared" si="0"/>
        <v>6.6666666666666581</v>
      </c>
      <c r="F14" s="2"/>
      <c r="G14" s="2"/>
      <c r="H14" s="2"/>
      <c r="I14" s="2"/>
      <c r="J14" s="2"/>
      <c r="K14" s="2"/>
      <c r="L14" s="2"/>
      <c r="M14" s="2"/>
      <c r="N14" s="2"/>
    </row>
    <row r="15" spans="1:14">
      <c r="A15" s="12">
        <f t="shared" si="1"/>
        <v>0.12999999999999998</v>
      </c>
      <c r="B15" s="14">
        <f t="shared" si="0"/>
        <v>0</v>
      </c>
      <c r="C15" s="14">
        <f t="shared" si="0"/>
        <v>0.57692307692307643</v>
      </c>
      <c r="D15" s="14">
        <f t="shared" si="0"/>
        <v>2.3076923076923062</v>
      </c>
      <c r="E15" s="14">
        <f t="shared" si="0"/>
        <v>9.2307692307692211</v>
      </c>
      <c r="F15" s="2"/>
      <c r="G15" s="2"/>
      <c r="H15" s="2"/>
      <c r="I15" s="2"/>
      <c r="J15" s="2"/>
      <c r="K15" s="2"/>
      <c r="L15" s="2"/>
      <c r="M15" s="2"/>
      <c r="N15" s="2"/>
    </row>
    <row r="16" spans="1:14">
      <c r="A16" s="12">
        <f t="shared" si="1"/>
        <v>0.13999999999999999</v>
      </c>
      <c r="B16" s="14">
        <f t="shared" si="0"/>
        <v>0</v>
      </c>
      <c r="C16" s="14">
        <f t="shared" si="0"/>
        <v>0.71428571428571397</v>
      </c>
      <c r="D16" s="14">
        <f t="shared" si="0"/>
        <v>2.8571428571428563</v>
      </c>
      <c r="E16" s="14">
        <f t="shared" si="0"/>
        <v>11.428571428571422</v>
      </c>
      <c r="F16" s="2"/>
      <c r="G16" s="2"/>
      <c r="H16" s="2"/>
      <c r="I16" s="2"/>
      <c r="J16" s="2"/>
      <c r="K16" s="2"/>
      <c r="L16" s="2"/>
      <c r="M16" s="2"/>
      <c r="N16" s="2"/>
    </row>
    <row r="17" spans="1:14">
      <c r="A17" s="12">
        <f t="shared" si="1"/>
        <v>0.15</v>
      </c>
      <c r="B17" s="14">
        <f t="shared" si="0"/>
        <v>0</v>
      </c>
      <c r="C17" s="14">
        <f t="shared" si="0"/>
        <v>0.83333333333333315</v>
      </c>
      <c r="D17" s="14">
        <f t="shared" si="0"/>
        <v>3.333333333333333</v>
      </c>
      <c r="E17" s="14">
        <f t="shared" si="0"/>
        <v>13.333333333333329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N18"/>
  <sheetViews>
    <sheetView workbookViewId="0">
      <selection activeCell="K23" sqref="K23"/>
    </sheetView>
  </sheetViews>
  <sheetFormatPr baseColWidth="10" defaultColWidth="9.140625" defaultRowHeight="12.75"/>
  <sheetData>
    <row r="1" spans="1:14">
      <c r="A1" s="2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40</v>
      </c>
      <c r="B2" s="12">
        <v>0</v>
      </c>
      <c r="C2" s="12">
        <v>0.02</v>
      </c>
      <c r="D2" s="12">
        <v>0.05</v>
      </c>
      <c r="E2" s="12">
        <v>0.08</v>
      </c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 t="s">
        <v>45</v>
      </c>
      <c r="C3" s="2" t="s">
        <v>44</v>
      </c>
      <c r="D3" s="2" t="s">
        <v>43</v>
      </c>
      <c r="E3" s="2" t="s">
        <v>42</v>
      </c>
      <c r="F3" s="2"/>
      <c r="G3" s="2"/>
      <c r="H3" s="2"/>
      <c r="I3" s="2"/>
      <c r="J3" s="2"/>
      <c r="K3" s="2"/>
      <c r="L3" s="2"/>
      <c r="M3" s="2"/>
      <c r="N3" s="2"/>
    </row>
    <row r="4" spans="1:14">
      <c r="A4" s="12">
        <v>0.03</v>
      </c>
      <c r="B4" s="14">
        <f t="shared" ref="B4:C17" si="0">(0.1-$A4)*B$2/(0.1*$A4)/($A4-B$2)</f>
        <v>0</v>
      </c>
      <c r="C4" s="14">
        <f t="shared" si="0"/>
        <v>46.666666666666679</v>
      </c>
      <c r="D4" s="14"/>
      <c r="E4" s="14"/>
      <c r="F4" s="2"/>
      <c r="G4" s="2"/>
      <c r="H4" s="2"/>
      <c r="I4" s="2"/>
      <c r="J4" s="2"/>
      <c r="K4" s="2"/>
      <c r="L4" s="2"/>
      <c r="M4" s="2"/>
      <c r="N4" s="2"/>
    </row>
    <row r="5" spans="1:14">
      <c r="A5" s="12">
        <f>A4+0.01</f>
        <v>0.04</v>
      </c>
      <c r="B5" s="14">
        <f t="shared" si="0"/>
        <v>0</v>
      </c>
      <c r="C5" s="14">
        <f t="shared" si="0"/>
        <v>15.000000000000002</v>
      </c>
      <c r="D5" s="14"/>
      <c r="E5" s="14"/>
      <c r="F5" s="2"/>
      <c r="G5" s="2"/>
      <c r="H5" s="2"/>
      <c r="I5" s="2"/>
      <c r="J5" s="2"/>
      <c r="K5" s="2"/>
      <c r="L5" s="2"/>
      <c r="M5" s="2"/>
      <c r="N5" s="2"/>
    </row>
    <row r="6" spans="1:14">
      <c r="A6" s="12">
        <f>A5+0.01</f>
        <v>0.05</v>
      </c>
      <c r="B6" s="14">
        <f t="shared" si="0"/>
        <v>0</v>
      </c>
      <c r="C6" s="14">
        <f t="shared" si="0"/>
        <v>6.6666666666666643</v>
      </c>
      <c r="D6" s="14"/>
      <c r="E6" s="14"/>
      <c r="F6" s="2"/>
      <c r="G6" s="2"/>
      <c r="H6" s="2"/>
      <c r="I6" s="2"/>
      <c r="J6" s="2"/>
      <c r="K6" s="2"/>
      <c r="L6" s="2"/>
      <c r="M6" s="2"/>
      <c r="N6" s="2"/>
    </row>
    <row r="7" spans="1:14">
      <c r="A7" s="12">
        <f>A6+0.01</f>
        <v>6.0000000000000005E-2</v>
      </c>
      <c r="B7" s="14">
        <f t="shared" si="0"/>
        <v>0</v>
      </c>
      <c r="C7" s="14">
        <f t="shared" si="0"/>
        <v>3.3333333333333326</v>
      </c>
      <c r="D7" s="14">
        <f t="shared" ref="D7:D17" si="1">(0.1-$A7)*D$2/(0.1*$A7)/($A7-D$2)</f>
        <v>33.333333333333321</v>
      </c>
      <c r="E7" s="14"/>
      <c r="F7" s="2"/>
      <c r="G7" s="2"/>
      <c r="H7" s="2"/>
      <c r="I7" s="2"/>
      <c r="J7" s="2"/>
      <c r="K7" s="2"/>
      <c r="L7" s="2"/>
      <c r="M7" s="2"/>
      <c r="N7" s="2"/>
    </row>
    <row r="8" spans="1:14">
      <c r="A8" s="12">
        <f>A7+0.01</f>
        <v>7.0000000000000007E-2</v>
      </c>
      <c r="B8" s="14">
        <f t="shared" si="0"/>
        <v>0</v>
      </c>
      <c r="C8" s="14">
        <f t="shared" si="0"/>
        <v>1.714285714285714</v>
      </c>
      <c r="D8" s="14">
        <f t="shared" si="1"/>
        <v>10.71428571428571</v>
      </c>
      <c r="E8" s="14"/>
      <c r="F8" s="2"/>
      <c r="G8" s="2"/>
      <c r="H8" s="2"/>
      <c r="I8" s="2"/>
      <c r="J8" s="2"/>
      <c r="K8" s="2"/>
      <c r="L8" s="2"/>
      <c r="M8" s="2"/>
      <c r="N8" s="2"/>
    </row>
    <row r="9" spans="1:14">
      <c r="A9" s="12">
        <f>A8+0.01</f>
        <v>0.08</v>
      </c>
      <c r="B9" s="14">
        <f t="shared" si="0"/>
        <v>0</v>
      </c>
      <c r="C9" s="14">
        <f t="shared" si="0"/>
        <v>0.83333333333333348</v>
      </c>
      <c r="D9" s="14">
        <f t="shared" si="1"/>
        <v>4.1666666666666679</v>
      </c>
      <c r="E9" s="14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15">
        <v>8.5000000000000006E-2</v>
      </c>
      <c r="B10" s="14">
        <f t="shared" si="0"/>
        <v>0</v>
      </c>
      <c r="C10" s="14">
        <f t="shared" si="0"/>
        <v>0.54298642533936636</v>
      </c>
      <c r="D10" s="14">
        <f t="shared" si="1"/>
        <v>2.521008403361344</v>
      </c>
      <c r="E10" s="14">
        <f t="shared" ref="E10:E17" si="2">(0.1-$A10)*E$2/(0.1*$A10)/($A10-E$2)</f>
        <v>28.23529411764703</v>
      </c>
      <c r="F10" s="2"/>
      <c r="G10" s="2"/>
      <c r="H10" s="2"/>
      <c r="I10" s="2"/>
      <c r="J10" s="2"/>
      <c r="K10" s="2"/>
      <c r="L10" s="2"/>
      <c r="M10" s="2"/>
      <c r="N10" s="2"/>
    </row>
    <row r="11" spans="1:14">
      <c r="A11" s="12">
        <f>A9+0.01</f>
        <v>0.09</v>
      </c>
      <c r="B11" s="14">
        <f t="shared" si="0"/>
        <v>0</v>
      </c>
      <c r="C11" s="14">
        <f t="shared" si="0"/>
        <v>0.31746031746031778</v>
      </c>
      <c r="D11" s="14">
        <f t="shared" si="1"/>
        <v>1.3888888888888904</v>
      </c>
      <c r="E11" s="14">
        <f t="shared" si="2"/>
        <v>8.8888888888889017</v>
      </c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12">
        <f t="shared" ref="A12:A17" si="3">A11+0.01</f>
        <v>9.9999999999999992E-2</v>
      </c>
      <c r="B12" s="14">
        <f t="shared" si="0"/>
        <v>0</v>
      </c>
      <c r="C12" s="14">
        <f t="shared" si="0"/>
        <v>3.4694469519536147E-16</v>
      </c>
      <c r="D12" s="14">
        <f t="shared" si="1"/>
        <v>1.3877787807814461E-15</v>
      </c>
      <c r="E12" s="14">
        <f t="shared" si="2"/>
        <v>5.5511151231257859E-15</v>
      </c>
      <c r="F12" s="2"/>
      <c r="G12" s="2"/>
      <c r="H12" s="2"/>
      <c r="I12" s="2"/>
      <c r="J12" s="2"/>
      <c r="K12" s="2"/>
      <c r="L12" s="2"/>
      <c r="M12" s="2"/>
      <c r="N12" s="2"/>
    </row>
    <row r="13" spans="1:14">
      <c r="A13" s="12">
        <f t="shared" si="3"/>
        <v>0.10999999999999999</v>
      </c>
      <c r="B13" s="14">
        <f t="shared" si="0"/>
        <v>0</v>
      </c>
      <c r="C13" s="14">
        <f t="shared" si="0"/>
        <v>-0.20202020202020171</v>
      </c>
      <c r="D13" s="14">
        <f t="shared" si="1"/>
        <v>-0.75757575757575646</v>
      </c>
      <c r="E13" s="14">
        <f t="shared" si="2"/>
        <v>-2.4242424242424212</v>
      </c>
      <c r="F13" s="2"/>
      <c r="G13" s="2"/>
      <c r="H13" s="2"/>
      <c r="I13" s="2"/>
      <c r="J13" s="2"/>
      <c r="K13" s="2"/>
      <c r="L13" s="2"/>
      <c r="M13" s="2"/>
      <c r="N13" s="2"/>
    </row>
    <row r="14" spans="1:14">
      <c r="A14" s="12">
        <f t="shared" si="3"/>
        <v>0.11999999999999998</v>
      </c>
      <c r="B14" s="14">
        <f t="shared" si="0"/>
        <v>0</v>
      </c>
      <c r="C14" s="14">
        <f t="shared" si="0"/>
        <v>-0.33333333333333304</v>
      </c>
      <c r="D14" s="14">
        <f t="shared" si="1"/>
        <v>-1.1904761904761898</v>
      </c>
      <c r="E14" s="14">
        <f t="shared" si="2"/>
        <v>-3.3333333333333313</v>
      </c>
      <c r="F14" s="2"/>
      <c r="G14" s="2"/>
      <c r="H14" s="2"/>
      <c r="I14" s="2"/>
      <c r="J14" s="2"/>
      <c r="K14" s="2"/>
      <c r="L14" s="2"/>
      <c r="M14" s="2"/>
      <c r="N14" s="2"/>
    </row>
    <row r="15" spans="1:14">
      <c r="A15" s="12">
        <f t="shared" si="3"/>
        <v>0.12999999999999998</v>
      </c>
      <c r="B15" s="14">
        <f t="shared" si="0"/>
        <v>0</v>
      </c>
      <c r="C15" s="14">
        <f t="shared" si="0"/>
        <v>-0.41958041958041931</v>
      </c>
      <c r="D15" s="14">
        <f t="shared" si="1"/>
        <v>-1.4423076923076918</v>
      </c>
      <c r="E15" s="14">
        <f t="shared" si="2"/>
        <v>-3.6923076923076912</v>
      </c>
      <c r="F15" s="2"/>
      <c r="G15" s="2"/>
      <c r="H15" s="2"/>
      <c r="I15" s="2"/>
      <c r="J15" s="2"/>
      <c r="K15" s="2"/>
      <c r="L15" s="2"/>
      <c r="M15" s="2"/>
      <c r="N15" s="2"/>
    </row>
    <row r="16" spans="1:14">
      <c r="A16" s="12">
        <f t="shared" si="3"/>
        <v>0.13999999999999999</v>
      </c>
      <c r="B16" s="14">
        <f t="shared" si="0"/>
        <v>0</v>
      </c>
      <c r="C16" s="14">
        <f t="shared" si="0"/>
        <v>-0.47619047619047605</v>
      </c>
      <c r="D16" s="14">
        <f t="shared" si="1"/>
        <v>-1.5873015873015872</v>
      </c>
      <c r="E16" s="14">
        <f t="shared" si="2"/>
        <v>-3.8095238095238089</v>
      </c>
      <c r="F16" s="2"/>
      <c r="G16" s="2"/>
      <c r="H16" s="2"/>
      <c r="I16" s="2"/>
      <c r="J16" s="2"/>
      <c r="K16" s="2"/>
      <c r="L16" s="2"/>
      <c r="M16" s="2"/>
      <c r="N16" s="2"/>
    </row>
    <row r="17" spans="1:14">
      <c r="A17" s="12">
        <f t="shared" si="3"/>
        <v>0.15</v>
      </c>
      <c r="B17" s="14">
        <f t="shared" si="0"/>
        <v>0</v>
      </c>
      <c r="C17" s="14">
        <f t="shared" si="0"/>
        <v>-0.51282051282051266</v>
      </c>
      <c r="D17" s="14">
        <f t="shared" si="1"/>
        <v>-1.6666666666666667</v>
      </c>
      <c r="E17" s="14">
        <f t="shared" si="2"/>
        <v>-3.8095238095238089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M18"/>
  <sheetViews>
    <sheetView workbookViewId="0">
      <selection activeCell="I13" sqref="I13"/>
    </sheetView>
  </sheetViews>
  <sheetFormatPr baseColWidth="10" defaultColWidth="9.140625" defaultRowHeight="12.75"/>
  <sheetData>
    <row r="2" spans="1:13">
      <c r="A2" s="2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2" t="s">
        <v>40</v>
      </c>
      <c r="B3" s="12">
        <v>0.09</v>
      </c>
      <c r="C3" s="12">
        <f>B3+0.01</f>
        <v>9.9999999999999992E-2</v>
      </c>
      <c r="D3" s="12">
        <f>C3+0.01</f>
        <v>0.10999999999999999</v>
      </c>
      <c r="E3" s="12">
        <f>D3+0.01</f>
        <v>0.11999999999999998</v>
      </c>
      <c r="F3" s="2"/>
      <c r="G3" s="2"/>
      <c r="H3" s="2"/>
      <c r="I3" s="2"/>
      <c r="J3" s="2"/>
      <c r="K3" s="2"/>
      <c r="L3" s="2"/>
      <c r="M3" s="2"/>
    </row>
    <row r="4" spans="1:13">
      <c r="A4" s="2"/>
      <c r="B4" s="2" t="s">
        <v>35</v>
      </c>
      <c r="C4" s="2" t="s">
        <v>34</v>
      </c>
      <c r="D4" s="2" t="s">
        <v>33</v>
      </c>
      <c r="E4" s="2" t="s">
        <v>32</v>
      </c>
      <c r="F4" s="2"/>
      <c r="G4" s="2"/>
      <c r="H4" s="2"/>
      <c r="I4" s="2"/>
      <c r="J4" s="2"/>
      <c r="K4" s="2"/>
      <c r="L4" s="2"/>
      <c r="M4" s="2"/>
    </row>
    <row r="5" spans="1:13">
      <c r="A5" s="12">
        <v>0.05</v>
      </c>
      <c r="B5" s="14">
        <f t="shared" ref="B5:E16" si="0">(B$3-$A5)*0.04/((B$3*$A5))/($A5-0.04)</f>
        <v>35.55555555555555</v>
      </c>
      <c r="C5" s="14">
        <f t="shared" si="0"/>
        <v>39.999999999999986</v>
      </c>
      <c r="D5" s="14">
        <f t="shared" si="0"/>
        <v>43.636363636363619</v>
      </c>
      <c r="E5" s="14">
        <f t="shared" si="0"/>
        <v>46.66666666666665</v>
      </c>
      <c r="F5" s="2"/>
      <c r="G5" s="2"/>
      <c r="H5" s="2"/>
      <c r="I5" s="2"/>
      <c r="J5" s="2"/>
      <c r="K5" s="2"/>
      <c r="L5" s="2"/>
      <c r="M5" s="2"/>
    </row>
    <row r="6" spans="1:13">
      <c r="A6" s="12">
        <f>A5+0.01</f>
        <v>6.0000000000000005E-2</v>
      </c>
      <c r="B6" s="14">
        <f t="shared" si="0"/>
        <v>11.111111111111105</v>
      </c>
      <c r="C6" s="14">
        <f t="shared" si="0"/>
        <v>13.333333333333325</v>
      </c>
      <c r="D6" s="14">
        <f t="shared" si="0"/>
        <v>15.151515151515143</v>
      </c>
      <c r="E6" s="14">
        <f t="shared" si="0"/>
        <v>16.666666666666657</v>
      </c>
      <c r="F6" s="2"/>
      <c r="G6" s="2"/>
      <c r="H6" s="2"/>
      <c r="I6" s="2"/>
      <c r="J6" s="2"/>
      <c r="K6" s="2"/>
      <c r="L6" s="2"/>
      <c r="M6" s="2"/>
    </row>
    <row r="7" spans="1:13">
      <c r="A7" s="12">
        <f>A6+0.01</f>
        <v>7.0000000000000007E-2</v>
      </c>
      <c r="B7" s="14">
        <f t="shared" si="0"/>
        <v>4.2328042328042299</v>
      </c>
      <c r="C7" s="14">
        <f t="shared" si="0"/>
        <v>5.7142857142857109</v>
      </c>
      <c r="D7" s="14">
        <f t="shared" si="0"/>
        <v>6.9264069264069219</v>
      </c>
      <c r="E7" s="14">
        <f t="shared" si="0"/>
        <v>7.9365079365079314</v>
      </c>
      <c r="F7" s="2"/>
      <c r="G7" s="2"/>
      <c r="H7" s="2"/>
      <c r="I7" s="2"/>
      <c r="J7" s="2"/>
      <c r="K7" s="2"/>
      <c r="L7" s="2"/>
      <c r="M7" s="2"/>
    </row>
    <row r="8" spans="1:13">
      <c r="A8" s="12">
        <f>A7+0.01</f>
        <v>0.08</v>
      </c>
      <c r="B8" s="14">
        <f t="shared" si="0"/>
        <v>1.3888888888888882</v>
      </c>
      <c r="C8" s="14">
        <f t="shared" si="0"/>
        <v>2.4999999999999987</v>
      </c>
      <c r="D8" s="14">
        <f t="shared" si="0"/>
        <v>3.4090909090909083</v>
      </c>
      <c r="E8" s="14">
        <f t="shared" si="0"/>
        <v>4.1666666666666652</v>
      </c>
      <c r="F8" s="2"/>
      <c r="G8" s="2"/>
      <c r="H8" s="2"/>
      <c r="I8" s="2"/>
      <c r="J8" s="2"/>
      <c r="K8" s="2"/>
      <c r="L8" s="2"/>
      <c r="M8" s="2"/>
    </row>
    <row r="9" spans="1:13">
      <c r="A9" s="15">
        <v>8.5000000000000006E-2</v>
      </c>
      <c r="B9" s="14">
        <f t="shared" si="0"/>
        <v>0.58097312999273665</v>
      </c>
      <c r="C9" s="14">
        <f t="shared" si="0"/>
        <v>1.5686274509803904</v>
      </c>
      <c r="D9" s="14">
        <f t="shared" si="0"/>
        <v>2.3767082590611985</v>
      </c>
      <c r="E9" s="14">
        <f t="shared" si="0"/>
        <v>3.0501089324618715</v>
      </c>
      <c r="F9" s="2"/>
      <c r="G9" s="2"/>
      <c r="H9" s="2"/>
      <c r="I9" s="2"/>
      <c r="J9" s="2"/>
      <c r="K9" s="2"/>
      <c r="L9" s="2"/>
      <c r="M9" s="2"/>
    </row>
    <row r="10" spans="1:13">
      <c r="A10" s="12">
        <f>A8+0.01</f>
        <v>0.09</v>
      </c>
      <c r="B10" s="14">
        <f t="shared" si="0"/>
        <v>0</v>
      </c>
      <c r="C10" s="14">
        <f t="shared" si="0"/>
        <v>0.88888888888888862</v>
      </c>
      <c r="D10" s="14">
        <f t="shared" si="0"/>
        <v>1.6161616161616157</v>
      </c>
      <c r="E10" s="14">
        <f t="shared" si="0"/>
        <v>2.2222222222222219</v>
      </c>
      <c r="F10" s="2"/>
      <c r="G10" s="2"/>
      <c r="H10" s="2"/>
      <c r="I10" s="2"/>
      <c r="J10" s="2"/>
      <c r="K10" s="2"/>
      <c r="L10" s="2"/>
      <c r="M10" s="2"/>
    </row>
    <row r="11" spans="1:13">
      <c r="A11" s="12">
        <f t="shared" ref="A11:A16" si="1">A10+0.01</f>
        <v>9.9999999999999992E-2</v>
      </c>
      <c r="B11" s="14">
        <f t="shared" si="0"/>
        <v>-0.74074074074074059</v>
      </c>
      <c r="C11" s="14">
        <f t="shared" si="0"/>
        <v>0</v>
      </c>
      <c r="D11" s="14">
        <f t="shared" si="0"/>
        <v>0.60606060606060597</v>
      </c>
      <c r="E11" s="14">
        <f t="shared" si="0"/>
        <v>1.1111111111111109</v>
      </c>
      <c r="F11" s="2"/>
      <c r="G11" s="2"/>
      <c r="H11" s="2"/>
      <c r="I11" s="2"/>
      <c r="J11" s="2"/>
      <c r="K11" s="2"/>
      <c r="L11" s="2"/>
      <c r="M11" s="2"/>
    </row>
    <row r="12" spans="1:13">
      <c r="A12" s="12">
        <f t="shared" si="1"/>
        <v>0.10999999999999999</v>
      </c>
      <c r="B12" s="14">
        <f t="shared" si="0"/>
        <v>-1.1544011544011543</v>
      </c>
      <c r="C12" s="14">
        <f t="shared" si="0"/>
        <v>-0.51948051948051954</v>
      </c>
      <c r="D12" s="14">
        <f t="shared" si="0"/>
        <v>0</v>
      </c>
      <c r="E12" s="14">
        <f t="shared" si="0"/>
        <v>0.43290043290043295</v>
      </c>
      <c r="F12" s="2"/>
      <c r="G12" s="2"/>
      <c r="H12" s="2"/>
      <c r="I12" s="2"/>
      <c r="J12" s="2"/>
      <c r="K12" s="2"/>
      <c r="L12" s="2"/>
      <c r="M12" s="2"/>
    </row>
    <row r="13" spans="1:13">
      <c r="A13" s="12">
        <f t="shared" si="1"/>
        <v>0.11999999999999998</v>
      </c>
      <c r="B13" s="14">
        <f t="shared" si="0"/>
        <v>-1.3888888888888888</v>
      </c>
      <c r="C13" s="14">
        <f t="shared" si="0"/>
        <v>-0.83333333333333326</v>
      </c>
      <c r="D13" s="14">
        <f t="shared" si="0"/>
        <v>-0.37878787878787878</v>
      </c>
      <c r="E13" s="14">
        <f t="shared" si="0"/>
        <v>0</v>
      </c>
      <c r="F13" s="2"/>
      <c r="G13" s="2"/>
      <c r="H13" s="2"/>
      <c r="I13" s="2"/>
      <c r="J13" s="2"/>
      <c r="K13" s="2"/>
      <c r="L13" s="2"/>
      <c r="M13" s="2"/>
    </row>
    <row r="14" spans="1:13">
      <c r="A14" s="12">
        <f t="shared" si="1"/>
        <v>0.12999999999999998</v>
      </c>
      <c r="B14" s="14">
        <f t="shared" si="0"/>
        <v>-1.5194681861348529</v>
      </c>
      <c r="C14" s="14">
        <f t="shared" si="0"/>
        <v>-1.025641025641026</v>
      </c>
      <c r="D14" s="14">
        <f t="shared" si="0"/>
        <v>-0.62160062160062168</v>
      </c>
      <c r="E14" s="14">
        <f t="shared" si="0"/>
        <v>-0.28490028490028496</v>
      </c>
      <c r="F14" s="2"/>
      <c r="G14" s="2"/>
      <c r="H14" s="2"/>
      <c r="I14" s="2"/>
      <c r="J14" s="2"/>
      <c r="K14" s="2"/>
      <c r="L14" s="2"/>
      <c r="M14" s="2"/>
    </row>
    <row r="15" spans="1:13">
      <c r="A15" s="12">
        <f t="shared" si="1"/>
        <v>0.13999999999999999</v>
      </c>
      <c r="B15" s="14">
        <f t="shared" si="0"/>
        <v>-1.5873015873015877</v>
      </c>
      <c r="C15" s="14">
        <f t="shared" si="0"/>
        <v>-1.1428571428571432</v>
      </c>
      <c r="D15" s="14">
        <f t="shared" si="0"/>
        <v>-0.77922077922077948</v>
      </c>
      <c r="E15" s="14">
        <f t="shared" si="0"/>
        <v>-0.4761904761904765</v>
      </c>
      <c r="F15" s="2"/>
      <c r="G15" s="2"/>
      <c r="H15" s="2"/>
      <c r="I15" s="2"/>
      <c r="J15" s="2"/>
      <c r="K15" s="2"/>
      <c r="L15" s="2"/>
      <c r="M15" s="2"/>
    </row>
    <row r="16" spans="1:13">
      <c r="A16" s="12">
        <f t="shared" si="1"/>
        <v>0.15</v>
      </c>
      <c r="B16" s="14">
        <f t="shared" si="0"/>
        <v>-1.6161616161616161</v>
      </c>
      <c r="C16" s="14">
        <f t="shared" si="0"/>
        <v>-1.2121212121212126</v>
      </c>
      <c r="D16" s="14">
        <f t="shared" si="0"/>
        <v>-0.88154269972451826</v>
      </c>
      <c r="E16" s="14">
        <f t="shared" si="0"/>
        <v>-0.60606060606060663</v>
      </c>
      <c r="F16" s="2"/>
      <c r="G16" s="2"/>
      <c r="H16" s="2"/>
      <c r="I16" s="2"/>
      <c r="J16" s="2"/>
      <c r="K16" s="2"/>
      <c r="L16" s="2"/>
      <c r="M16" s="2"/>
    </row>
    <row r="17" spans="1:1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L19"/>
  <sheetViews>
    <sheetView workbookViewId="0">
      <selection activeCell="G24" sqref="G24"/>
    </sheetView>
  </sheetViews>
  <sheetFormatPr baseColWidth="10" defaultColWidth="9.140625" defaultRowHeight="12.75"/>
  <sheetData>
    <row r="2" spans="1:12">
      <c r="A2" s="2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 t="s">
        <v>40</v>
      </c>
      <c r="B3" s="12">
        <v>0.09</v>
      </c>
      <c r="C3" s="12">
        <f>B3+0.01</f>
        <v>9.9999999999999992E-2</v>
      </c>
      <c r="D3" s="12">
        <f>C3+0.01</f>
        <v>0.10999999999999999</v>
      </c>
      <c r="E3" s="12">
        <f>D3+0.01</f>
        <v>0.11999999999999998</v>
      </c>
      <c r="F3" s="2"/>
      <c r="G3" s="2"/>
      <c r="H3" s="2"/>
      <c r="I3" s="2"/>
      <c r="J3" s="2"/>
      <c r="K3" s="2"/>
      <c r="L3" s="2"/>
    </row>
    <row r="4" spans="1:12">
      <c r="A4" s="2"/>
      <c r="B4" s="2" t="s">
        <v>35</v>
      </c>
      <c r="C4" s="2" t="s">
        <v>34</v>
      </c>
      <c r="D4" s="2" t="s">
        <v>33</v>
      </c>
      <c r="E4" s="2" t="s">
        <v>32</v>
      </c>
      <c r="F4" s="2"/>
      <c r="G4" s="2"/>
      <c r="H4" s="2"/>
      <c r="I4" s="2"/>
      <c r="J4" s="2"/>
      <c r="K4" s="2"/>
      <c r="L4" s="2"/>
    </row>
    <row r="5" spans="1:12">
      <c r="A5" s="12">
        <v>0.03</v>
      </c>
      <c r="B5" s="14">
        <f t="shared" ref="B5:E18" si="0">(B$3-$A5)/((B$3*$A5))</f>
        <v>22.222222222222225</v>
      </c>
      <c r="C5" s="14">
        <f t="shared" si="0"/>
        <v>23.333333333333332</v>
      </c>
      <c r="D5" s="14">
        <f t="shared" si="0"/>
        <v>24.242424242424242</v>
      </c>
      <c r="E5" s="14">
        <f t="shared" si="0"/>
        <v>25</v>
      </c>
      <c r="F5" s="2"/>
      <c r="G5" s="2"/>
      <c r="H5" s="2"/>
      <c r="I5" s="2"/>
      <c r="J5" s="2"/>
      <c r="K5" s="2"/>
      <c r="L5" s="2"/>
    </row>
    <row r="6" spans="1:12">
      <c r="A6" s="12">
        <f>A5+0.01</f>
        <v>0.04</v>
      </c>
      <c r="B6" s="14">
        <f t="shared" si="0"/>
        <v>13.888888888888888</v>
      </c>
      <c r="C6" s="14">
        <f t="shared" si="0"/>
        <v>14.999999999999998</v>
      </c>
      <c r="D6" s="14">
        <f t="shared" si="0"/>
        <v>15.909090909090907</v>
      </c>
      <c r="E6" s="14">
        <f t="shared" si="0"/>
        <v>16.666666666666664</v>
      </c>
      <c r="F6" s="2"/>
      <c r="G6" s="2"/>
      <c r="H6" s="2"/>
      <c r="I6" s="2"/>
      <c r="J6" s="2"/>
      <c r="K6" s="2"/>
      <c r="L6" s="2"/>
    </row>
    <row r="7" spans="1:12">
      <c r="A7" s="12">
        <f>A6+0.01</f>
        <v>0.05</v>
      </c>
      <c r="B7" s="14">
        <f t="shared" si="0"/>
        <v>8.8888888888888875</v>
      </c>
      <c r="C7" s="14">
        <f t="shared" si="0"/>
        <v>9.9999999999999982</v>
      </c>
      <c r="D7" s="14">
        <f t="shared" si="0"/>
        <v>10.909090909090907</v>
      </c>
      <c r="E7" s="14">
        <f t="shared" si="0"/>
        <v>11.666666666666664</v>
      </c>
      <c r="F7" s="2"/>
      <c r="G7" s="2"/>
      <c r="H7" s="2"/>
      <c r="I7" s="2"/>
      <c r="J7" s="2"/>
      <c r="K7" s="2"/>
      <c r="L7" s="2"/>
    </row>
    <row r="8" spans="1:12">
      <c r="A8" s="12">
        <f>A7+0.01</f>
        <v>6.0000000000000005E-2</v>
      </c>
      <c r="B8" s="14">
        <f t="shared" si="0"/>
        <v>5.5555555555555536</v>
      </c>
      <c r="C8" s="14">
        <f t="shared" si="0"/>
        <v>6.6666666666666643</v>
      </c>
      <c r="D8" s="14">
        <f t="shared" si="0"/>
        <v>7.5757575757575735</v>
      </c>
      <c r="E8" s="14">
        <f t="shared" si="0"/>
        <v>8.3333333333333304</v>
      </c>
      <c r="F8" s="2"/>
      <c r="G8" s="2"/>
      <c r="H8" s="2"/>
      <c r="I8" s="2"/>
      <c r="J8" s="2"/>
      <c r="K8" s="2"/>
      <c r="L8" s="2"/>
    </row>
    <row r="9" spans="1:12">
      <c r="A9" s="12">
        <f>A8+0.01</f>
        <v>7.0000000000000007E-2</v>
      </c>
      <c r="B9" s="14">
        <f t="shared" si="0"/>
        <v>3.1746031746031731</v>
      </c>
      <c r="C9" s="14">
        <f t="shared" si="0"/>
        <v>4.2857142857142838</v>
      </c>
      <c r="D9" s="14">
        <f t="shared" si="0"/>
        <v>5.194805194805193</v>
      </c>
      <c r="E9" s="14">
        <f t="shared" si="0"/>
        <v>5.9523809523809499</v>
      </c>
      <c r="F9" s="2"/>
      <c r="G9" s="2"/>
      <c r="H9" s="2"/>
      <c r="I9" s="2"/>
      <c r="J9" s="2"/>
      <c r="K9" s="2"/>
      <c r="L9" s="2"/>
    </row>
    <row r="10" spans="1:12">
      <c r="A10" s="12">
        <f>A9+0.01</f>
        <v>0.08</v>
      </c>
      <c r="B10" s="14">
        <f t="shared" si="0"/>
        <v>1.3888888888888882</v>
      </c>
      <c r="C10" s="14">
        <f t="shared" si="0"/>
        <v>2.4999999999999987</v>
      </c>
      <c r="D10" s="14">
        <f t="shared" si="0"/>
        <v>3.4090909090909078</v>
      </c>
      <c r="E10" s="14">
        <f t="shared" si="0"/>
        <v>4.1666666666666652</v>
      </c>
      <c r="F10" s="2"/>
      <c r="G10" s="2"/>
      <c r="H10" s="2"/>
      <c r="I10" s="2"/>
      <c r="J10" s="2"/>
      <c r="K10" s="2"/>
      <c r="L10" s="2"/>
    </row>
    <row r="11" spans="1:12">
      <c r="A11" s="15">
        <v>8.5000000000000006E-2</v>
      </c>
      <c r="B11" s="14">
        <f t="shared" si="0"/>
        <v>0.65359477124182874</v>
      </c>
      <c r="C11" s="14">
        <f t="shared" si="0"/>
        <v>1.7647058823529393</v>
      </c>
      <c r="D11" s="14">
        <f t="shared" si="0"/>
        <v>2.6737967914438485</v>
      </c>
      <c r="E11" s="14">
        <f t="shared" si="0"/>
        <v>3.4313725490196059</v>
      </c>
      <c r="F11" s="2"/>
      <c r="G11" s="2"/>
      <c r="H11" s="2"/>
      <c r="I11" s="2"/>
      <c r="J11" s="2"/>
      <c r="K11" s="2"/>
      <c r="L11" s="2"/>
    </row>
    <row r="12" spans="1:12">
      <c r="A12" s="12">
        <f>A10+0.01</f>
        <v>0.09</v>
      </c>
      <c r="B12" s="14">
        <f t="shared" si="0"/>
        <v>0</v>
      </c>
      <c r="C12" s="14">
        <f t="shared" si="0"/>
        <v>1.1111111111111107</v>
      </c>
      <c r="D12" s="14">
        <f t="shared" si="0"/>
        <v>2.0202020202020194</v>
      </c>
      <c r="E12" s="14">
        <f t="shared" si="0"/>
        <v>2.7777777777777772</v>
      </c>
      <c r="F12" s="2"/>
      <c r="G12" s="2"/>
      <c r="H12" s="2"/>
      <c r="I12" s="2"/>
      <c r="J12" s="2"/>
      <c r="K12" s="2"/>
      <c r="L12" s="2"/>
    </row>
    <row r="13" spans="1:12">
      <c r="A13" s="12">
        <f t="shared" ref="A13:A18" si="1">A12+0.01</f>
        <v>9.9999999999999992E-2</v>
      </c>
      <c r="B13" s="14">
        <f t="shared" si="0"/>
        <v>-1.1111111111111107</v>
      </c>
      <c r="C13" s="14">
        <f t="shared" si="0"/>
        <v>0</v>
      </c>
      <c r="D13" s="14">
        <f t="shared" si="0"/>
        <v>0.90909090909090884</v>
      </c>
      <c r="E13" s="14">
        <f t="shared" si="0"/>
        <v>1.6666666666666663</v>
      </c>
      <c r="F13" s="2"/>
      <c r="G13" s="2"/>
      <c r="H13" s="2"/>
      <c r="I13" s="2"/>
      <c r="J13" s="2"/>
      <c r="K13" s="2"/>
      <c r="L13" s="2"/>
    </row>
    <row r="14" spans="1:12">
      <c r="A14" s="12">
        <f t="shared" si="1"/>
        <v>0.10999999999999999</v>
      </c>
      <c r="B14" s="14">
        <f t="shared" si="0"/>
        <v>-2.0202020202020194</v>
      </c>
      <c r="C14" s="14">
        <f t="shared" si="0"/>
        <v>-0.90909090909090884</v>
      </c>
      <c r="D14" s="14">
        <f t="shared" si="0"/>
        <v>0</v>
      </c>
      <c r="E14" s="14">
        <f t="shared" si="0"/>
        <v>0.75757575757575735</v>
      </c>
      <c r="F14" s="2"/>
      <c r="G14" s="2"/>
      <c r="H14" s="2"/>
      <c r="I14" s="2"/>
      <c r="J14" s="2"/>
      <c r="K14" s="2"/>
      <c r="L14" s="2"/>
    </row>
    <row r="15" spans="1:12">
      <c r="A15" s="12">
        <f t="shared" si="1"/>
        <v>0.11999999999999998</v>
      </c>
      <c r="B15" s="14">
        <f t="shared" si="0"/>
        <v>-2.7777777777777772</v>
      </c>
      <c r="C15" s="14">
        <f t="shared" si="0"/>
        <v>-1.6666666666666663</v>
      </c>
      <c r="D15" s="14">
        <f t="shared" si="0"/>
        <v>-0.75757575757575735</v>
      </c>
      <c r="E15" s="14">
        <f t="shared" si="0"/>
        <v>0</v>
      </c>
      <c r="F15" s="2"/>
      <c r="G15" s="2"/>
      <c r="H15" s="2"/>
      <c r="I15" s="2"/>
      <c r="J15" s="2"/>
      <c r="K15" s="2"/>
      <c r="L15" s="2"/>
    </row>
    <row r="16" spans="1:12">
      <c r="A16" s="12">
        <f t="shared" si="1"/>
        <v>0.12999999999999998</v>
      </c>
      <c r="B16" s="14">
        <f t="shared" si="0"/>
        <v>-3.4188034188034182</v>
      </c>
      <c r="C16" s="14">
        <f t="shared" si="0"/>
        <v>-2.307692307692307</v>
      </c>
      <c r="D16" s="14">
        <f t="shared" si="0"/>
        <v>-1.3986013986013983</v>
      </c>
      <c r="E16" s="14">
        <f t="shared" si="0"/>
        <v>-0.64102564102564097</v>
      </c>
      <c r="F16" s="2"/>
      <c r="G16" s="2"/>
      <c r="H16" s="2"/>
      <c r="I16" s="2"/>
      <c r="J16" s="2"/>
      <c r="K16" s="2"/>
      <c r="L16" s="2"/>
    </row>
    <row r="17" spans="1:12">
      <c r="A17" s="12">
        <f t="shared" si="1"/>
        <v>0.13999999999999999</v>
      </c>
      <c r="B17" s="14">
        <f t="shared" si="0"/>
        <v>-3.9682539682539679</v>
      </c>
      <c r="C17" s="14">
        <f t="shared" si="0"/>
        <v>-2.8571428571428572</v>
      </c>
      <c r="D17" s="14">
        <f t="shared" si="0"/>
        <v>-1.9480519480519483</v>
      </c>
      <c r="E17" s="14">
        <f t="shared" si="0"/>
        <v>-1.1904761904761911</v>
      </c>
      <c r="F17" s="2"/>
      <c r="G17" s="2"/>
      <c r="H17" s="2"/>
      <c r="I17" s="2"/>
      <c r="J17" s="2"/>
      <c r="K17" s="2"/>
      <c r="L17" s="2"/>
    </row>
    <row r="18" spans="1:12">
      <c r="A18" s="12">
        <f t="shared" si="1"/>
        <v>0.15</v>
      </c>
      <c r="B18" s="14">
        <f t="shared" si="0"/>
        <v>-4.4444444444444446</v>
      </c>
      <c r="C18" s="14">
        <f t="shared" si="0"/>
        <v>-3.3333333333333339</v>
      </c>
      <c r="D18" s="14">
        <f t="shared" si="0"/>
        <v>-2.4242424242424252</v>
      </c>
      <c r="E18" s="14">
        <f t="shared" si="0"/>
        <v>-1.6666666666666679</v>
      </c>
      <c r="F18" s="2"/>
      <c r="G18" s="2"/>
      <c r="H18" s="2"/>
      <c r="I18" s="2"/>
      <c r="J18" s="2"/>
      <c r="K18" s="2"/>
      <c r="L18" s="2"/>
    </row>
    <row r="19" spans="1:1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R7"/>
  <sheetViews>
    <sheetView workbookViewId="0">
      <pane xSplit="9990" ySplit="5100" topLeftCell="EI20" activePane="bottomLeft"/>
      <selection activeCell="C6" sqref="C6"/>
      <selection pane="topRight" activeCell="EF8" sqref="EF8"/>
      <selection pane="bottomLeft" activeCell="F34" sqref="F34"/>
      <selection pane="bottomRight" activeCell="EK27" sqref="EK27"/>
    </sheetView>
  </sheetViews>
  <sheetFormatPr baseColWidth="10" defaultColWidth="9.140625" defaultRowHeight="12.75"/>
  <sheetData>
    <row r="1" spans="1:148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</row>
    <row r="2" spans="1:148">
      <c r="B2" s="13">
        <v>33208</v>
      </c>
      <c r="C2" s="13">
        <v>33239</v>
      </c>
      <c r="D2" s="13">
        <v>33270</v>
      </c>
      <c r="E2" s="13">
        <v>33298</v>
      </c>
      <c r="F2" s="13">
        <v>33329</v>
      </c>
      <c r="G2" s="13">
        <v>33359</v>
      </c>
      <c r="H2" s="13">
        <v>33390</v>
      </c>
      <c r="I2" s="13">
        <v>33420</v>
      </c>
      <c r="J2" s="13">
        <v>33451</v>
      </c>
      <c r="K2" s="13">
        <v>33482</v>
      </c>
      <c r="L2" s="13">
        <v>33512</v>
      </c>
      <c r="M2" s="13">
        <v>33543</v>
      </c>
      <c r="N2" s="13">
        <v>33573</v>
      </c>
      <c r="O2" s="13">
        <v>33604</v>
      </c>
      <c r="P2" s="13">
        <v>33635</v>
      </c>
      <c r="Q2" s="13">
        <v>33664</v>
      </c>
      <c r="R2" s="13">
        <v>33695</v>
      </c>
      <c r="S2" s="13">
        <v>33725</v>
      </c>
      <c r="T2" s="13">
        <v>33756</v>
      </c>
      <c r="U2" s="13">
        <v>33786</v>
      </c>
      <c r="V2" s="13">
        <v>33817</v>
      </c>
      <c r="W2" s="13">
        <v>33848</v>
      </c>
      <c r="X2" s="13">
        <v>33878</v>
      </c>
      <c r="Y2" s="13">
        <v>33909</v>
      </c>
      <c r="Z2" s="13">
        <v>33939</v>
      </c>
      <c r="AA2" s="13">
        <v>33970</v>
      </c>
      <c r="AB2" s="13">
        <v>34001</v>
      </c>
      <c r="AC2" s="13">
        <v>34029</v>
      </c>
      <c r="AD2" s="13">
        <v>34060</v>
      </c>
      <c r="AE2" s="13">
        <v>34090</v>
      </c>
      <c r="AF2" s="13">
        <v>34121</v>
      </c>
      <c r="AG2" s="13">
        <v>34151</v>
      </c>
      <c r="AH2" s="13">
        <v>34182</v>
      </c>
      <c r="AI2" s="13">
        <v>34213</v>
      </c>
      <c r="AJ2" s="13">
        <v>34243</v>
      </c>
      <c r="AK2" s="13">
        <v>34274</v>
      </c>
      <c r="AL2" s="13">
        <v>34304</v>
      </c>
      <c r="AM2" s="13">
        <v>34335</v>
      </c>
      <c r="AN2" s="13">
        <v>34366</v>
      </c>
      <c r="AO2" s="13">
        <v>34394</v>
      </c>
      <c r="AP2" s="13">
        <v>34425</v>
      </c>
      <c r="AQ2" s="13">
        <v>34455</v>
      </c>
      <c r="AR2" s="13">
        <v>34486</v>
      </c>
      <c r="AS2" s="13">
        <v>34516</v>
      </c>
      <c r="AT2" s="13">
        <v>34547</v>
      </c>
      <c r="AU2" s="13">
        <v>34578</v>
      </c>
      <c r="AV2" s="13">
        <v>34608</v>
      </c>
      <c r="AW2" s="13">
        <v>34639</v>
      </c>
      <c r="AX2" s="13">
        <v>34669</v>
      </c>
      <c r="AY2" s="13">
        <v>34700</v>
      </c>
      <c r="AZ2" s="13">
        <v>34731</v>
      </c>
      <c r="BA2" s="13">
        <v>34759</v>
      </c>
      <c r="BB2" s="13">
        <v>34790</v>
      </c>
      <c r="BC2" s="13">
        <v>34820</v>
      </c>
      <c r="BD2" s="13">
        <v>34851</v>
      </c>
      <c r="BE2" s="13">
        <v>34881</v>
      </c>
      <c r="BF2" s="13">
        <v>34912</v>
      </c>
      <c r="BG2" s="13">
        <v>34943</v>
      </c>
      <c r="BH2" s="13">
        <v>34973</v>
      </c>
      <c r="BI2" s="13">
        <v>35004</v>
      </c>
      <c r="BJ2" s="13">
        <v>35034</v>
      </c>
      <c r="BK2" s="13">
        <v>35065</v>
      </c>
      <c r="BL2" s="13">
        <v>35096</v>
      </c>
      <c r="BM2" s="13">
        <v>35125</v>
      </c>
      <c r="BN2" s="13">
        <v>35156</v>
      </c>
      <c r="BO2" s="13">
        <v>35186</v>
      </c>
      <c r="BP2" s="13">
        <v>35217</v>
      </c>
      <c r="BQ2" s="13">
        <v>35247</v>
      </c>
      <c r="BR2" s="13">
        <v>35278</v>
      </c>
      <c r="BS2" s="13">
        <v>35309</v>
      </c>
      <c r="BT2" s="13">
        <v>35339</v>
      </c>
      <c r="BU2" s="13">
        <v>35370</v>
      </c>
      <c r="BV2" s="13">
        <v>35400</v>
      </c>
      <c r="BW2" s="13">
        <v>35431</v>
      </c>
      <c r="BX2" s="13">
        <v>35462</v>
      </c>
      <c r="BY2" s="13">
        <v>35490</v>
      </c>
      <c r="BZ2" s="13">
        <v>35521</v>
      </c>
      <c r="CA2" s="13">
        <v>35551</v>
      </c>
      <c r="CB2" s="13">
        <v>35582</v>
      </c>
      <c r="CC2" s="13">
        <v>35612</v>
      </c>
      <c r="CD2" s="13">
        <v>35643</v>
      </c>
      <c r="CE2" s="13">
        <v>35674</v>
      </c>
      <c r="CF2" s="13">
        <v>35704</v>
      </c>
      <c r="CG2" s="13">
        <v>35735</v>
      </c>
      <c r="CH2" s="13">
        <v>35765</v>
      </c>
      <c r="CI2" s="13">
        <v>35796</v>
      </c>
      <c r="CJ2" s="13">
        <v>35827</v>
      </c>
      <c r="CK2" s="13">
        <v>35855</v>
      </c>
      <c r="CL2" s="13">
        <v>35886</v>
      </c>
      <c r="CM2" s="13">
        <v>35916</v>
      </c>
      <c r="CN2" s="13">
        <v>35947</v>
      </c>
      <c r="CO2" s="13">
        <v>35977</v>
      </c>
      <c r="CP2" s="13">
        <v>36008</v>
      </c>
      <c r="CQ2" s="13">
        <v>36039</v>
      </c>
      <c r="CR2" s="13">
        <v>36069</v>
      </c>
      <c r="CS2" s="13">
        <v>36100</v>
      </c>
      <c r="CT2" s="13">
        <v>36130</v>
      </c>
      <c r="CU2" s="13">
        <v>36161</v>
      </c>
      <c r="CV2" s="13">
        <v>36192</v>
      </c>
      <c r="CW2" s="13">
        <v>36220</v>
      </c>
      <c r="CX2" s="13">
        <v>36251</v>
      </c>
      <c r="CY2" s="13">
        <v>36281</v>
      </c>
      <c r="CZ2" s="13">
        <v>36312</v>
      </c>
      <c r="DA2" s="13">
        <v>36342</v>
      </c>
      <c r="DB2" s="13">
        <v>36373</v>
      </c>
      <c r="DC2" s="13">
        <v>36404</v>
      </c>
      <c r="DD2" s="13">
        <v>36434</v>
      </c>
      <c r="DE2" s="13">
        <v>36465</v>
      </c>
      <c r="DF2" s="13">
        <v>36495</v>
      </c>
      <c r="DG2" s="13">
        <v>36526</v>
      </c>
      <c r="DH2" s="13">
        <v>36557</v>
      </c>
      <c r="DI2" s="13">
        <v>36586</v>
      </c>
      <c r="DJ2" s="13">
        <v>36617</v>
      </c>
      <c r="DK2" s="13">
        <v>36647</v>
      </c>
      <c r="DL2" s="13">
        <v>36678</v>
      </c>
      <c r="DM2" s="13">
        <v>36708</v>
      </c>
      <c r="DN2" s="13">
        <v>36739</v>
      </c>
      <c r="DO2" s="13">
        <v>36770</v>
      </c>
      <c r="DP2" s="13">
        <v>36800</v>
      </c>
      <c r="DQ2" s="13">
        <v>36831</v>
      </c>
      <c r="DR2" s="13">
        <v>36861</v>
      </c>
      <c r="DS2" s="13">
        <v>36892</v>
      </c>
      <c r="DT2" s="13">
        <v>36923</v>
      </c>
      <c r="DU2" s="13">
        <v>36951</v>
      </c>
      <c r="DV2" s="13">
        <v>36982</v>
      </c>
      <c r="DW2" s="13">
        <v>37012</v>
      </c>
      <c r="DX2" s="13">
        <v>37043</v>
      </c>
      <c r="DY2" s="13">
        <v>37073</v>
      </c>
      <c r="DZ2" s="13">
        <v>37104</v>
      </c>
      <c r="EA2" s="13">
        <v>37135</v>
      </c>
      <c r="EB2" s="13">
        <v>37165</v>
      </c>
      <c r="EC2" s="13">
        <v>37196</v>
      </c>
      <c r="ED2" s="13">
        <v>37226</v>
      </c>
      <c r="EE2" s="13">
        <v>37257</v>
      </c>
      <c r="EF2" s="13">
        <v>37288</v>
      </c>
      <c r="EG2" s="13">
        <v>37316</v>
      </c>
      <c r="EH2" s="13">
        <v>37347</v>
      </c>
      <c r="EI2" s="13">
        <v>37377</v>
      </c>
      <c r="EJ2" s="13">
        <v>37408</v>
      </c>
      <c r="EK2" s="13">
        <v>37438</v>
      </c>
      <c r="EL2" s="13">
        <v>37469</v>
      </c>
      <c r="EM2" s="13">
        <v>37500</v>
      </c>
      <c r="EN2" s="13">
        <v>37530</v>
      </c>
      <c r="EO2" s="13">
        <v>37561</v>
      </c>
      <c r="EP2" s="13">
        <v>37591</v>
      </c>
      <c r="EQ2" s="13">
        <v>37622</v>
      </c>
      <c r="ER2" s="13">
        <v>37653</v>
      </c>
    </row>
    <row r="3" spans="1:148">
      <c r="A3" t="s">
        <v>38</v>
      </c>
      <c r="B3">
        <v>14.1</v>
      </c>
      <c r="C3">
        <v>14.6</v>
      </c>
      <c r="D3">
        <v>16.2</v>
      </c>
      <c r="E3">
        <v>16.8</v>
      </c>
      <c r="F3">
        <v>17.399999999999999</v>
      </c>
      <c r="G3">
        <v>18.399999999999999</v>
      </c>
      <c r="H3">
        <v>17.5</v>
      </c>
      <c r="I3">
        <v>18.8</v>
      </c>
      <c r="J3">
        <v>19.3</v>
      </c>
      <c r="K3">
        <v>18.8</v>
      </c>
      <c r="L3">
        <v>20.399999999999999</v>
      </c>
      <c r="M3">
        <v>19.5</v>
      </c>
      <c r="N3">
        <v>21.7</v>
      </c>
      <c r="O3">
        <v>23.2</v>
      </c>
      <c r="P3">
        <v>24.5</v>
      </c>
      <c r="Q3">
        <v>24.3</v>
      </c>
      <c r="R3">
        <v>23.8</v>
      </c>
      <c r="S3">
        <v>24.1</v>
      </c>
      <c r="T3">
        <v>23.6</v>
      </c>
      <c r="U3">
        <v>24.3</v>
      </c>
      <c r="V3">
        <v>23.1</v>
      </c>
      <c r="W3">
        <v>23.3</v>
      </c>
      <c r="X3">
        <v>21.9</v>
      </c>
      <c r="Y3">
        <v>22.5</v>
      </c>
      <c r="Z3">
        <v>22.7</v>
      </c>
      <c r="AA3">
        <v>22.9</v>
      </c>
      <c r="AB3">
        <v>23.8</v>
      </c>
      <c r="AC3">
        <v>23.8</v>
      </c>
      <c r="AD3">
        <v>22.6</v>
      </c>
      <c r="AE3">
        <v>22.4</v>
      </c>
      <c r="AF3">
        <v>22.5</v>
      </c>
      <c r="AG3">
        <v>21.3</v>
      </c>
      <c r="AH3">
        <v>22</v>
      </c>
      <c r="AI3">
        <v>21.7</v>
      </c>
      <c r="AJ3">
        <v>21.5</v>
      </c>
      <c r="AK3">
        <v>22.1</v>
      </c>
      <c r="AL3">
        <v>22.1</v>
      </c>
      <c r="AM3">
        <v>23</v>
      </c>
      <c r="AN3">
        <v>20.5</v>
      </c>
      <c r="AO3">
        <v>19.7</v>
      </c>
      <c r="AP3">
        <v>19.3</v>
      </c>
      <c r="AQ3">
        <v>19.5</v>
      </c>
      <c r="AR3">
        <v>18.8</v>
      </c>
      <c r="AS3">
        <v>19.100000000000001</v>
      </c>
      <c r="AT3">
        <v>18.5</v>
      </c>
      <c r="AU3">
        <v>18.8</v>
      </c>
      <c r="AV3">
        <v>17.5</v>
      </c>
      <c r="AW3">
        <v>16.7</v>
      </c>
      <c r="AX3">
        <v>16.899999999999999</v>
      </c>
      <c r="AY3">
        <v>16.5</v>
      </c>
      <c r="AZ3">
        <v>16.100000000000001</v>
      </c>
      <c r="BA3">
        <v>16.399999999999999</v>
      </c>
      <c r="BB3">
        <v>15.1</v>
      </c>
      <c r="BC3">
        <v>15.3</v>
      </c>
      <c r="BD3">
        <v>16.899999999999999</v>
      </c>
      <c r="BE3">
        <v>16.8</v>
      </c>
      <c r="BF3">
        <v>16.3</v>
      </c>
      <c r="BG3">
        <v>17</v>
      </c>
      <c r="BH3">
        <v>16.3</v>
      </c>
      <c r="BI3">
        <v>17</v>
      </c>
      <c r="BJ3">
        <v>17.2</v>
      </c>
      <c r="BK3">
        <v>17.100000000000001</v>
      </c>
      <c r="BL3">
        <v>17.2</v>
      </c>
      <c r="BM3">
        <v>17.5</v>
      </c>
      <c r="BN3">
        <v>17.5</v>
      </c>
      <c r="BO3">
        <v>17.8</v>
      </c>
      <c r="BP3">
        <v>17.8</v>
      </c>
      <c r="BQ3">
        <v>16.8</v>
      </c>
      <c r="BR3">
        <v>17.3</v>
      </c>
      <c r="BS3">
        <v>18.2</v>
      </c>
      <c r="BT3">
        <v>18.399999999999999</v>
      </c>
      <c r="BU3">
        <v>19.7</v>
      </c>
      <c r="BV3">
        <v>19.3</v>
      </c>
      <c r="BW3">
        <v>20.3</v>
      </c>
      <c r="BX3">
        <v>20.100000000000001</v>
      </c>
      <c r="BY3">
        <v>19</v>
      </c>
      <c r="BZ3">
        <v>19.899999999999999</v>
      </c>
      <c r="CA3">
        <v>20.9</v>
      </c>
      <c r="CB3">
        <v>21.8</v>
      </c>
      <c r="CC3">
        <v>23.3</v>
      </c>
      <c r="CD3">
        <v>21.8</v>
      </c>
      <c r="CE3">
        <v>23</v>
      </c>
      <c r="CF3">
        <v>21.7</v>
      </c>
      <c r="CG3">
        <v>22.6</v>
      </c>
      <c r="CH3">
        <v>22.9</v>
      </c>
      <c r="CI3">
        <v>23.2</v>
      </c>
      <c r="CJ3">
        <v>25.5</v>
      </c>
      <c r="CK3">
        <v>26.6</v>
      </c>
      <c r="CL3">
        <v>26.6</v>
      </c>
      <c r="CM3">
        <v>26.1</v>
      </c>
      <c r="CN3">
        <v>27.2</v>
      </c>
      <c r="CO3">
        <v>26.5</v>
      </c>
      <c r="CP3">
        <v>22.7</v>
      </c>
      <c r="CQ3">
        <v>23.8</v>
      </c>
      <c r="CR3">
        <v>26.1</v>
      </c>
      <c r="CS3">
        <v>28.5</v>
      </c>
      <c r="CT3">
        <v>30.2</v>
      </c>
      <c r="CU3">
        <v>31.2</v>
      </c>
      <c r="CV3">
        <v>29.7</v>
      </c>
      <c r="CW3">
        <v>31.3</v>
      </c>
      <c r="CX3">
        <v>31.3</v>
      </c>
      <c r="CY3">
        <v>31.5</v>
      </c>
      <c r="CZ3">
        <v>31.5</v>
      </c>
      <c r="DA3">
        <v>29.6</v>
      </c>
      <c r="DB3">
        <v>28.6</v>
      </c>
      <c r="DC3">
        <v>27.5</v>
      </c>
      <c r="DD3">
        <v>28.5</v>
      </c>
      <c r="DE3">
        <v>29</v>
      </c>
      <c r="DF3">
        <v>30.7</v>
      </c>
      <c r="DG3">
        <v>28.7</v>
      </c>
      <c r="DH3">
        <v>27.8</v>
      </c>
      <c r="DI3">
        <v>31.1</v>
      </c>
      <c r="DJ3">
        <v>29.3</v>
      </c>
      <c r="DK3">
        <v>27.2</v>
      </c>
      <c r="DL3">
        <v>28.4</v>
      </c>
      <c r="DM3">
        <v>27.5</v>
      </c>
      <c r="DN3">
        <v>29.4</v>
      </c>
      <c r="DO3">
        <v>29.1</v>
      </c>
      <c r="DP3">
        <v>28.8</v>
      </c>
      <c r="DQ3">
        <v>26.5</v>
      </c>
      <c r="DR3">
        <v>26.1</v>
      </c>
      <c r="DS3">
        <v>27.1</v>
      </c>
      <c r="DT3">
        <v>25</v>
      </c>
      <c r="DU3">
        <v>23.9</v>
      </c>
      <c r="DV3">
        <v>27.9</v>
      </c>
      <c r="DW3">
        <v>27.9</v>
      </c>
      <c r="DX3">
        <v>30.1</v>
      </c>
      <c r="DY3">
        <v>30.2</v>
      </c>
      <c r="DZ3">
        <v>32.6</v>
      </c>
      <c r="EA3">
        <v>29.9</v>
      </c>
      <c r="EB3">
        <v>29.5</v>
      </c>
      <c r="EC3">
        <v>34.6</v>
      </c>
      <c r="ED3">
        <v>33.299999999999997</v>
      </c>
      <c r="EE3">
        <v>33.1</v>
      </c>
      <c r="EF3">
        <v>33.4</v>
      </c>
      <c r="EG3">
        <v>34.5</v>
      </c>
      <c r="EH3">
        <v>32.6</v>
      </c>
      <c r="EI3">
        <v>31.6</v>
      </c>
      <c r="EJ3">
        <v>29.2</v>
      </c>
      <c r="EK3">
        <v>27.5</v>
      </c>
      <c r="EL3">
        <v>26.9</v>
      </c>
      <c r="EM3">
        <v>26.4</v>
      </c>
      <c r="EN3">
        <v>26.4</v>
      </c>
      <c r="EO3">
        <v>24.1</v>
      </c>
      <c r="EP3">
        <v>22.6</v>
      </c>
    </row>
    <row r="4" spans="1:148">
      <c r="A4" t="s">
        <v>80</v>
      </c>
      <c r="B4" s="27">
        <v>0.95730003699999999</v>
      </c>
      <c r="C4" s="27">
        <v>1.0384046600000001</v>
      </c>
      <c r="D4" s="27">
        <v>0.72116793099999998</v>
      </c>
      <c r="E4" s="27">
        <v>0.46476815100000002</v>
      </c>
      <c r="F4" s="27">
        <v>6.7021446999999998E-2</v>
      </c>
      <c r="G4" s="27">
        <v>-0.171033817</v>
      </c>
      <c r="H4" s="27">
        <v>-0.29704748800000003</v>
      </c>
      <c r="I4" s="27">
        <v>-0.53229045699999999</v>
      </c>
      <c r="J4" s="27">
        <v>-0.32269464199999998</v>
      </c>
      <c r="K4" s="27">
        <v>-2.9886666999999999E-2</v>
      </c>
      <c r="L4" s="27">
        <v>-0.68866466299999995</v>
      </c>
      <c r="M4" s="27">
        <v>-0.77925812400000005</v>
      </c>
      <c r="N4" s="27">
        <v>-0.222666274</v>
      </c>
      <c r="O4" s="27">
        <v>-1.460253515</v>
      </c>
      <c r="P4" s="27">
        <v>-1.9754894620000001</v>
      </c>
      <c r="Q4" s="27">
        <v>-2.328900703</v>
      </c>
      <c r="R4" s="27">
        <v>-1.957105699</v>
      </c>
      <c r="S4" s="27">
        <v>-1.9260770149999999</v>
      </c>
      <c r="T4" s="27">
        <v>-1.8915551100000001</v>
      </c>
      <c r="U4" s="27">
        <v>-1.4366999140000001</v>
      </c>
      <c r="V4" s="27">
        <v>-1.2491933669999999</v>
      </c>
      <c r="W4" s="27">
        <v>-1.1414682279999999</v>
      </c>
      <c r="X4" s="27">
        <v>-0.751265144</v>
      </c>
      <c r="Y4" s="27">
        <v>-0.75205140800000003</v>
      </c>
      <c r="Z4" s="27">
        <v>-0.47357053399999999</v>
      </c>
      <c r="AA4" s="27">
        <v>-0.30956818699999999</v>
      </c>
      <c r="AB4" s="27">
        <v>-0.34344534300000001</v>
      </c>
      <c r="AC4" s="27">
        <v>-1.7741198999999999E-2</v>
      </c>
      <c r="AD4" s="27">
        <v>0.67251944399999997</v>
      </c>
      <c r="AE4" s="27">
        <v>0.88174722100000003</v>
      </c>
      <c r="AF4" s="27">
        <v>1.2330977299999999</v>
      </c>
      <c r="AG4" s="27">
        <v>1.788855509</v>
      </c>
      <c r="AH4" s="27">
        <v>2.320023409</v>
      </c>
      <c r="AI4" s="27">
        <v>2.6374331369999999</v>
      </c>
      <c r="AJ4" s="27">
        <v>2.9686951289999999</v>
      </c>
      <c r="AK4" s="27">
        <v>2.1128730060000001</v>
      </c>
      <c r="AL4" s="27">
        <v>2.118542739</v>
      </c>
      <c r="AM4" s="27">
        <v>2.2120624160000002</v>
      </c>
      <c r="AN4" s="27">
        <v>2.294425843</v>
      </c>
      <c r="AO4" s="27">
        <v>1.6861481380000001</v>
      </c>
      <c r="AP4" s="27">
        <v>1.7322978019999999</v>
      </c>
      <c r="AQ4" s="27">
        <v>1.5431197249999999</v>
      </c>
      <c r="AR4" s="27">
        <v>1.1349688339999999</v>
      </c>
      <c r="AS4" s="27">
        <v>1.5476439150000001</v>
      </c>
      <c r="AT4" s="27">
        <v>1.89292719</v>
      </c>
      <c r="AU4" s="27">
        <v>1.3328697389999999</v>
      </c>
      <c r="AV4" s="27">
        <v>2.0343084519999999</v>
      </c>
      <c r="AW4" s="27">
        <v>2.0685644139999999</v>
      </c>
      <c r="AX4" s="27">
        <v>2.168726554</v>
      </c>
      <c r="AY4" s="27">
        <v>2.6366207039999998</v>
      </c>
      <c r="AZ4" s="27">
        <v>3.1902367059999999</v>
      </c>
      <c r="BA4" s="27">
        <v>3.1828611580000001</v>
      </c>
      <c r="BB4" s="27">
        <v>3.7766794099999998</v>
      </c>
      <c r="BC4" s="27">
        <v>4.6699831270000001</v>
      </c>
      <c r="BD4" s="27">
        <v>4.2867882709999998</v>
      </c>
      <c r="BE4" s="27">
        <v>4.1464586639999998</v>
      </c>
      <c r="BF4" s="27">
        <v>4.4842247640000004</v>
      </c>
      <c r="BG4" s="27">
        <v>4.7697968680000002</v>
      </c>
      <c r="BH4" s="27">
        <v>5.2057904949999996</v>
      </c>
      <c r="BI4" s="27">
        <v>5.4733160630000004</v>
      </c>
      <c r="BJ4" s="27">
        <v>5.7577754219999999</v>
      </c>
      <c r="BK4" s="27">
        <v>5.810048439</v>
      </c>
      <c r="BL4" s="27">
        <v>5.094377143</v>
      </c>
      <c r="BM4" s="27">
        <v>4.6150263779999996</v>
      </c>
      <c r="BN4" s="27">
        <v>4.1965821539999997</v>
      </c>
      <c r="BO4" s="27">
        <v>4.0332974479999999</v>
      </c>
      <c r="BP4" s="27">
        <v>4.2184734410000004</v>
      </c>
      <c r="BQ4" s="27">
        <v>4.1833902859999998</v>
      </c>
      <c r="BR4" s="27">
        <v>3.9500672410000002</v>
      </c>
      <c r="BS4" s="27">
        <v>4.1813929999999999</v>
      </c>
      <c r="BT4" s="27">
        <v>4.5621694140000004</v>
      </c>
      <c r="BU4" s="27">
        <v>4.9873639880000002</v>
      </c>
      <c r="BV4" s="27">
        <v>4.5540514610000002</v>
      </c>
      <c r="BW4" s="27">
        <v>4.3576102590000003</v>
      </c>
      <c r="BX4" s="27">
        <v>4.3777955620000002</v>
      </c>
      <c r="BY4" s="27">
        <v>3.9714255239999998</v>
      </c>
      <c r="BZ4" s="27">
        <v>4.0043896810000001</v>
      </c>
      <c r="CA4" s="27">
        <v>4.0769533170000001</v>
      </c>
      <c r="CB4" s="27">
        <v>4.2044512479999998</v>
      </c>
      <c r="CC4" s="27">
        <v>4.9491179509999998</v>
      </c>
      <c r="CD4" s="27">
        <v>4.5038235459999996</v>
      </c>
      <c r="CE4" s="27">
        <v>4.79407841</v>
      </c>
      <c r="CF4" s="27">
        <v>5.3372538340000002</v>
      </c>
      <c r="CG4" s="27">
        <v>5.8066393969999996</v>
      </c>
      <c r="CH4" s="27">
        <v>5.7131546289999999</v>
      </c>
      <c r="CI4" s="27">
        <v>5.8874332100000002</v>
      </c>
      <c r="CJ4" s="27">
        <v>5.5091718219999999</v>
      </c>
      <c r="CK4" s="27">
        <v>5.3964360180000002</v>
      </c>
      <c r="CL4" s="27">
        <v>5.3561685519999997</v>
      </c>
      <c r="CM4" s="27">
        <v>5.5568999479999999</v>
      </c>
      <c r="CN4" s="27">
        <v>5.8946215799999999</v>
      </c>
      <c r="CO4" s="27">
        <v>5.7906338709999998</v>
      </c>
      <c r="CP4" s="27">
        <v>6.4669635970000003</v>
      </c>
      <c r="CQ4" s="27">
        <v>7.4420697870000003</v>
      </c>
      <c r="CR4" s="27">
        <v>6.9402295269999996</v>
      </c>
      <c r="CS4" s="27">
        <v>7.0079022760000003</v>
      </c>
      <c r="CT4" s="27">
        <v>6.9713108369999999</v>
      </c>
      <c r="CU4" s="27">
        <v>7.0033841920000004</v>
      </c>
      <c r="CV4" s="27">
        <v>6.0311970029999999</v>
      </c>
      <c r="CW4" s="27">
        <v>5.8208714610000003</v>
      </c>
      <c r="CX4" s="27">
        <v>5.7221058290000002</v>
      </c>
      <c r="CY4" s="27">
        <v>5.4114138430000001</v>
      </c>
      <c r="CZ4" s="27">
        <v>5.156367103</v>
      </c>
      <c r="DA4" s="27">
        <v>5.0777269040000004</v>
      </c>
      <c r="DB4" s="27">
        <v>5.3521660090000003</v>
      </c>
      <c r="DC4" s="27">
        <v>5.4683640149999997</v>
      </c>
      <c r="DD4" s="27">
        <v>5.4458041970000002</v>
      </c>
      <c r="DE4" s="27">
        <v>5.2593056320000002</v>
      </c>
      <c r="DF4" s="27">
        <v>5.023164779</v>
      </c>
      <c r="DG4" s="27">
        <v>4.9900864309999999</v>
      </c>
      <c r="DH4" s="27">
        <v>5.5472119400000004</v>
      </c>
      <c r="DI4" s="27">
        <v>5.73293988</v>
      </c>
      <c r="DJ4" s="27">
        <v>5.6875162509999999</v>
      </c>
      <c r="DK4" s="27">
        <v>5.808685058</v>
      </c>
      <c r="DL4" s="27">
        <v>5.7440957099999999</v>
      </c>
      <c r="DM4" s="27">
        <v>6.1380879930000001</v>
      </c>
      <c r="DN4" s="27">
        <v>6.0655465550000001</v>
      </c>
      <c r="DO4" s="27">
        <v>5.5147991889999997</v>
      </c>
      <c r="DP4" s="27">
        <v>5.6872979160000003</v>
      </c>
      <c r="DQ4" s="27">
        <v>6.0283785139999999</v>
      </c>
      <c r="DR4" s="27">
        <v>6.2952473810000003</v>
      </c>
      <c r="DS4" s="27">
        <v>5.7111974190000003</v>
      </c>
      <c r="DT4" s="27">
        <v>6.0234792749999997</v>
      </c>
      <c r="DU4" s="27">
        <v>5.1985132969999999</v>
      </c>
      <c r="DV4" s="27">
        <v>3.676821957</v>
      </c>
      <c r="DW4" s="27">
        <v>3.6932708989999998</v>
      </c>
      <c r="DX4" s="27">
        <v>3.1234188600000001</v>
      </c>
      <c r="DY4" s="27">
        <v>3.5473110700000001</v>
      </c>
      <c r="DZ4" s="27">
        <v>2.9058602822539923</v>
      </c>
      <c r="EA4" s="27">
        <v>2.4774110136270679</v>
      </c>
      <c r="EB4" s="27">
        <v>3.8005677282043537</v>
      </c>
      <c r="EC4" s="27">
        <v>1.9543228066751328</v>
      </c>
      <c r="ED4" s="27">
        <v>2.2098030498854975</v>
      </c>
      <c r="EE4" s="27">
        <v>2.056038729684766</v>
      </c>
      <c r="EF4" s="27">
        <v>1.6819927376369042</v>
      </c>
      <c r="EG4" s="27">
        <v>1.2116315479643009</v>
      </c>
      <c r="EH4" s="27">
        <v>1.5698149741824459</v>
      </c>
      <c r="EI4" s="27">
        <v>1.8564445275535197</v>
      </c>
      <c r="EJ4" s="27">
        <v>1.8493952786809191</v>
      </c>
      <c r="EK4" s="27">
        <v>2.1705357248077832</v>
      </c>
      <c r="EL4" s="27">
        <v>3.2424353382408819</v>
      </c>
      <c r="EM4" s="27">
        <v>3.7664678097831645</v>
      </c>
      <c r="EN4" s="27">
        <v>2.8854375472993352</v>
      </c>
      <c r="EO4" s="27">
        <v>4.3364242659432453</v>
      </c>
      <c r="EP4" s="27">
        <v>4.9537927055892101</v>
      </c>
    </row>
    <row r="7" spans="1:148">
      <c r="C7" s="2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0.59999389629810485"/>
  </sheetPr>
  <dimension ref="A1:C340"/>
  <sheetViews>
    <sheetView workbookViewId="0">
      <pane ySplit="9945" topLeftCell="A307"/>
      <selection activeCell="H18" sqref="H18"/>
      <selection pane="bottomLeft" activeCell="A307" sqref="A307"/>
    </sheetView>
  </sheetViews>
  <sheetFormatPr baseColWidth="10" defaultColWidth="9.140625" defaultRowHeight="12.75"/>
  <cols>
    <col min="1" max="1" width="9.85546875" bestFit="1" customWidth="1"/>
    <col min="6" max="7" width="10.140625" bestFit="1" customWidth="1"/>
  </cols>
  <sheetData>
    <row r="1" spans="1:3">
      <c r="B1" t="s">
        <v>11</v>
      </c>
      <c r="C1" t="s">
        <v>15</v>
      </c>
    </row>
    <row r="2" spans="1:3">
      <c r="B2" t="s">
        <v>9</v>
      </c>
      <c r="C2" t="s">
        <v>14</v>
      </c>
    </row>
    <row r="3" spans="1:3">
      <c r="B3" s="5" t="s">
        <v>13</v>
      </c>
      <c r="C3" t="s">
        <v>12</v>
      </c>
    </row>
    <row r="4" spans="1:3">
      <c r="A4" s="4">
        <v>33358</v>
      </c>
      <c r="B4">
        <v>9.9</v>
      </c>
      <c r="C4">
        <v>11.718999999999999</v>
      </c>
    </row>
    <row r="5" spans="1:3">
      <c r="A5" s="4">
        <v>33389</v>
      </c>
      <c r="B5">
        <v>10.4</v>
      </c>
      <c r="C5">
        <v>11.255000000000001</v>
      </c>
    </row>
    <row r="6" spans="1:3">
      <c r="A6" s="4">
        <v>33417</v>
      </c>
      <c r="B6">
        <v>10</v>
      </c>
      <c r="C6">
        <v>11.942</v>
      </c>
    </row>
    <row r="7" spans="1:3">
      <c r="A7" s="4">
        <v>33450</v>
      </c>
      <c r="B7">
        <v>9.8000000000000007</v>
      </c>
      <c r="C7">
        <v>11.923999999999999</v>
      </c>
    </row>
    <row r="8" spans="1:3">
      <c r="A8" s="4">
        <v>33480</v>
      </c>
      <c r="B8">
        <v>10</v>
      </c>
      <c r="C8">
        <v>11.601000000000001</v>
      </c>
    </row>
    <row r="9" spans="1:3">
      <c r="A9" s="4">
        <v>33511</v>
      </c>
      <c r="B9">
        <v>10.200000000000001</v>
      </c>
      <c r="C9">
        <v>11.289</v>
      </c>
    </row>
    <row r="10" spans="1:3">
      <c r="A10" s="4">
        <v>33542</v>
      </c>
      <c r="B10">
        <v>10.100000000000001</v>
      </c>
      <c r="C10">
        <v>11.416</v>
      </c>
    </row>
    <row r="11" spans="1:3">
      <c r="A11" s="4">
        <v>33571</v>
      </c>
      <c r="B11">
        <v>9</v>
      </c>
      <c r="C11">
        <v>11.696</v>
      </c>
    </row>
    <row r="12" spans="1:3">
      <c r="A12" s="4">
        <v>33603</v>
      </c>
      <c r="B12">
        <v>9</v>
      </c>
      <c r="C12">
        <v>11.257</v>
      </c>
    </row>
    <row r="13" spans="1:3">
      <c r="A13" s="4">
        <v>33634</v>
      </c>
      <c r="B13">
        <v>9.3000000000000007</v>
      </c>
      <c r="C13">
        <v>10.801</v>
      </c>
    </row>
    <row r="14" spans="1:3">
      <c r="A14" s="4">
        <v>33662</v>
      </c>
      <c r="B14">
        <v>9.9</v>
      </c>
      <c r="C14">
        <v>10.700000000000001</v>
      </c>
    </row>
    <row r="15" spans="1:3">
      <c r="A15" s="4">
        <v>33694</v>
      </c>
      <c r="B15">
        <v>10.5</v>
      </c>
      <c r="C15">
        <v>10.951000000000001</v>
      </c>
    </row>
    <row r="16" spans="1:3">
      <c r="A16" s="4">
        <v>33724</v>
      </c>
      <c r="B16">
        <v>10.200000000000001</v>
      </c>
      <c r="C16">
        <v>10.934000000000001</v>
      </c>
    </row>
    <row r="17" spans="1:3">
      <c r="A17" s="4">
        <v>33753</v>
      </c>
      <c r="B17">
        <v>10.700000000000001</v>
      </c>
      <c r="C17">
        <v>10.823</v>
      </c>
    </row>
    <row r="18" spans="1:3">
      <c r="A18" s="4">
        <v>33785</v>
      </c>
      <c r="B18">
        <v>9.8000000000000007</v>
      </c>
      <c r="C18">
        <v>11.456</v>
      </c>
    </row>
    <row r="19" spans="1:3">
      <c r="A19" s="4">
        <v>33816</v>
      </c>
      <c r="B19">
        <v>8.5</v>
      </c>
      <c r="C19">
        <v>12.266</v>
      </c>
    </row>
    <row r="20" spans="1:3">
      <c r="A20" s="4">
        <v>33847</v>
      </c>
      <c r="B20">
        <v>8.1</v>
      </c>
      <c r="C20">
        <v>12.858000000000001</v>
      </c>
    </row>
    <row r="21" spans="1:3">
      <c r="A21" s="4">
        <v>33877</v>
      </c>
      <c r="B21">
        <v>7.6000000000000005</v>
      </c>
      <c r="C21">
        <v>13.183</v>
      </c>
    </row>
    <row r="22" spans="1:3">
      <c r="A22" s="4">
        <v>33907</v>
      </c>
      <c r="B22">
        <v>7.9</v>
      </c>
      <c r="C22">
        <v>12.372</v>
      </c>
    </row>
    <row r="23" spans="1:3">
      <c r="A23" s="4">
        <v>33938</v>
      </c>
      <c r="B23">
        <v>8.6</v>
      </c>
      <c r="C23">
        <v>12.668000000000001</v>
      </c>
    </row>
    <row r="24" spans="1:3">
      <c r="A24" s="4">
        <v>33969</v>
      </c>
      <c r="B24">
        <v>8.9</v>
      </c>
      <c r="C24">
        <v>12.475</v>
      </c>
    </row>
    <row r="25" spans="1:3">
      <c r="A25" s="4">
        <v>33998</v>
      </c>
      <c r="B25">
        <v>10</v>
      </c>
      <c r="C25">
        <v>11.877000000000001</v>
      </c>
    </row>
    <row r="26" spans="1:3">
      <c r="A26" s="4">
        <v>34026</v>
      </c>
      <c r="B26">
        <v>10.100000000000001</v>
      </c>
      <c r="C26">
        <v>11.870000000000001</v>
      </c>
    </row>
    <row r="27" spans="1:3">
      <c r="A27" s="4">
        <v>34059</v>
      </c>
      <c r="B27">
        <v>11.8</v>
      </c>
      <c r="C27">
        <v>11.43</v>
      </c>
    </row>
    <row r="28" spans="1:3">
      <c r="A28" s="4">
        <v>34089</v>
      </c>
      <c r="B28">
        <v>11.700000000000001</v>
      </c>
      <c r="C28">
        <v>11.685</v>
      </c>
    </row>
    <row r="29" spans="1:3">
      <c r="A29" s="4">
        <v>34120</v>
      </c>
      <c r="B29">
        <v>12.100000000000001</v>
      </c>
      <c r="C29">
        <v>10.901</v>
      </c>
    </row>
    <row r="30" spans="1:3">
      <c r="A30" s="4">
        <v>34150</v>
      </c>
      <c r="B30">
        <v>12.200000000000001</v>
      </c>
      <c r="C30">
        <v>10.154</v>
      </c>
    </row>
    <row r="31" spans="1:3">
      <c r="A31" s="4">
        <v>34180</v>
      </c>
      <c r="B31">
        <v>12.8</v>
      </c>
      <c r="C31">
        <v>10.157999999999999</v>
      </c>
    </row>
    <row r="32" spans="1:3">
      <c r="A32" s="4">
        <v>34212</v>
      </c>
      <c r="B32">
        <v>14.5</v>
      </c>
      <c r="C32">
        <v>9.0220000000000002</v>
      </c>
    </row>
    <row r="33" spans="1:3">
      <c r="A33" s="4">
        <v>34242</v>
      </c>
      <c r="B33">
        <v>13.4</v>
      </c>
      <c r="C33">
        <v>9.0630000000000006</v>
      </c>
    </row>
    <row r="34" spans="1:3">
      <c r="A34" s="4">
        <v>34271</v>
      </c>
      <c r="B34">
        <v>14.4</v>
      </c>
      <c r="C34">
        <v>8.4689999999999994</v>
      </c>
    </row>
    <row r="35" spans="1:3">
      <c r="A35" s="4">
        <v>34303</v>
      </c>
      <c r="B35">
        <v>13.600000000000001</v>
      </c>
      <c r="C35">
        <v>8.5340000000000007</v>
      </c>
    </row>
    <row r="36" spans="1:3">
      <c r="A36" s="4">
        <v>34334</v>
      </c>
      <c r="B36">
        <v>15.100000000000001</v>
      </c>
      <c r="C36">
        <v>8.1210000000000004</v>
      </c>
    </row>
    <row r="37" spans="1:3">
      <c r="A37" s="4">
        <v>34365</v>
      </c>
      <c r="B37">
        <v>16.7</v>
      </c>
      <c r="C37">
        <v>7.7919999999999998</v>
      </c>
    </row>
    <row r="38" spans="1:3">
      <c r="A38" s="4">
        <v>34393</v>
      </c>
      <c r="B38">
        <v>15.700000000000001</v>
      </c>
      <c r="C38">
        <v>8.6470000000000002</v>
      </c>
    </row>
    <row r="39" spans="1:3">
      <c r="A39" s="4">
        <v>34424</v>
      </c>
      <c r="B39">
        <v>15.600000000000001</v>
      </c>
      <c r="C39">
        <v>9.0359999999999996</v>
      </c>
    </row>
    <row r="40" spans="1:3">
      <c r="A40" s="4">
        <v>34453</v>
      </c>
      <c r="B40">
        <v>15.8</v>
      </c>
      <c r="C40">
        <v>9.2550000000000008</v>
      </c>
    </row>
    <row r="41" spans="1:3">
      <c r="A41" s="4">
        <v>34485</v>
      </c>
      <c r="B41">
        <v>15.9</v>
      </c>
      <c r="C41">
        <v>9.7560000000000002</v>
      </c>
    </row>
    <row r="42" spans="1:3">
      <c r="A42" s="4">
        <v>34515</v>
      </c>
      <c r="B42">
        <v>13</v>
      </c>
      <c r="C42">
        <v>10.406000000000001</v>
      </c>
    </row>
    <row r="43" spans="1:3">
      <c r="A43" s="4">
        <v>34544</v>
      </c>
      <c r="B43">
        <v>13.600000000000001</v>
      </c>
      <c r="C43">
        <v>10.515000000000001</v>
      </c>
    </row>
    <row r="44" spans="1:3">
      <c r="A44" s="4">
        <v>34577</v>
      </c>
      <c r="B44">
        <v>13.600000000000001</v>
      </c>
      <c r="C44">
        <v>10.954000000000001</v>
      </c>
    </row>
    <row r="45" spans="1:3">
      <c r="A45" s="4">
        <v>34607</v>
      </c>
      <c r="B45">
        <v>13.100000000000001</v>
      </c>
      <c r="C45">
        <v>11.086</v>
      </c>
    </row>
    <row r="46" spans="1:3">
      <c r="A46" s="4">
        <v>34638</v>
      </c>
      <c r="B46">
        <v>13.9</v>
      </c>
      <c r="C46">
        <v>11.152000000000001</v>
      </c>
    </row>
    <row r="47" spans="1:3">
      <c r="A47" s="4">
        <v>34668</v>
      </c>
      <c r="B47">
        <v>14.100000000000001</v>
      </c>
      <c r="C47">
        <v>11.125</v>
      </c>
    </row>
    <row r="48" spans="1:3">
      <c r="A48" s="4">
        <v>34698</v>
      </c>
      <c r="B48">
        <v>13.4</v>
      </c>
      <c r="C48">
        <v>11.862</v>
      </c>
    </row>
    <row r="49" spans="1:3">
      <c r="A49" s="4">
        <v>34730</v>
      </c>
      <c r="B49">
        <v>13.100000000000001</v>
      </c>
      <c r="C49">
        <v>11.791</v>
      </c>
    </row>
    <row r="50" spans="1:3">
      <c r="A50" s="4">
        <v>34758</v>
      </c>
      <c r="B50">
        <v>13.100000000000001</v>
      </c>
      <c r="C50">
        <v>11.764000000000001</v>
      </c>
    </row>
    <row r="51" spans="1:3">
      <c r="A51" s="4">
        <v>34789</v>
      </c>
      <c r="B51">
        <v>12.3</v>
      </c>
      <c r="C51">
        <v>12.284000000000001</v>
      </c>
    </row>
    <row r="52" spans="1:3">
      <c r="A52" s="4">
        <v>34817</v>
      </c>
      <c r="B52">
        <v>13</v>
      </c>
      <c r="C52">
        <v>12.115</v>
      </c>
    </row>
    <row r="53" spans="1:3">
      <c r="A53" s="4">
        <v>34850</v>
      </c>
      <c r="B53">
        <v>12.4</v>
      </c>
      <c r="C53">
        <v>11.47</v>
      </c>
    </row>
    <row r="54" spans="1:3">
      <c r="A54" s="4">
        <v>34880</v>
      </c>
      <c r="B54">
        <v>11.600000000000001</v>
      </c>
      <c r="C54">
        <v>11.757</v>
      </c>
    </row>
    <row r="55" spans="1:3">
      <c r="A55" s="4">
        <v>34911</v>
      </c>
      <c r="B55">
        <v>11.9</v>
      </c>
      <c r="C55">
        <v>11.233000000000001</v>
      </c>
    </row>
    <row r="56" spans="1:3">
      <c r="A56" s="4">
        <v>34942</v>
      </c>
      <c r="B56">
        <v>12</v>
      </c>
      <c r="C56">
        <v>11.004</v>
      </c>
    </row>
    <row r="57" spans="1:3">
      <c r="A57" s="4">
        <v>34971</v>
      </c>
      <c r="B57">
        <v>11.9</v>
      </c>
      <c r="C57">
        <v>11.013999999999999</v>
      </c>
    </row>
    <row r="58" spans="1:3">
      <c r="A58" s="4">
        <v>35003</v>
      </c>
      <c r="B58">
        <v>10.700000000000001</v>
      </c>
      <c r="C58">
        <v>10.887</v>
      </c>
    </row>
    <row r="59" spans="1:3">
      <c r="A59" s="4">
        <v>35033</v>
      </c>
      <c r="B59">
        <v>11.4</v>
      </c>
      <c r="C59">
        <v>10.305</v>
      </c>
    </row>
    <row r="60" spans="1:3">
      <c r="A60" s="4">
        <v>35062</v>
      </c>
      <c r="B60">
        <v>11.700000000000001</v>
      </c>
      <c r="C60">
        <v>9.7000000000000011</v>
      </c>
    </row>
    <row r="61" spans="1:3">
      <c r="A61" s="4">
        <v>35095</v>
      </c>
      <c r="B61">
        <v>12</v>
      </c>
      <c r="C61">
        <v>9.5250000000000004</v>
      </c>
    </row>
    <row r="62" spans="1:3">
      <c r="A62" s="4">
        <v>35124</v>
      </c>
      <c r="B62">
        <v>12.200000000000001</v>
      </c>
      <c r="C62">
        <v>9.59</v>
      </c>
    </row>
    <row r="63" spans="1:3">
      <c r="A63" s="4">
        <v>35153</v>
      </c>
      <c r="B63">
        <v>11.9</v>
      </c>
      <c r="C63">
        <v>9.7110000000000003</v>
      </c>
    </row>
    <row r="64" spans="1:3">
      <c r="A64" s="4">
        <v>35185</v>
      </c>
      <c r="B64">
        <v>12.5</v>
      </c>
      <c r="C64">
        <v>9.1340000000000003</v>
      </c>
    </row>
    <row r="65" spans="1:3">
      <c r="A65" s="4">
        <v>35216</v>
      </c>
      <c r="B65">
        <v>12.9</v>
      </c>
      <c r="C65">
        <v>9.1340000000000003</v>
      </c>
    </row>
    <row r="66" spans="1:3">
      <c r="A66" s="4">
        <v>35244</v>
      </c>
      <c r="B66">
        <v>13.3</v>
      </c>
      <c r="C66">
        <v>8.8979999999999997</v>
      </c>
    </row>
    <row r="67" spans="1:3">
      <c r="A67" s="4">
        <v>35277</v>
      </c>
      <c r="B67">
        <v>12.4</v>
      </c>
      <c r="C67">
        <v>8.9450000000000003</v>
      </c>
    </row>
    <row r="68" spans="1:3">
      <c r="A68" s="4">
        <v>35307</v>
      </c>
      <c r="B68">
        <v>12.600000000000001</v>
      </c>
      <c r="C68">
        <v>8.8420000000000005</v>
      </c>
    </row>
    <row r="69" spans="1:3">
      <c r="A69" s="4">
        <v>35338</v>
      </c>
      <c r="B69">
        <v>13.100000000000001</v>
      </c>
      <c r="C69">
        <v>7.859</v>
      </c>
    </row>
    <row r="70" spans="1:3">
      <c r="A70" s="4">
        <v>35369</v>
      </c>
      <c r="B70">
        <v>13.4</v>
      </c>
      <c r="C70">
        <v>7.8440000000000003</v>
      </c>
    </row>
    <row r="71" spans="1:3">
      <c r="A71" s="4">
        <v>35398</v>
      </c>
      <c r="B71">
        <v>14.4</v>
      </c>
      <c r="C71">
        <v>7.08</v>
      </c>
    </row>
    <row r="72" spans="1:3">
      <c r="A72" s="4">
        <v>35430</v>
      </c>
      <c r="B72">
        <v>15.8</v>
      </c>
      <c r="C72">
        <v>6.8559999999999999</v>
      </c>
    </row>
    <row r="73" spans="1:3">
      <c r="A73" s="4">
        <v>35461</v>
      </c>
      <c r="B73">
        <v>16.400000000000002</v>
      </c>
      <c r="C73">
        <v>6.6859999999999999</v>
      </c>
    </row>
    <row r="74" spans="1:3">
      <c r="A74" s="4">
        <v>35489</v>
      </c>
      <c r="B74">
        <v>16.400000000000002</v>
      </c>
      <c r="C74">
        <v>6.7880000000000003</v>
      </c>
    </row>
    <row r="75" spans="1:3">
      <c r="A75" s="4">
        <v>35520</v>
      </c>
      <c r="B75">
        <v>17.100000000000001</v>
      </c>
      <c r="C75">
        <v>7.1269999999999998</v>
      </c>
    </row>
    <row r="76" spans="1:3">
      <c r="A76" s="4">
        <v>35550</v>
      </c>
      <c r="B76">
        <v>18.600000000000001</v>
      </c>
      <c r="C76">
        <v>6.8380000000000001</v>
      </c>
    </row>
    <row r="77" spans="1:3">
      <c r="A77" s="4">
        <v>35580</v>
      </c>
      <c r="B77">
        <v>19.900000000000002</v>
      </c>
      <c r="C77">
        <v>6.7069999999999999</v>
      </c>
    </row>
    <row r="78" spans="1:3">
      <c r="A78" s="4">
        <v>35611</v>
      </c>
      <c r="B78">
        <v>20.200000000000003</v>
      </c>
      <c r="C78">
        <v>6.335</v>
      </c>
    </row>
    <row r="79" spans="1:3">
      <c r="A79" s="4">
        <v>35642</v>
      </c>
      <c r="B79">
        <v>20</v>
      </c>
      <c r="C79">
        <v>6.1059999999999999</v>
      </c>
    </row>
    <row r="80" spans="1:3">
      <c r="A80" s="4">
        <v>35671</v>
      </c>
      <c r="B80">
        <v>19.3</v>
      </c>
      <c r="C80">
        <v>6.3090000000000002</v>
      </c>
    </row>
    <row r="81" spans="1:3">
      <c r="A81" s="4">
        <v>35703</v>
      </c>
      <c r="B81">
        <v>19.8</v>
      </c>
      <c r="C81">
        <v>5.9139999999999997</v>
      </c>
    </row>
    <row r="82" spans="1:3">
      <c r="A82" s="4">
        <v>35734</v>
      </c>
      <c r="B82">
        <v>17.5</v>
      </c>
      <c r="C82">
        <v>5.9910000000000005</v>
      </c>
    </row>
    <row r="83" spans="1:3">
      <c r="A83" s="4">
        <v>35762</v>
      </c>
      <c r="B83">
        <v>18.8</v>
      </c>
      <c r="C83">
        <v>5.8209999999999997</v>
      </c>
    </row>
    <row r="84" spans="1:3">
      <c r="A84" s="4">
        <v>35795</v>
      </c>
      <c r="B84">
        <v>19.600000000000001</v>
      </c>
      <c r="C84">
        <v>5.6310000000000002</v>
      </c>
    </row>
    <row r="85" spans="1:3">
      <c r="A85" s="4">
        <v>35825</v>
      </c>
      <c r="B85">
        <v>21.5</v>
      </c>
      <c r="C85">
        <v>5.3449999999999998</v>
      </c>
    </row>
    <row r="86" spans="1:3">
      <c r="A86" s="4">
        <v>35853</v>
      </c>
      <c r="B86">
        <v>23.8</v>
      </c>
      <c r="C86">
        <v>5.1390000000000002</v>
      </c>
    </row>
    <row r="87" spans="1:3">
      <c r="A87" s="4">
        <v>35885</v>
      </c>
      <c r="B87">
        <v>25.3</v>
      </c>
      <c r="C87">
        <v>5.0840000000000005</v>
      </c>
    </row>
    <row r="88" spans="1:3">
      <c r="A88" s="4">
        <v>35915</v>
      </c>
      <c r="B88">
        <v>25</v>
      </c>
      <c r="C88">
        <v>5.2130000000000001</v>
      </c>
    </row>
    <row r="89" spans="1:3">
      <c r="A89" s="4">
        <v>35944</v>
      </c>
      <c r="B89">
        <v>24.1</v>
      </c>
      <c r="C89">
        <v>5.0780000000000003</v>
      </c>
    </row>
    <row r="90" spans="1:3">
      <c r="A90" s="4">
        <v>35976</v>
      </c>
      <c r="B90">
        <v>24.400000000000002</v>
      </c>
      <c r="C90">
        <v>5.0040000000000004</v>
      </c>
    </row>
    <row r="91" spans="1:3">
      <c r="A91" s="4">
        <v>36007</v>
      </c>
      <c r="B91">
        <v>25.3</v>
      </c>
      <c r="C91">
        <v>4.9009999999999998</v>
      </c>
    </row>
    <row r="92" spans="1:3">
      <c r="A92" s="4">
        <v>36038</v>
      </c>
      <c r="B92">
        <v>20.400000000000002</v>
      </c>
      <c r="C92">
        <v>4.6479999999999997</v>
      </c>
    </row>
    <row r="93" spans="1:3">
      <c r="A93" s="4">
        <v>36068</v>
      </c>
      <c r="B93">
        <v>18.900000000000002</v>
      </c>
      <c r="C93">
        <v>4.3410000000000002</v>
      </c>
    </row>
    <row r="94" spans="1:3">
      <c r="A94" s="4">
        <v>36098</v>
      </c>
      <c r="B94">
        <v>21.200000000000003</v>
      </c>
      <c r="C94">
        <v>4.4690000000000003</v>
      </c>
    </row>
    <row r="95" spans="1:3">
      <c r="A95" s="4">
        <v>36129</v>
      </c>
      <c r="B95">
        <v>23.200000000000003</v>
      </c>
      <c r="C95">
        <v>4.2549999999999999</v>
      </c>
    </row>
    <row r="96" spans="1:3">
      <c r="A96" s="4">
        <v>36160</v>
      </c>
      <c r="B96">
        <v>23.6</v>
      </c>
      <c r="C96">
        <v>3.9940000000000002</v>
      </c>
    </row>
    <row r="97" spans="1:3">
      <c r="A97" s="4">
        <v>36189</v>
      </c>
      <c r="B97">
        <v>23.700000000000003</v>
      </c>
      <c r="C97">
        <v>3.887</v>
      </c>
    </row>
    <row r="98" spans="1:3">
      <c r="A98" s="4">
        <v>36217</v>
      </c>
      <c r="B98">
        <v>24.200000000000003</v>
      </c>
      <c r="C98">
        <v>4.242</v>
      </c>
    </row>
    <row r="99" spans="1:3">
      <c r="A99" s="4">
        <v>36250</v>
      </c>
      <c r="B99">
        <v>20.900000000000002</v>
      </c>
      <c r="C99">
        <v>4.2839999999999998</v>
      </c>
    </row>
    <row r="100" spans="1:3">
      <c r="A100" s="4">
        <v>36280</v>
      </c>
      <c r="B100">
        <v>21.200000000000003</v>
      </c>
      <c r="C100">
        <v>4.0880000000000001</v>
      </c>
    </row>
    <row r="101" spans="1:3">
      <c r="A101" s="4">
        <v>36311</v>
      </c>
      <c r="B101">
        <v>21.1</v>
      </c>
      <c r="C101">
        <v>4.4139999999999997</v>
      </c>
    </row>
    <row r="102" spans="1:3">
      <c r="A102" s="4">
        <v>36341</v>
      </c>
      <c r="B102">
        <v>21.200000000000003</v>
      </c>
      <c r="C102">
        <v>4.7569999999999997</v>
      </c>
    </row>
    <row r="103" spans="1:3">
      <c r="A103" s="4">
        <v>36371</v>
      </c>
      <c r="B103">
        <v>20</v>
      </c>
      <c r="C103">
        <v>5.0110000000000001</v>
      </c>
    </row>
    <row r="104" spans="1:3">
      <c r="A104" s="4">
        <v>36403</v>
      </c>
      <c r="B104">
        <v>20.900000000000002</v>
      </c>
      <c r="C104">
        <v>5.181</v>
      </c>
    </row>
    <row r="105" spans="1:3">
      <c r="A105" s="4">
        <v>36433</v>
      </c>
      <c r="B105">
        <v>20.400000000000002</v>
      </c>
      <c r="C105">
        <v>5.36</v>
      </c>
    </row>
    <row r="106" spans="1:3">
      <c r="A106" s="4">
        <v>36462</v>
      </c>
      <c r="B106">
        <v>20.700000000000003</v>
      </c>
      <c r="C106">
        <v>5.42</v>
      </c>
    </row>
    <row r="107" spans="1:3">
      <c r="A107" s="4">
        <v>36494</v>
      </c>
      <c r="B107">
        <v>22.8</v>
      </c>
      <c r="C107">
        <v>5.3870000000000005</v>
      </c>
    </row>
    <row r="108" spans="1:3">
      <c r="A108" s="4">
        <v>36525</v>
      </c>
      <c r="B108">
        <v>24.1</v>
      </c>
      <c r="C108">
        <v>5.5330000000000004</v>
      </c>
    </row>
    <row r="109" spans="1:3">
      <c r="A109" s="4">
        <v>36556</v>
      </c>
      <c r="B109">
        <v>22.8</v>
      </c>
      <c r="C109">
        <v>5.7969999999999997</v>
      </c>
    </row>
    <row r="110" spans="1:3">
      <c r="A110" s="4">
        <v>36585</v>
      </c>
      <c r="B110">
        <v>25.200000000000003</v>
      </c>
      <c r="C110">
        <v>5.71</v>
      </c>
    </row>
    <row r="111" spans="1:3">
      <c r="A111" s="4">
        <v>36616</v>
      </c>
      <c r="B111">
        <v>22.400000000000002</v>
      </c>
      <c r="C111">
        <v>5.4450000000000003</v>
      </c>
    </row>
    <row r="112" spans="1:3">
      <c r="A112" s="4">
        <v>36644</v>
      </c>
      <c r="B112">
        <v>22.6</v>
      </c>
      <c r="C112">
        <v>5.532</v>
      </c>
    </row>
    <row r="113" spans="1:3">
      <c r="A113" s="4">
        <v>36677</v>
      </c>
      <c r="B113">
        <v>21</v>
      </c>
      <c r="C113">
        <v>5.5049999999999999</v>
      </c>
    </row>
    <row r="114" spans="1:3">
      <c r="A114" s="4">
        <v>36707</v>
      </c>
      <c r="B114">
        <v>20.8</v>
      </c>
      <c r="C114">
        <v>5.5060000000000002</v>
      </c>
    </row>
    <row r="115" spans="1:3">
      <c r="A115" s="4">
        <v>36738</v>
      </c>
      <c r="B115">
        <v>21.1</v>
      </c>
      <c r="C115">
        <v>5.4809999999999999</v>
      </c>
    </row>
    <row r="116" spans="1:3">
      <c r="A116" s="4">
        <v>36769</v>
      </c>
      <c r="B116">
        <v>21.900000000000002</v>
      </c>
      <c r="C116">
        <v>5.6020000000000003</v>
      </c>
    </row>
    <row r="117" spans="1:3">
      <c r="A117" s="4">
        <v>36798</v>
      </c>
      <c r="B117">
        <v>22</v>
      </c>
      <c r="C117">
        <v>5.5339999999999998</v>
      </c>
    </row>
    <row r="118" spans="1:3">
      <c r="A118" s="4">
        <v>36830</v>
      </c>
      <c r="B118">
        <v>21.400000000000002</v>
      </c>
      <c r="C118">
        <v>5.5030000000000001</v>
      </c>
    </row>
    <row r="119" spans="1:3">
      <c r="A119" s="4">
        <v>36860</v>
      </c>
      <c r="B119">
        <v>19.3</v>
      </c>
      <c r="C119">
        <v>5.3570000000000002</v>
      </c>
    </row>
    <row r="120" spans="1:3">
      <c r="A120" s="4">
        <v>36889</v>
      </c>
      <c r="B120">
        <v>19.100000000000001</v>
      </c>
      <c r="C120">
        <v>5.1450000000000005</v>
      </c>
    </row>
    <row r="121" spans="1:3">
      <c r="A121" s="4">
        <v>36922</v>
      </c>
      <c r="B121">
        <v>22</v>
      </c>
      <c r="C121">
        <v>5.0629999999999997</v>
      </c>
    </row>
    <row r="122" spans="1:3">
      <c r="A122" s="4">
        <v>36950</v>
      </c>
      <c r="B122">
        <v>19.600000000000001</v>
      </c>
      <c r="C122">
        <v>5.0970000000000004</v>
      </c>
    </row>
    <row r="123" spans="1:3">
      <c r="A123" s="4">
        <v>36980</v>
      </c>
      <c r="B123">
        <v>19.200000000000003</v>
      </c>
      <c r="C123">
        <v>5.0510000000000002</v>
      </c>
    </row>
    <row r="124" spans="1:3">
      <c r="A124" s="4">
        <v>37011</v>
      </c>
      <c r="B124">
        <v>19.900000000000002</v>
      </c>
      <c r="C124">
        <v>5.3719999999999999</v>
      </c>
    </row>
    <row r="125" spans="1:3">
      <c r="A125" s="4">
        <v>37042</v>
      </c>
      <c r="B125">
        <v>19.400000000000002</v>
      </c>
      <c r="C125">
        <v>5.47</v>
      </c>
    </row>
    <row r="126" spans="1:3">
      <c r="A126" s="4">
        <v>37071</v>
      </c>
      <c r="B126">
        <v>18.3</v>
      </c>
      <c r="C126">
        <v>5.4219999999999997</v>
      </c>
    </row>
    <row r="127" spans="1:3">
      <c r="A127" s="4">
        <v>37103</v>
      </c>
      <c r="B127">
        <v>16.3</v>
      </c>
      <c r="C127">
        <v>5.1909999999999998</v>
      </c>
    </row>
    <row r="128" spans="1:3">
      <c r="A128" s="4">
        <v>37134</v>
      </c>
      <c r="B128">
        <v>15.9</v>
      </c>
      <c r="C128">
        <v>5.0789999999999997</v>
      </c>
    </row>
    <row r="129" spans="1:3">
      <c r="A129" s="4">
        <v>37162</v>
      </c>
      <c r="B129">
        <v>14.100000000000001</v>
      </c>
      <c r="C129">
        <v>5.0730000000000004</v>
      </c>
    </row>
    <row r="130" spans="1:3">
      <c r="A130" s="4">
        <v>37195</v>
      </c>
      <c r="B130">
        <v>14.200000000000001</v>
      </c>
      <c r="C130">
        <v>4.7030000000000003</v>
      </c>
    </row>
    <row r="131" spans="1:3">
      <c r="A131" s="4">
        <v>37225</v>
      </c>
      <c r="B131">
        <v>15.200000000000001</v>
      </c>
      <c r="C131">
        <v>4.859</v>
      </c>
    </row>
    <row r="132" spans="1:3">
      <c r="A132" s="4">
        <v>37256</v>
      </c>
      <c r="B132">
        <v>15.200000000000001</v>
      </c>
      <c r="C132">
        <v>5.1349999999999998</v>
      </c>
    </row>
    <row r="133" spans="1:3">
      <c r="A133" s="4">
        <v>37287</v>
      </c>
      <c r="B133">
        <v>16.5</v>
      </c>
      <c r="C133">
        <v>5.0860000000000003</v>
      </c>
    </row>
    <row r="134" spans="1:3">
      <c r="A134" s="4">
        <v>37315</v>
      </c>
      <c r="B134">
        <v>16.8</v>
      </c>
      <c r="C134">
        <v>5.1420000000000003</v>
      </c>
    </row>
    <row r="135" spans="1:3">
      <c r="A135" s="4">
        <v>37344</v>
      </c>
      <c r="B135">
        <v>17</v>
      </c>
      <c r="C135">
        <v>5.4119999999999999</v>
      </c>
    </row>
    <row r="136" spans="1:3">
      <c r="A136" s="4">
        <v>37376</v>
      </c>
      <c r="B136">
        <v>16.2</v>
      </c>
      <c r="C136">
        <v>5.2930000000000001</v>
      </c>
    </row>
    <row r="137" spans="1:3">
      <c r="A137" s="4">
        <v>37407</v>
      </c>
      <c r="B137">
        <v>15.9</v>
      </c>
      <c r="C137">
        <v>5.3230000000000004</v>
      </c>
    </row>
    <row r="138" spans="1:3">
      <c r="A138" s="4">
        <v>37435</v>
      </c>
      <c r="B138">
        <v>14</v>
      </c>
      <c r="C138">
        <v>5.1130000000000004</v>
      </c>
    </row>
    <row r="139" spans="1:3">
      <c r="A139" s="4">
        <v>37468</v>
      </c>
      <c r="B139">
        <v>13.100000000000001</v>
      </c>
      <c r="C139">
        <v>4.9409999999999998</v>
      </c>
    </row>
    <row r="140" spans="1:3">
      <c r="A140" s="4">
        <v>37498</v>
      </c>
      <c r="B140">
        <v>13.700000000000001</v>
      </c>
      <c r="C140">
        <v>4.7519999999999998</v>
      </c>
    </row>
    <row r="141" spans="1:3">
      <c r="A141" s="4">
        <v>37529</v>
      </c>
      <c r="B141">
        <v>11.8</v>
      </c>
      <c r="C141">
        <v>4.4470000000000001</v>
      </c>
    </row>
    <row r="142" spans="1:3">
      <c r="A142" s="4">
        <v>37560</v>
      </c>
      <c r="B142">
        <v>13.200000000000001</v>
      </c>
      <c r="C142">
        <v>4.6210000000000004</v>
      </c>
    </row>
    <row r="143" spans="1:3">
      <c r="A143" s="4">
        <v>37589</v>
      </c>
      <c r="B143">
        <v>14.3</v>
      </c>
      <c r="C143">
        <v>4.5629999999999997</v>
      </c>
    </row>
    <row r="144" spans="1:3">
      <c r="A144" s="4">
        <v>37621</v>
      </c>
      <c r="B144">
        <v>13</v>
      </c>
      <c r="C144">
        <v>4.2759999999999998</v>
      </c>
    </row>
    <row r="145" spans="1:3">
      <c r="A145" s="4">
        <v>37652</v>
      </c>
      <c r="B145">
        <v>12.9</v>
      </c>
      <c r="C145">
        <v>4.1070000000000002</v>
      </c>
    </row>
    <row r="146" spans="1:3">
      <c r="A146" s="4">
        <v>37680</v>
      </c>
      <c r="B146">
        <v>12.9</v>
      </c>
      <c r="C146">
        <v>3.9290000000000003</v>
      </c>
    </row>
    <row r="147" spans="1:3">
      <c r="A147" s="4">
        <v>37711</v>
      </c>
      <c r="B147">
        <v>12.700000000000001</v>
      </c>
      <c r="C147">
        <v>4.0430000000000001</v>
      </c>
    </row>
    <row r="148" spans="1:3">
      <c r="A148" s="4">
        <v>37741</v>
      </c>
      <c r="B148">
        <v>13.8</v>
      </c>
      <c r="C148">
        <v>4.0709999999999997</v>
      </c>
    </row>
    <row r="149" spans="1:3">
      <c r="A149" s="4">
        <v>37771</v>
      </c>
      <c r="B149">
        <v>14</v>
      </c>
      <c r="C149">
        <v>3.694</v>
      </c>
    </row>
    <row r="150" spans="1:3">
      <c r="A150" s="4">
        <v>37802</v>
      </c>
      <c r="B150">
        <v>14.700000000000001</v>
      </c>
      <c r="C150">
        <v>3.754</v>
      </c>
    </row>
    <row r="151" spans="1:3">
      <c r="A151" s="4">
        <v>37833</v>
      </c>
      <c r="B151">
        <v>14.700000000000001</v>
      </c>
      <c r="C151">
        <v>4.1180000000000003</v>
      </c>
    </row>
    <row r="152" spans="1:3">
      <c r="A152" s="4">
        <v>37862</v>
      </c>
      <c r="B152">
        <v>14.700000000000001</v>
      </c>
      <c r="C152">
        <v>4.2240000000000002</v>
      </c>
    </row>
    <row r="153" spans="1:3">
      <c r="A153" s="4">
        <v>37894</v>
      </c>
      <c r="B153">
        <v>14.200000000000001</v>
      </c>
      <c r="C153">
        <v>4.0040000000000004</v>
      </c>
    </row>
    <row r="154" spans="1:3">
      <c r="A154" s="4">
        <v>37925</v>
      </c>
      <c r="B154">
        <v>15</v>
      </c>
      <c r="C154">
        <v>4.3129999999999997</v>
      </c>
    </row>
    <row r="155" spans="1:3">
      <c r="A155" s="4">
        <v>37953</v>
      </c>
      <c r="B155">
        <v>15.3</v>
      </c>
      <c r="C155">
        <v>4.45</v>
      </c>
    </row>
    <row r="156" spans="1:3">
      <c r="A156" s="4">
        <v>37986</v>
      </c>
      <c r="B156">
        <v>16</v>
      </c>
      <c r="C156">
        <v>4.2830000000000004</v>
      </c>
    </row>
    <row r="157" spans="1:3">
      <c r="A157" s="4">
        <v>38016</v>
      </c>
      <c r="B157">
        <v>16.2</v>
      </c>
      <c r="C157">
        <v>4.2300000000000004</v>
      </c>
    </row>
    <row r="158" spans="1:3">
      <c r="A158" s="4">
        <v>38044</v>
      </c>
      <c r="B158">
        <v>16.8</v>
      </c>
      <c r="C158">
        <v>4.0339999999999998</v>
      </c>
    </row>
    <row r="159" spans="1:3">
      <c r="A159" s="4">
        <v>38077</v>
      </c>
      <c r="B159">
        <v>16.3</v>
      </c>
      <c r="C159">
        <v>3.9170000000000003</v>
      </c>
    </row>
    <row r="160" spans="1:3">
      <c r="A160" s="4">
        <v>38107</v>
      </c>
      <c r="B160">
        <v>16.5</v>
      </c>
      <c r="C160">
        <v>4.1669999999999998</v>
      </c>
    </row>
    <row r="161" spans="1:3">
      <c r="A161" s="4">
        <v>38138</v>
      </c>
      <c r="B161">
        <v>16.2</v>
      </c>
      <c r="C161">
        <v>4.2809999999999997</v>
      </c>
    </row>
    <row r="162" spans="1:3">
      <c r="A162" s="4">
        <v>38168</v>
      </c>
      <c r="B162">
        <v>16.400000000000002</v>
      </c>
      <c r="C162">
        <v>4.2709999999999999</v>
      </c>
    </row>
    <row r="163" spans="1:3">
      <c r="A163" s="4">
        <v>38198</v>
      </c>
      <c r="B163">
        <v>16.3</v>
      </c>
      <c r="C163">
        <v>4.234</v>
      </c>
    </row>
    <row r="164" spans="1:3">
      <c r="A164" s="4">
        <v>38230</v>
      </c>
      <c r="B164">
        <v>16.2</v>
      </c>
      <c r="C164">
        <v>4.0389999999999997</v>
      </c>
    </row>
    <row r="165" spans="1:3">
      <c r="A165" s="4">
        <v>38260</v>
      </c>
      <c r="B165">
        <v>16.5</v>
      </c>
      <c r="C165">
        <v>4.0010000000000003</v>
      </c>
    </row>
    <row r="166" spans="1:3">
      <c r="A166" s="4">
        <v>38289</v>
      </c>
      <c r="B166">
        <v>17.2</v>
      </c>
      <c r="C166">
        <v>3.88</v>
      </c>
    </row>
    <row r="167" spans="1:3">
      <c r="A167" s="4">
        <v>38321</v>
      </c>
      <c r="B167">
        <v>17.5</v>
      </c>
      <c r="C167">
        <v>3.7370000000000001</v>
      </c>
    </row>
    <row r="168" spans="1:3">
      <c r="A168" s="4">
        <v>38352</v>
      </c>
      <c r="B168">
        <v>18.3</v>
      </c>
      <c r="C168">
        <v>3.6179999999999999</v>
      </c>
    </row>
    <row r="169" spans="1:3">
      <c r="A169" s="4">
        <v>38383</v>
      </c>
      <c r="B169">
        <v>18.900000000000002</v>
      </c>
      <c r="C169">
        <v>3.5529999999999999</v>
      </c>
    </row>
    <row r="170" spans="1:3">
      <c r="A170" s="4">
        <v>38411</v>
      </c>
      <c r="B170">
        <v>18.8</v>
      </c>
      <c r="C170">
        <v>3.7110000000000003</v>
      </c>
    </row>
    <row r="171" spans="1:3">
      <c r="A171" s="4">
        <v>38442</v>
      </c>
      <c r="B171">
        <v>17.600000000000001</v>
      </c>
      <c r="C171">
        <v>3.645</v>
      </c>
    </row>
    <row r="172" spans="1:3">
      <c r="A172" s="4">
        <v>38471</v>
      </c>
      <c r="B172">
        <v>17.2</v>
      </c>
      <c r="C172">
        <v>3.423</v>
      </c>
    </row>
    <row r="173" spans="1:3">
      <c r="A173" s="4">
        <v>38503</v>
      </c>
      <c r="B173">
        <v>17.7</v>
      </c>
      <c r="C173">
        <v>3.2610000000000001</v>
      </c>
    </row>
    <row r="174" spans="1:3">
      <c r="A174" s="4">
        <v>38533</v>
      </c>
      <c r="B174">
        <v>18.3</v>
      </c>
      <c r="C174">
        <v>3.109</v>
      </c>
    </row>
    <row r="175" spans="1:3">
      <c r="A175" s="4">
        <v>38562</v>
      </c>
      <c r="B175">
        <v>18.7</v>
      </c>
      <c r="C175">
        <v>3.2290000000000001</v>
      </c>
    </row>
    <row r="176" spans="1:3">
      <c r="A176" s="4">
        <v>38595</v>
      </c>
      <c r="B176">
        <v>18.600000000000001</v>
      </c>
      <c r="C176">
        <v>3.0819999999999999</v>
      </c>
    </row>
    <row r="177" spans="1:3">
      <c r="A177" s="4">
        <v>38625</v>
      </c>
      <c r="B177">
        <v>20</v>
      </c>
      <c r="C177">
        <v>3.2</v>
      </c>
    </row>
    <row r="178" spans="1:3">
      <c r="A178" s="4">
        <v>38656</v>
      </c>
      <c r="B178">
        <v>19.3</v>
      </c>
      <c r="C178">
        <v>3.4380000000000002</v>
      </c>
    </row>
    <row r="179" spans="1:3">
      <c r="A179" s="4">
        <v>38686</v>
      </c>
      <c r="B179">
        <v>18.900000000000002</v>
      </c>
      <c r="C179">
        <v>3.4670000000000001</v>
      </c>
    </row>
    <row r="180" spans="1:3">
      <c r="A180" s="4">
        <v>38716</v>
      </c>
      <c r="B180">
        <v>19.100000000000001</v>
      </c>
      <c r="C180">
        <v>3.3160000000000003</v>
      </c>
    </row>
    <row r="181" spans="1:3">
      <c r="A181" s="4">
        <v>38748</v>
      </c>
      <c r="B181">
        <v>19.8</v>
      </c>
      <c r="C181">
        <v>3.4769999999999999</v>
      </c>
    </row>
    <row r="182" spans="1:3">
      <c r="A182" s="4">
        <v>38776</v>
      </c>
      <c r="B182">
        <v>21</v>
      </c>
      <c r="C182">
        <v>3.5049999999999999</v>
      </c>
    </row>
    <row r="183" spans="1:3">
      <c r="A183" s="4">
        <v>38807</v>
      </c>
      <c r="B183">
        <v>21.3</v>
      </c>
      <c r="C183">
        <v>3.7890000000000001</v>
      </c>
    </row>
    <row r="184" spans="1:3">
      <c r="A184" s="4">
        <v>38835</v>
      </c>
      <c r="B184">
        <v>21.400000000000002</v>
      </c>
      <c r="C184">
        <v>3.9769999999999999</v>
      </c>
    </row>
    <row r="185" spans="1:3">
      <c r="A185" s="4">
        <v>38868</v>
      </c>
      <c r="B185">
        <v>20.5</v>
      </c>
      <c r="C185">
        <v>3.9660000000000002</v>
      </c>
    </row>
    <row r="186" spans="1:3">
      <c r="A186" s="4">
        <v>38898</v>
      </c>
      <c r="B186">
        <v>20.8</v>
      </c>
      <c r="C186">
        <v>4.0670000000000002</v>
      </c>
    </row>
    <row r="187" spans="1:3">
      <c r="A187" s="4">
        <v>38929</v>
      </c>
      <c r="B187">
        <v>20.400000000000002</v>
      </c>
      <c r="C187">
        <v>3.9180000000000001</v>
      </c>
    </row>
    <row r="188" spans="1:3">
      <c r="A188" s="4">
        <v>38960</v>
      </c>
      <c r="B188">
        <v>21</v>
      </c>
      <c r="C188">
        <v>3.7589999999999999</v>
      </c>
    </row>
    <row r="189" spans="1:3">
      <c r="A189" s="4">
        <v>38989</v>
      </c>
      <c r="B189">
        <v>22</v>
      </c>
      <c r="C189">
        <v>3.714</v>
      </c>
    </row>
    <row r="190" spans="1:3">
      <c r="A190" s="4">
        <v>39021</v>
      </c>
      <c r="B190">
        <v>20.5</v>
      </c>
      <c r="C190">
        <v>3.742</v>
      </c>
    </row>
    <row r="191" spans="1:3">
      <c r="A191" s="4">
        <v>39051</v>
      </c>
      <c r="B191">
        <v>20.8</v>
      </c>
      <c r="C191">
        <v>3.681</v>
      </c>
    </row>
    <row r="192" spans="1:3">
      <c r="A192" s="4">
        <v>39080</v>
      </c>
      <c r="B192">
        <v>21.200000000000003</v>
      </c>
      <c r="C192">
        <v>3.968</v>
      </c>
    </row>
    <row r="193" spans="1:3">
      <c r="A193" s="4">
        <v>39113</v>
      </c>
      <c r="B193">
        <v>22.1</v>
      </c>
      <c r="C193">
        <v>4.1379999999999999</v>
      </c>
    </row>
    <row r="194" spans="1:3">
      <c r="A194" s="4">
        <v>39141</v>
      </c>
      <c r="B194">
        <v>19.400000000000002</v>
      </c>
      <c r="C194">
        <v>4.0049999999999999</v>
      </c>
    </row>
    <row r="195" spans="1:3">
      <c r="A195" s="4">
        <v>39171</v>
      </c>
      <c r="B195">
        <v>19.100000000000001</v>
      </c>
      <c r="C195">
        <v>4.1210000000000004</v>
      </c>
    </row>
    <row r="196" spans="1:3">
      <c r="A196" s="4">
        <v>39202</v>
      </c>
      <c r="B196">
        <v>17.7</v>
      </c>
      <c r="C196">
        <v>4.2050000000000001</v>
      </c>
    </row>
    <row r="197" spans="1:3">
      <c r="A197" s="4">
        <v>39233</v>
      </c>
      <c r="B197">
        <v>18.8</v>
      </c>
      <c r="C197">
        <v>4.4590000000000005</v>
      </c>
    </row>
    <row r="198" spans="1:3">
      <c r="A198" s="4">
        <v>39262</v>
      </c>
      <c r="B198">
        <v>18.2</v>
      </c>
      <c r="C198">
        <v>4.6349999999999998</v>
      </c>
    </row>
    <row r="199" spans="1:3">
      <c r="A199" s="4">
        <v>39294</v>
      </c>
      <c r="B199">
        <v>18</v>
      </c>
      <c r="C199">
        <v>4.4470000000000001</v>
      </c>
    </row>
    <row r="200" spans="1:3">
      <c r="A200" s="4">
        <v>39325</v>
      </c>
      <c r="B200">
        <v>17.5</v>
      </c>
      <c r="C200">
        <v>4.343</v>
      </c>
    </row>
    <row r="201" spans="1:3">
      <c r="A201" s="4">
        <v>39353</v>
      </c>
      <c r="B201">
        <v>14.4</v>
      </c>
      <c r="C201">
        <v>4.4130000000000003</v>
      </c>
    </row>
    <row r="202" spans="1:3">
      <c r="A202" s="4">
        <v>39386</v>
      </c>
      <c r="B202">
        <v>15.200000000000001</v>
      </c>
      <c r="C202">
        <v>4.3420000000000005</v>
      </c>
    </row>
    <row r="203" spans="1:3">
      <c r="A203" s="4">
        <v>39416</v>
      </c>
      <c r="B203">
        <v>13.4</v>
      </c>
      <c r="C203">
        <v>4.2809999999999997</v>
      </c>
    </row>
    <row r="204" spans="1:3">
      <c r="A204" s="4">
        <v>39447</v>
      </c>
      <c r="B204">
        <v>12.700000000000001</v>
      </c>
      <c r="C204">
        <v>4.4039999999999999</v>
      </c>
    </row>
    <row r="205" spans="1:3">
      <c r="A205" s="4">
        <v>39478</v>
      </c>
      <c r="B205">
        <v>11.8</v>
      </c>
      <c r="C205">
        <v>4.0810000000000004</v>
      </c>
    </row>
    <row r="206" spans="1:3">
      <c r="A206" s="4">
        <v>39507</v>
      </c>
      <c r="B206">
        <v>11.8</v>
      </c>
      <c r="C206">
        <v>4.0259999999999998</v>
      </c>
    </row>
    <row r="207" spans="1:3">
      <c r="A207" s="4">
        <v>39538</v>
      </c>
      <c r="B207">
        <v>12.3</v>
      </c>
      <c r="C207">
        <v>4.1269999999999998</v>
      </c>
    </row>
    <row r="208" spans="1:3">
      <c r="A208" s="4">
        <v>39568</v>
      </c>
      <c r="B208">
        <v>12.3</v>
      </c>
      <c r="C208">
        <v>4.3029999999999999</v>
      </c>
    </row>
    <row r="209" spans="1:3">
      <c r="A209" s="4">
        <v>39598</v>
      </c>
      <c r="B209">
        <v>11.8</v>
      </c>
      <c r="C209">
        <v>4.5650000000000004</v>
      </c>
    </row>
    <row r="210" spans="1:3">
      <c r="A210" s="4">
        <v>39629</v>
      </c>
      <c r="B210">
        <v>10.5</v>
      </c>
      <c r="C210">
        <v>4.8899999999999997</v>
      </c>
    </row>
    <row r="211" spans="1:3">
      <c r="A211" s="4">
        <v>39660</v>
      </c>
      <c r="B211">
        <v>10.4</v>
      </c>
      <c r="C211">
        <v>4.6829999999999998</v>
      </c>
    </row>
    <row r="212" spans="1:3">
      <c r="A212" s="4">
        <v>39689</v>
      </c>
      <c r="B212">
        <v>9.6000000000000014</v>
      </c>
      <c r="C212">
        <v>4.532</v>
      </c>
    </row>
    <row r="213" spans="1:3">
      <c r="A213" s="4">
        <v>39721</v>
      </c>
      <c r="B213">
        <v>9.1</v>
      </c>
      <c r="C213">
        <v>4.5920000000000005</v>
      </c>
    </row>
    <row r="214" spans="1:3">
      <c r="A214" s="4">
        <v>39752</v>
      </c>
      <c r="B214">
        <v>7.7</v>
      </c>
      <c r="C214">
        <v>4.6080000000000005</v>
      </c>
    </row>
    <row r="215" spans="1:3">
      <c r="A215" s="4">
        <v>39780</v>
      </c>
      <c r="B215">
        <v>7.6000000000000005</v>
      </c>
      <c r="C215">
        <v>3.9020000000000001</v>
      </c>
    </row>
    <row r="216" spans="1:3">
      <c r="A216" s="4">
        <v>39813</v>
      </c>
      <c r="B216">
        <v>7.8000000000000007</v>
      </c>
      <c r="C216">
        <v>3.8120000000000003</v>
      </c>
    </row>
    <row r="217" spans="1:3">
      <c r="A217" s="4">
        <v>39843</v>
      </c>
      <c r="B217">
        <v>7.3000000000000007</v>
      </c>
      <c r="C217">
        <v>4.3979999999999997</v>
      </c>
    </row>
    <row r="218" spans="1:3">
      <c r="A218" s="4">
        <v>39871</v>
      </c>
      <c r="B218">
        <v>6.9</v>
      </c>
      <c r="C218">
        <v>4.0449999999999999</v>
      </c>
    </row>
    <row r="219" spans="1:3">
      <c r="A219" s="4">
        <v>39903</v>
      </c>
      <c r="B219">
        <v>7.2</v>
      </c>
      <c r="C219">
        <v>3.806</v>
      </c>
    </row>
    <row r="220" spans="1:3">
      <c r="A220" s="4">
        <v>39933</v>
      </c>
      <c r="B220">
        <v>8.2000000000000011</v>
      </c>
      <c r="C220">
        <v>3.9370000000000003</v>
      </c>
    </row>
    <row r="221" spans="1:3">
      <c r="A221" s="4">
        <v>39962</v>
      </c>
      <c r="B221">
        <v>8.5</v>
      </c>
      <c r="C221">
        <v>4.3029999999999999</v>
      </c>
    </row>
    <row r="222" spans="1:3">
      <c r="A222" s="4">
        <v>39994</v>
      </c>
      <c r="B222">
        <v>8.7000000000000011</v>
      </c>
      <c r="C222">
        <v>4.048</v>
      </c>
    </row>
    <row r="223" spans="1:3">
      <c r="A223" s="4">
        <v>40025</v>
      </c>
      <c r="B223">
        <v>10</v>
      </c>
      <c r="C223">
        <v>3.7989999999999999</v>
      </c>
    </row>
    <row r="224" spans="1:3">
      <c r="A224" s="4">
        <v>40056</v>
      </c>
      <c r="B224">
        <v>10.9</v>
      </c>
      <c r="C224">
        <v>3.7490000000000001</v>
      </c>
    </row>
    <row r="225" spans="1:3">
      <c r="A225" s="4">
        <v>40086</v>
      </c>
      <c r="B225">
        <v>11.4</v>
      </c>
      <c r="C225">
        <v>3.7480000000000002</v>
      </c>
    </row>
    <row r="226" spans="1:3">
      <c r="A226" s="4">
        <v>40116</v>
      </c>
      <c r="B226">
        <v>11.200000000000001</v>
      </c>
      <c r="C226">
        <v>3.7490000000000001</v>
      </c>
    </row>
    <row r="227" spans="1:3">
      <c r="A227" s="4">
        <v>40147</v>
      </c>
      <c r="B227">
        <v>11.5</v>
      </c>
      <c r="C227">
        <v>3.6960000000000002</v>
      </c>
    </row>
    <row r="228" spans="1:3">
      <c r="A228" s="4">
        <v>40178</v>
      </c>
      <c r="B228">
        <v>12.200000000000001</v>
      </c>
      <c r="C228">
        <v>3.927</v>
      </c>
    </row>
    <row r="229" spans="1:3">
      <c r="A229" s="4">
        <v>40207</v>
      </c>
      <c r="B229">
        <v>11.4</v>
      </c>
      <c r="C229">
        <v>3.9820000000000002</v>
      </c>
    </row>
    <row r="230" spans="1:3">
      <c r="A230" s="4">
        <v>40235</v>
      </c>
      <c r="B230">
        <v>10.9</v>
      </c>
      <c r="C230">
        <v>3.875</v>
      </c>
    </row>
    <row r="231" spans="1:3">
      <c r="A231" s="4">
        <v>40268</v>
      </c>
      <c r="B231">
        <v>11</v>
      </c>
      <c r="C231">
        <v>3.8120000000000003</v>
      </c>
    </row>
    <row r="232" spans="1:3">
      <c r="A232" s="4">
        <v>40298</v>
      </c>
      <c r="B232">
        <v>10.700000000000001</v>
      </c>
      <c r="C232">
        <v>4.0360000000000005</v>
      </c>
    </row>
    <row r="233" spans="1:3">
      <c r="A233" s="4">
        <v>40329</v>
      </c>
      <c r="B233">
        <v>9.6000000000000014</v>
      </c>
      <c r="C233">
        <v>4.2569999999999997</v>
      </c>
    </row>
    <row r="234" spans="1:3">
      <c r="A234" s="4">
        <v>40359</v>
      </c>
      <c r="B234">
        <v>9.3000000000000007</v>
      </c>
      <c r="C234">
        <v>4.5739999999999998</v>
      </c>
    </row>
    <row r="235" spans="1:3">
      <c r="A235" s="4">
        <v>40389</v>
      </c>
      <c r="B235">
        <v>10.9</v>
      </c>
      <c r="C235">
        <v>4.1260000000000003</v>
      </c>
    </row>
    <row r="236" spans="1:3">
      <c r="A236" s="4">
        <v>40421</v>
      </c>
      <c r="B236">
        <v>10.700000000000001</v>
      </c>
      <c r="C236">
        <v>4.0469999999999997</v>
      </c>
    </row>
    <row r="237" spans="1:3">
      <c r="A237" s="4">
        <v>40451</v>
      </c>
      <c r="B237">
        <v>11</v>
      </c>
      <c r="C237">
        <v>4.1340000000000003</v>
      </c>
    </row>
    <row r="238" spans="1:3">
      <c r="A238" s="4">
        <v>40480</v>
      </c>
      <c r="B238">
        <v>11.200000000000001</v>
      </c>
      <c r="C238">
        <v>4.2080000000000002</v>
      </c>
    </row>
    <row r="239" spans="1:3">
      <c r="A239" s="4">
        <v>40512</v>
      </c>
      <c r="B239">
        <v>9.3000000000000007</v>
      </c>
      <c r="C239">
        <v>5.5179999999999998</v>
      </c>
    </row>
    <row r="240" spans="1:3">
      <c r="A240" s="4">
        <v>40543</v>
      </c>
      <c r="B240">
        <v>9.8000000000000007</v>
      </c>
      <c r="C240">
        <v>5.4379999999999997</v>
      </c>
    </row>
    <row r="241" spans="1:3">
      <c r="A241" s="4">
        <v>40574</v>
      </c>
      <c r="B241">
        <v>10.700000000000001</v>
      </c>
      <c r="C241">
        <v>5.2480000000000002</v>
      </c>
    </row>
    <row r="242" spans="1:3">
      <c r="A242" s="4">
        <v>40602</v>
      </c>
      <c r="B242">
        <v>10.4</v>
      </c>
      <c r="C242">
        <v>5.3950000000000005</v>
      </c>
    </row>
    <row r="243" spans="1:3">
      <c r="A243" s="4">
        <v>40633</v>
      </c>
      <c r="B243">
        <v>9.4</v>
      </c>
      <c r="C243">
        <v>5.2930000000000001</v>
      </c>
    </row>
    <row r="244" spans="1:3">
      <c r="A244" s="4">
        <v>40662</v>
      </c>
      <c r="B244">
        <v>9.7000000000000011</v>
      </c>
      <c r="C244">
        <v>5.3029999999999999</v>
      </c>
    </row>
    <row r="245" spans="1:3">
      <c r="A245" s="4">
        <v>40694</v>
      </c>
      <c r="B245">
        <v>9.5</v>
      </c>
      <c r="C245">
        <v>5.3689999999999998</v>
      </c>
    </row>
    <row r="246" spans="1:3">
      <c r="A246" s="4">
        <v>40724</v>
      </c>
      <c r="B246">
        <v>9.3000000000000007</v>
      </c>
      <c r="C246">
        <v>5.47</v>
      </c>
    </row>
    <row r="247" spans="1:3">
      <c r="A247" s="4">
        <v>40753</v>
      </c>
      <c r="B247">
        <v>8.8000000000000007</v>
      </c>
      <c r="C247">
        <v>6.1240000000000006</v>
      </c>
    </row>
    <row r="248" spans="1:3">
      <c r="A248" s="4">
        <v>40786</v>
      </c>
      <c r="B248">
        <v>8.1</v>
      </c>
      <c r="C248">
        <v>5.0529999999999999</v>
      </c>
    </row>
    <row r="249" spans="1:3">
      <c r="A249" s="4">
        <v>40816</v>
      </c>
      <c r="B249">
        <v>7.9</v>
      </c>
      <c r="C249">
        <v>5.1349999999999998</v>
      </c>
    </row>
    <row r="250" spans="1:3">
      <c r="A250" s="4">
        <v>40847</v>
      </c>
      <c r="B250">
        <v>8.3000000000000007</v>
      </c>
      <c r="C250">
        <v>5.585</v>
      </c>
    </row>
    <row r="251" spans="1:3">
      <c r="A251" s="4">
        <v>40877</v>
      </c>
      <c r="B251">
        <v>8.6</v>
      </c>
      <c r="C251">
        <v>6.3360000000000003</v>
      </c>
    </row>
    <row r="252" spans="1:3">
      <c r="A252" s="4">
        <v>40907</v>
      </c>
      <c r="B252">
        <v>8.7000000000000011</v>
      </c>
      <c r="C252">
        <v>5.4160000000000004</v>
      </c>
    </row>
    <row r="253" spans="1:3">
      <c r="A253" s="4">
        <v>40939</v>
      </c>
      <c r="B253">
        <v>8.8000000000000007</v>
      </c>
      <c r="C253">
        <v>4.984</v>
      </c>
    </row>
    <row r="254" spans="1:3">
      <c r="A254" s="4">
        <v>40968</v>
      </c>
      <c r="B254">
        <v>8.9</v>
      </c>
      <c r="C254">
        <v>4.984</v>
      </c>
    </row>
    <row r="255" spans="1:3">
      <c r="A255" s="4">
        <v>40998</v>
      </c>
      <c r="B255">
        <v>10.8</v>
      </c>
      <c r="C255">
        <v>5.4009999999999998</v>
      </c>
    </row>
    <row r="256" spans="1:3">
      <c r="A256" s="4">
        <v>41029</v>
      </c>
      <c r="B256">
        <v>9.7000000000000011</v>
      </c>
      <c r="C256">
        <v>5.8</v>
      </c>
    </row>
    <row r="257" spans="1:3">
      <c r="A257" s="4">
        <v>41060</v>
      </c>
      <c r="B257">
        <v>8.9</v>
      </c>
      <c r="C257">
        <v>6.5270000000000001</v>
      </c>
    </row>
    <row r="258" spans="1:3">
      <c r="A258" s="4">
        <v>41089</v>
      </c>
      <c r="B258">
        <v>10.3</v>
      </c>
      <c r="C258">
        <v>6.4710000000000001</v>
      </c>
    </row>
    <row r="259" spans="1:3">
      <c r="A259" s="4">
        <v>41121</v>
      </c>
      <c r="B259">
        <v>11</v>
      </c>
      <c r="C259">
        <v>6.7119999999999997</v>
      </c>
    </row>
    <row r="260" spans="1:3">
      <c r="A260" s="4">
        <v>41152</v>
      </c>
      <c r="B260">
        <v>12.600000000000001</v>
      </c>
      <c r="C260">
        <v>6.7910000000000004</v>
      </c>
    </row>
    <row r="261" spans="1:3">
      <c r="A261" s="4">
        <v>41180</v>
      </c>
      <c r="B261">
        <v>13.5</v>
      </c>
      <c r="C261">
        <v>5.968</v>
      </c>
    </row>
    <row r="262" spans="1:3">
      <c r="A262" s="4">
        <v>41213</v>
      </c>
      <c r="B262">
        <v>13</v>
      </c>
      <c r="C262">
        <v>5.6370000000000005</v>
      </c>
    </row>
    <row r="263" spans="1:3">
      <c r="A263" s="4">
        <v>41243</v>
      </c>
      <c r="B263">
        <v>12.200000000000001</v>
      </c>
      <c r="C263">
        <v>5.3460000000000001</v>
      </c>
    </row>
    <row r="264" spans="1:3">
      <c r="A264" s="4">
        <v>41274</v>
      </c>
      <c r="B264">
        <v>12.600000000000001</v>
      </c>
      <c r="C264">
        <v>5.2629999999999999</v>
      </c>
    </row>
    <row r="265" spans="1:3">
      <c r="A265" s="4">
        <v>41305</v>
      </c>
      <c r="B265">
        <v>12.8</v>
      </c>
      <c r="C265">
        <v>5.0170000000000003</v>
      </c>
    </row>
    <row r="266" spans="1:3">
      <c r="A266" s="4">
        <v>41333</v>
      </c>
      <c r="B266">
        <v>16.2</v>
      </c>
      <c r="C266">
        <v>5.149</v>
      </c>
    </row>
    <row r="267" spans="1:3">
      <c r="A267" s="4">
        <v>41362</v>
      </c>
      <c r="B267">
        <v>15</v>
      </c>
      <c r="C267">
        <v>5.0720000000000001</v>
      </c>
    </row>
    <row r="268" spans="1:3">
      <c r="A268" s="4">
        <v>41394</v>
      </c>
      <c r="B268">
        <v>18.100000000000001</v>
      </c>
      <c r="C268">
        <v>4.1340000000000003</v>
      </c>
    </row>
    <row r="269" spans="1:3">
      <c r="A269" s="4">
        <v>41425</v>
      </c>
      <c r="B269">
        <v>16.5</v>
      </c>
      <c r="C269">
        <v>4.4320000000000004</v>
      </c>
    </row>
    <row r="270" spans="1:3">
      <c r="A270" s="4">
        <v>41453</v>
      </c>
      <c r="B270">
        <v>15.8</v>
      </c>
      <c r="C270">
        <v>4.7450000000000001</v>
      </c>
    </row>
    <row r="271" spans="1:3">
      <c r="A271" s="4">
        <v>41486</v>
      </c>
      <c r="B271">
        <v>16</v>
      </c>
      <c r="C271">
        <v>4.6610000000000005</v>
      </c>
    </row>
    <row r="272" spans="1:3">
      <c r="A272" s="4">
        <v>41516</v>
      </c>
      <c r="B272">
        <v>15.8</v>
      </c>
      <c r="C272">
        <v>4.5389999999999997</v>
      </c>
    </row>
    <row r="273" spans="1:3">
      <c r="A273" s="4">
        <v>41547</v>
      </c>
      <c r="B273">
        <v>17.7</v>
      </c>
      <c r="C273">
        <v>4.3239999999999998</v>
      </c>
    </row>
    <row r="274" spans="1:3">
      <c r="A274" s="4">
        <v>41578</v>
      </c>
      <c r="B274">
        <v>19.3</v>
      </c>
      <c r="C274">
        <v>4.0360000000000005</v>
      </c>
    </row>
    <row r="275" spans="1:3">
      <c r="A275" s="4">
        <v>41607</v>
      </c>
      <c r="B275">
        <v>18.900000000000002</v>
      </c>
      <c r="C275">
        <v>4.1269999999999998</v>
      </c>
    </row>
    <row r="276" spans="1:3">
      <c r="A276" s="4">
        <v>41639</v>
      </c>
      <c r="B276">
        <v>19.3</v>
      </c>
      <c r="C276">
        <v>4.1450000000000005</v>
      </c>
    </row>
    <row r="277" spans="1:3">
      <c r="A277" s="4">
        <v>41670</v>
      </c>
      <c r="B277">
        <v>19.100000000000001</v>
      </c>
      <c r="C277">
        <v>3.673</v>
      </c>
    </row>
    <row r="278" spans="1:3">
      <c r="A278" s="4">
        <v>41698</v>
      </c>
      <c r="B278">
        <v>19.400000000000002</v>
      </c>
      <c r="C278">
        <v>3.5150000000000001</v>
      </c>
    </row>
    <row r="279" spans="1:3">
      <c r="A279" s="4">
        <v>41729</v>
      </c>
      <c r="B279">
        <v>19.400000000000002</v>
      </c>
      <c r="C279">
        <v>3.238</v>
      </c>
    </row>
    <row r="280" spans="1:3">
      <c r="A280" s="4">
        <v>41759</v>
      </c>
      <c r="B280">
        <v>20.400000000000002</v>
      </c>
      <c r="C280">
        <v>3.0249999999999999</v>
      </c>
    </row>
    <row r="281" spans="1:3">
      <c r="A281" s="4">
        <v>41789</v>
      </c>
      <c r="B281">
        <v>21.8</v>
      </c>
      <c r="C281">
        <v>2.8570000000000002</v>
      </c>
    </row>
    <row r="282" spans="1:3">
      <c r="A282" s="4">
        <v>41820</v>
      </c>
      <c r="B282">
        <v>22.1</v>
      </c>
      <c r="C282">
        <v>2.6710000000000003</v>
      </c>
    </row>
    <row r="283" spans="1:3">
      <c r="A283" s="4">
        <v>41851</v>
      </c>
      <c r="B283">
        <v>21.200000000000003</v>
      </c>
      <c r="C283">
        <v>2.6230000000000002</v>
      </c>
    </row>
    <row r="284" spans="1:3">
      <c r="A284" s="4">
        <v>41880</v>
      </c>
      <c r="B284">
        <v>21.200000000000003</v>
      </c>
      <c r="C284">
        <v>2.2280000000000002</v>
      </c>
    </row>
    <row r="285" spans="1:3">
      <c r="A285" s="4">
        <v>41912</v>
      </c>
      <c r="B285">
        <v>21.1</v>
      </c>
      <c r="C285">
        <v>2.17</v>
      </c>
    </row>
    <row r="286" spans="1:3">
      <c r="A286" s="4">
        <v>41943</v>
      </c>
      <c r="B286">
        <v>20.3</v>
      </c>
      <c r="C286">
        <v>2.1030000000000002</v>
      </c>
    </row>
    <row r="287" spans="1:3">
      <c r="A287" s="4">
        <v>41971</v>
      </c>
      <c r="B287">
        <v>20.100000000000001</v>
      </c>
      <c r="C287">
        <v>1.909</v>
      </c>
    </row>
    <row r="288" spans="1:3">
      <c r="A288" s="4">
        <v>42004</v>
      </c>
      <c r="B288">
        <v>19.3</v>
      </c>
      <c r="C288">
        <v>1.611</v>
      </c>
    </row>
    <row r="289" spans="1:3">
      <c r="A289" s="4">
        <v>42034</v>
      </c>
      <c r="B289">
        <v>19.400000000000002</v>
      </c>
      <c r="C289">
        <v>1.458</v>
      </c>
    </row>
    <row r="290" spans="1:3">
      <c r="A290" s="4">
        <v>42062</v>
      </c>
      <c r="B290">
        <v>19.5</v>
      </c>
      <c r="C290">
        <v>1.323</v>
      </c>
    </row>
    <row r="291" spans="1:3">
      <c r="A291" s="4">
        <v>42094</v>
      </c>
      <c r="B291">
        <v>18.8</v>
      </c>
      <c r="C291">
        <v>1.2310000000000001</v>
      </c>
    </row>
    <row r="292" spans="1:3">
      <c r="A292" s="4">
        <v>42124</v>
      </c>
      <c r="B292">
        <v>18.900000000000002</v>
      </c>
      <c r="C292">
        <v>1.5</v>
      </c>
    </row>
    <row r="293" spans="1:3">
      <c r="A293" s="4">
        <v>42153</v>
      </c>
      <c r="B293">
        <v>17.900000000000002</v>
      </c>
      <c r="C293">
        <v>1.839</v>
      </c>
    </row>
    <row r="294" spans="1:3">
      <c r="A294" s="4">
        <v>42185</v>
      </c>
      <c r="B294">
        <v>16.600000000000001</v>
      </c>
      <c r="C294">
        <v>2.3109999999999999</v>
      </c>
    </row>
    <row r="295" spans="1:3">
      <c r="A295" s="4">
        <v>42216</v>
      </c>
      <c r="B295">
        <v>17.100000000000001</v>
      </c>
      <c r="C295">
        <v>1.839</v>
      </c>
    </row>
    <row r="296" spans="1:3">
      <c r="A296" s="4">
        <v>42247</v>
      </c>
      <c r="B296">
        <v>15</v>
      </c>
      <c r="C296">
        <v>2.1160000000000001</v>
      </c>
    </row>
    <row r="297" spans="1:3">
      <c r="A297" s="4">
        <v>42277</v>
      </c>
      <c r="B297">
        <v>14</v>
      </c>
      <c r="C297">
        <v>1.897</v>
      </c>
    </row>
    <row r="298" spans="1:3">
      <c r="A298" s="4">
        <v>42307</v>
      </c>
      <c r="B298">
        <v>16</v>
      </c>
      <c r="C298">
        <v>1.6739999999999999</v>
      </c>
    </row>
    <row r="299" spans="1:3">
      <c r="A299" s="4">
        <v>42338</v>
      </c>
      <c r="B299">
        <v>16.100000000000001</v>
      </c>
      <c r="C299">
        <v>1.5244</v>
      </c>
    </row>
    <row r="300" spans="1:3">
      <c r="A300" s="4">
        <v>42368</v>
      </c>
      <c r="B300">
        <v>15</v>
      </c>
      <c r="C300">
        <v>1.7811000000000001</v>
      </c>
    </row>
    <row r="301" spans="1:3">
      <c r="A301" s="4">
        <v>42399</v>
      </c>
      <c r="B301">
        <v>13.8</v>
      </c>
      <c r="C301">
        <v>1.5132000000000001</v>
      </c>
    </row>
    <row r="302" spans="1:3">
      <c r="A302" s="4">
        <v>42429</v>
      </c>
      <c r="B302">
        <v>14</v>
      </c>
      <c r="C302">
        <v>1.6128</v>
      </c>
    </row>
    <row r="303" spans="1:3">
      <c r="A303" s="4">
        <v>42459</v>
      </c>
      <c r="B303">
        <v>16.3</v>
      </c>
      <c r="C303">
        <v>1.4350000000000001</v>
      </c>
    </row>
    <row r="304" spans="1:3">
      <c r="A304" s="4">
        <v>42490</v>
      </c>
      <c r="B304">
        <v>17</v>
      </c>
      <c r="C304">
        <v>1.5923</v>
      </c>
    </row>
    <row r="305" spans="1:3">
      <c r="A305" s="4">
        <v>42520</v>
      </c>
      <c r="B305">
        <v>18.3</v>
      </c>
      <c r="C305">
        <v>1.4764000000000002</v>
      </c>
    </row>
    <row r="306" spans="1:3">
      <c r="A306" s="4">
        <v>42551</v>
      </c>
      <c r="B306">
        <v>16.7</v>
      </c>
      <c r="C306">
        <v>1.1145</v>
      </c>
    </row>
    <row r="307" spans="1:3">
      <c r="A307" s="4">
        <v>42581</v>
      </c>
      <c r="B307">
        <v>17.2</v>
      </c>
      <c r="C307">
        <v>1.0212000000000001</v>
      </c>
    </row>
    <row r="308" spans="1:3">
      <c r="A308" s="4">
        <v>42612</v>
      </c>
      <c r="B308">
        <v>19.200000000000003</v>
      </c>
      <c r="C308">
        <v>1.0931</v>
      </c>
    </row>
    <row r="309" spans="1:3">
      <c r="A309" s="4">
        <v>42643</v>
      </c>
      <c r="B309">
        <v>19.400000000000002</v>
      </c>
      <c r="C309">
        <v>0.9506</v>
      </c>
    </row>
    <row r="310" spans="1:3">
      <c r="A310" s="4">
        <v>42673</v>
      </c>
      <c r="B310">
        <v>18.8</v>
      </c>
      <c r="C310">
        <v>1.2016</v>
      </c>
    </row>
    <row r="311" spans="1:3">
      <c r="A311" s="4">
        <v>42704</v>
      </c>
      <c r="B311">
        <v>17.600000000000001</v>
      </c>
      <c r="C311">
        <v>1.5473000000000001</v>
      </c>
    </row>
    <row r="312" spans="1:3">
      <c r="A312" s="4">
        <v>42734</v>
      </c>
      <c r="B312">
        <v>18.8</v>
      </c>
      <c r="C312">
        <v>1.3925000000000001</v>
      </c>
    </row>
    <row r="313" spans="1:3">
      <c r="A313" s="4">
        <v>42765</v>
      </c>
      <c r="B313">
        <v>18.3</v>
      </c>
      <c r="C313">
        <v>1.597</v>
      </c>
    </row>
    <row r="314" spans="1:3">
      <c r="A314" s="4">
        <v>42794</v>
      </c>
      <c r="B314">
        <v>17.3</v>
      </c>
      <c r="C314">
        <v>1.5372000000000001</v>
      </c>
    </row>
    <row r="315" spans="1:3">
      <c r="A315" s="4">
        <v>42824</v>
      </c>
      <c r="B315">
        <v>17.900000000000002</v>
      </c>
      <c r="C315">
        <v>1.6500000000000001</v>
      </c>
    </row>
    <row r="316" spans="1:3">
      <c r="A316" s="4">
        <v>42855</v>
      </c>
      <c r="B316">
        <v>18.600000000000001</v>
      </c>
      <c r="C316">
        <v>1.629</v>
      </c>
    </row>
    <row r="317" spans="1:3">
      <c r="A317" s="4">
        <v>42885</v>
      </c>
      <c r="B317">
        <v>18.5</v>
      </c>
      <c r="C317">
        <v>1.5235000000000001</v>
      </c>
    </row>
    <row r="318" spans="1:3">
      <c r="A318" s="4">
        <v>42916</v>
      </c>
      <c r="B318">
        <v>17.7</v>
      </c>
      <c r="C318">
        <v>1.53</v>
      </c>
    </row>
    <row r="319" spans="1:3">
      <c r="A319" s="4">
        <v>42946</v>
      </c>
      <c r="B319">
        <v>17.5</v>
      </c>
      <c r="C319">
        <v>1.492</v>
      </c>
    </row>
    <row r="320" spans="1:3">
      <c r="A320" s="4">
        <v>42977</v>
      </c>
      <c r="B320">
        <v>16.600000000000001</v>
      </c>
      <c r="C320">
        <v>1.4495</v>
      </c>
    </row>
    <row r="321" spans="1:3">
      <c r="A321" s="4">
        <v>43008</v>
      </c>
      <c r="B321">
        <v>16.3</v>
      </c>
      <c r="C321">
        <v>1.6096999999999999</v>
      </c>
    </row>
    <row r="322" spans="1:3">
      <c r="A322" s="4">
        <v>43038</v>
      </c>
      <c r="B322">
        <v>16.600000000000001</v>
      </c>
      <c r="C322">
        <v>1.4990000000000001</v>
      </c>
    </row>
    <row r="323" spans="1:3">
      <c r="A323" s="4">
        <v>43069</v>
      </c>
      <c r="B323">
        <v>16.600000000000001</v>
      </c>
      <c r="C323">
        <v>1.4521999999999999</v>
      </c>
    </row>
    <row r="324" spans="1:3">
      <c r="A324" s="4">
        <v>43099</v>
      </c>
      <c r="B324">
        <v>16.3</v>
      </c>
      <c r="C324">
        <v>1.5706</v>
      </c>
    </row>
    <row r="325" spans="1:3">
      <c r="A325" s="4">
        <v>43130</v>
      </c>
      <c r="B325">
        <v>16.899999999999999</v>
      </c>
      <c r="C325">
        <v>1.4092</v>
      </c>
    </row>
    <row r="326" spans="1:3">
      <c r="A326" s="4">
        <v>43159</v>
      </c>
      <c r="B326">
        <v>15.8</v>
      </c>
      <c r="C326">
        <v>1.4560999999999999</v>
      </c>
    </row>
    <row r="327" spans="1:3">
      <c r="A327" s="4">
        <v>43189</v>
      </c>
      <c r="B327">
        <v>15.6</v>
      </c>
      <c r="C327">
        <v>1.1557999999999999</v>
      </c>
    </row>
    <row r="328" spans="1:3">
      <c r="A328" s="4">
        <v>43220</v>
      </c>
      <c r="B328">
        <v>16</v>
      </c>
      <c r="C328">
        <v>1.2797000000000001</v>
      </c>
    </row>
    <row r="329" spans="1:3">
      <c r="A329" s="4">
        <v>43250</v>
      </c>
      <c r="B329">
        <v>15.5</v>
      </c>
      <c r="C329">
        <v>1.5733999999999999</v>
      </c>
    </row>
    <row r="330" spans="1:3">
      <c r="A330" s="4">
        <v>43281</v>
      </c>
      <c r="B330">
        <v>15.7</v>
      </c>
      <c r="C330">
        <v>1.3306</v>
      </c>
    </row>
    <row r="331" spans="1:3">
      <c r="A331" s="4">
        <v>43311</v>
      </c>
      <c r="B331">
        <v>16.100000000000001</v>
      </c>
      <c r="C331">
        <v>1.3759999999999999</v>
      </c>
    </row>
    <row r="332" spans="1:3">
      <c r="A332" s="4">
        <v>43342</v>
      </c>
      <c r="B332">
        <v>16.100000000000001</v>
      </c>
      <c r="C332">
        <v>1.4137</v>
      </c>
    </row>
    <row r="333" spans="1:3">
      <c r="A333" s="4">
        <v>43373</v>
      </c>
      <c r="B333">
        <v>15.9</v>
      </c>
      <c r="C333">
        <v>1.5075000000000001</v>
      </c>
    </row>
    <row r="334" spans="1:3">
      <c r="A334" s="4">
        <v>43403</v>
      </c>
      <c r="B334">
        <v>15</v>
      </c>
      <c r="C334">
        <v>1.5859000000000001</v>
      </c>
    </row>
    <row r="335" spans="1:3">
      <c r="A335" s="4">
        <v>43434</v>
      </c>
      <c r="B335">
        <v>14.8</v>
      </c>
      <c r="C335">
        <v>1.5115000000000001</v>
      </c>
    </row>
    <row r="336" spans="1:3">
      <c r="A336" s="4">
        <v>43464</v>
      </c>
      <c r="B336">
        <v>13.8</v>
      </c>
      <c r="C336">
        <v>1.4222999999999999</v>
      </c>
    </row>
    <row r="337" spans="1:3">
      <c r="A337" s="4">
        <v>43495</v>
      </c>
      <c r="B337">
        <v>14.8</v>
      </c>
      <c r="C337">
        <v>1.2673000000000001</v>
      </c>
    </row>
    <row r="338" spans="1:3">
      <c r="A338" s="4">
        <v>43524</v>
      </c>
      <c r="B338">
        <v>14.8</v>
      </c>
      <c r="C338">
        <v>1.2974000000000001</v>
      </c>
    </row>
    <row r="339" spans="1:3">
      <c r="A339" s="4">
        <v>43554</v>
      </c>
      <c r="B339">
        <v>14.9</v>
      </c>
      <c r="C339">
        <v>1.1052</v>
      </c>
    </row>
    <row r="340" spans="1:3">
      <c r="A340" s="4">
        <v>43585</v>
      </c>
      <c r="B340">
        <v>15.2</v>
      </c>
      <c r="C340">
        <v>1.0083</v>
      </c>
    </row>
  </sheetData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Y185"/>
  <sheetViews>
    <sheetView workbookViewId="0">
      <pane xSplit="11265" ySplit="4350" topLeftCell="U174" activePane="bottomLeft"/>
      <selection activeCell="B141" sqref="B141"/>
      <selection pane="topRight" activeCell="M124" sqref="M124"/>
      <selection pane="bottomLeft" activeCell="B178" sqref="B178"/>
      <selection pane="bottomRight" activeCell="V187" sqref="V187"/>
    </sheetView>
  </sheetViews>
  <sheetFormatPr baseColWidth="10" defaultColWidth="9.140625" defaultRowHeight="12.75"/>
  <cols>
    <col min="1" max="1" width="26.85546875" style="65" customWidth="1"/>
    <col min="2" max="22" width="16" style="65" customWidth="1"/>
    <col min="23" max="256" width="9.140625" style="65"/>
    <col min="257" max="278" width="16" style="65" customWidth="1"/>
    <col min="279" max="512" width="9.140625" style="65"/>
    <col min="513" max="534" width="16" style="65" customWidth="1"/>
    <col min="535" max="768" width="9.140625" style="65"/>
    <col min="769" max="790" width="16" style="65" customWidth="1"/>
    <col min="791" max="1024" width="9.140625" style="65"/>
    <col min="1025" max="1046" width="16" style="65" customWidth="1"/>
    <col min="1047" max="1280" width="9.140625" style="65"/>
    <col min="1281" max="1302" width="16" style="65" customWidth="1"/>
    <col min="1303" max="1536" width="9.140625" style="65"/>
    <col min="1537" max="1558" width="16" style="65" customWidth="1"/>
    <col min="1559" max="1792" width="9.140625" style="65"/>
    <col min="1793" max="1814" width="16" style="65" customWidth="1"/>
    <col min="1815" max="2048" width="9.140625" style="65"/>
    <col min="2049" max="2070" width="16" style="65" customWidth="1"/>
    <col min="2071" max="2304" width="9.140625" style="65"/>
    <col min="2305" max="2326" width="16" style="65" customWidth="1"/>
    <col min="2327" max="2560" width="9.140625" style="65"/>
    <col min="2561" max="2582" width="16" style="65" customWidth="1"/>
    <col min="2583" max="2816" width="9.140625" style="65"/>
    <col min="2817" max="2838" width="16" style="65" customWidth="1"/>
    <col min="2839" max="3072" width="9.140625" style="65"/>
    <col min="3073" max="3094" width="16" style="65" customWidth="1"/>
    <col min="3095" max="3328" width="9.140625" style="65"/>
    <col min="3329" max="3350" width="16" style="65" customWidth="1"/>
    <col min="3351" max="3584" width="9.140625" style="65"/>
    <col min="3585" max="3606" width="16" style="65" customWidth="1"/>
    <col min="3607" max="3840" width="9.140625" style="65"/>
    <col min="3841" max="3862" width="16" style="65" customWidth="1"/>
    <col min="3863" max="4096" width="9.140625" style="65"/>
    <col min="4097" max="4118" width="16" style="65" customWidth="1"/>
    <col min="4119" max="4352" width="9.140625" style="65"/>
    <col min="4353" max="4374" width="16" style="65" customWidth="1"/>
    <col min="4375" max="4608" width="9.140625" style="65"/>
    <col min="4609" max="4630" width="16" style="65" customWidth="1"/>
    <col min="4631" max="4864" width="9.140625" style="65"/>
    <col min="4865" max="4886" width="16" style="65" customWidth="1"/>
    <col min="4887" max="5120" width="9.140625" style="65"/>
    <col min="5121" max="5142" width="16" style="65" customWidth="1"/>
    <col min="5143" max="5376" width="9.140625" style="65"/>
    <col min="5377" max="5398" width="16" style="65" customWidth="1"/>
    <col min="5399" max="5632" width="9.140625" style="65"/>
    <col min="5633" max="5654" width="16" style="65" customWidth="1"/>
    <col min="5655" max="5888" width="9.140625" style="65"/>
    <col min="5889" max="5910" width="16" style="65" customWidth="1"/>
    <col min="5911" max="6144" width="9.140625" style="65"/>
    <col min="6145" max="6166" width="16" style="65" customWidth="1"/>
    <col min="6167" max="6400" width="9.140625" style="65"/>
    <col min="6401" max="6422" width="16" style="65" customWidth="1"/>
    <col min="6423" max="6656" width="9.140625" style="65"/>
    <col min="6657" max="6678" width="16" style="65" customWidth="1"/>
    <col min="6679" max="6912" width="9.140625" style="65"/>
    <col min="6913" max="6934" width="16" style="65" customWidth="1"/>
    <col min="6935" max="7168" width="9.140625" style="65"/>
    <col min="7169" max="7190" width="16" style="65" customWidth="1"/>
    <col min="7191" max="7424" width="9.140625" style="65"/>
    <col min="7425" max="7446" width="16" style="65" customWidth="1"/>
    <col min="7447" max="7680" width="9.140625" style="65"/>
    <col min="7681" max="7702" width="16" style="65" customWidth="1"/>
    <col min="7703" max="7936" width="9.140625" style="65"/>
    <col min="7937" max="7958" width="16" style="65" customWidth="1"/>
    <col min="7959" max="8192" width="9.140625" style="65"/>
    <col min="8193" max="8214" width="16" style="65" customWidth="1"/>
    <col min="8215" max="8448" width="9.140625" style="65"/>
    <col min="8449" max="8470" width="16" style="65" customWidth="1"/>
    <col min="8471" max="8704" width="9.140625" style="65"/>
    <col min="8705" max="8726" width="16" style="65" customWidth="1"/>
    <col min="8727" max="8960" width="9.140625" style="65"/>
    <col min="8961" max="8982" width="16" style="65" customWidth="1"/>
    <col min="8983" max="9216" width="9.140625" style="65"/>
    <col min="9217" max="9238" width="16" style="65" customWidth="1"/>
    <col min="9239" max="9472" width="9.140625" style="65"/>
    <col min="9473" max="9494" width="16" style="65" customWidth="1"/>
    <col min="9495" max="9728" width="9.140625" style="65"/>
    <col min="9729" max="9750" width="16" style="65" customWidth="1"/>
    <col min="9751" max="9984" width="9.140625" style="65"/>
    <col min="9985" max="10006" width="16" style="65" customWidth="1"/>
    <col min="10007" max="10240" width="9.140625" style="65"/>
    <col min="10241" max="10262" width="16" style="65" customWidth="1"/>
    <col min="10263" max="10496" width="9.140625" style="65"/>
    <col min="10497" max="10518" width="16" style="65" customWidth="1"/>
    <col min="10519" max="10752" width="9.140625" style="65"/>
    <col min="10753" max="10774" width="16" style="65" customWidth="1"/>
    <col min="10775" max="11008" width="9.140625" style="65"/>
    <col min="11009" max="11030" width="16" style="65" customWidth="1"/>
    <col min="11031" max="11264" width="9.140625" style="65"/>
    <col min="11265" max="11286" width="16" style="65" customWidth="1"/>
    <col min="11287" max="11520" width="9.140625" style="65"/>
    <col min="11521" max="11542" width="16" style="65" customWidth="1"/>
    <col min="11543" max="11776" width="9.140625" style="65"/>
    <col min="11777" max="11798" width="16" style="65" customWidth="1"/>
    <col min="11799" max="12032" width="9.140625" style="65"/>
    <col min="12033" max="12054" width="16" style="65" customWidth="1"/>
    <col min="12055" max="12288" width="9.140625" style="65"/>
    <col min="12289" max="12310" width="16" style="65" customWidth="1"/>
    <col min="12311" max="12544" width="9.140625" style="65"/>
    <col min="12545" max="12566" width="16" style="65" customWidth="1"/>
    <col min="12567" max="12800" width="9.140625" style="65"/>
    <col min="12801" max="12822" width="16" style="65" customWidth="1"/>
    <col min="12823" max="13056" width="9.140625" style="65"/>
    <col min="13057" max="13078" width="16" style="65" customWidth="1"/>
    <col min="13079" max="13312" width="9.140625" style="65"/>
    <col min="13313" max="13334" width="16" style="65" customWidth="1"/>
    <col min="13335" max="13568" width="9.140625" style="65"/>
    <col min="13569" max="13590" width="16" style="65" customWidth="1"/>
    <col min="13591" max="13824" width="9.140625" style="65"/>
    <col min="13825" max="13846" width="16" style="65" customWidth="1"/>
    <col min="13847" max="14080" width="9.140625" style="65"/>
    <col min="14081" max="14102" width="16" style="65" customWidth="1"/>
    <col min="14103" max="14336" width="9.140625" style="65"/>
    <col min="14337" max="14358" width="16" style="65" customWidth="1"/>
    <col min="14359" max="14592" width="9.140625" style="65"/>
    <col min="14593" max="14614" width="16" style="65" customWidth="1"/>
    <col min="14615" max="14848" width="9.140625" style="65"/>
    <col min="14849" max="14870" width="16" style="65" customWidth="1"/>
    <col min="14871" max="15104" width="9.140625" style="65"/>
    <col min="15105" max="15126" width="16" style="65" customWidth="1"/>
    <col min="15127" max="15360" width="9.140625" style="65"/>
    <col min="15361" max="15382" width="16" style="65" customWidth="1"/>
    <col min="15383" max="15616" width="9.140625" style="65"/>
    <col min="15617" max="15638" width="16" style="65" customWidth="1"/>
    <col min="15639" max="15872" width="9.140625" style="65"/>
    <col min="15873" max="15894" width="16" style="65" customWidth="1"/>
    <col min="15895" max="16128" width="9.140625" style="65"/>
    <col min="16129" max="16150" width="16" style="65" customWidth="1"/>
    <col min="16151" max="16384" width="9.140625" style="65"/>
  </cols>
  <sheetData>
    <row r="1" spans="1:22" ht="18" customHeight="1">
      <c r="A1" s="103" t="s">
        <v>160</v>
      </c>
      <c r="B1" s="103"/>
      <c r="C1" s="103"/>
      <c r="D1" s="103"/>
      <c r="E1" s="103"/>
      <c r="F1" s="103"/>
    </row>
    <row r="3" spans="1:22">
      <c r="A3" s="66" t="s">
        <v>161</v>
      </c>
      <c r="B3" s="67" t="s">
        <v>162</v>
      </c>
      <c r="C3" s="66" t="s">
        <v>163</v>
      </c>
      <c r="D3" s="67" t="s">
        <v>164</v>
      </c>
      <c r="E3" s="66" t="s">
        <v>165</v>
      </c>
      <c r="F3" s="104" t="s">
        <v>166</v>
      </c>
      <c r="G3" s="104"/>
      <c r="H3" s="66" t="s">
        <v>167</v>
      </c>
      <c r="I3" s="68">
        <v>8967.86</v>
      </c>
      <c r="J3" s="66" t="s">
        <v>168</v>
      </c>
      <c r="K3" s="69">
        <v>1000000</v>
      </c>
    </row>
    <row r="4" spans="1:22">
      <c r="A4" s="66" t="s">
        <v>169</v>
      </c>
      <c r="B4" s="67" t="s">
        <v>170</v>
      </c>
      <c r="C4" s="66" t="s">
        <v>171</v>
      </c>
      <c r="D4" s="67" t="s">
        <v>172</v>
      </c>
      <c r="E4" s="66" t="s">
        <v>173</v>
      </c>
      <c r="F4" s="104" t="s">
        <v>174</v>
      </c>
      <c r="G4" s="104"/>
      <c r="H4" s="66" t="s">
        <v>175</v>
      </c>
      <c r="I4" s="68">
        <v>211.15700000000001</v>
      </c>
    </row>
    <row r="6" spans="1:22">
      <c r="A6" s="105" t="s">
        <v>176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</row>
    <row r="7" spans="1:22" ht="33.75">
      <c r="C7" s="70" t="s">
        <v>177</v>
      </c>
      <c r="D7" s="70" t="s">
        <v>178</v>
      </c>
      <c r="E7" s="70" t="s">
        <v>179</v>
      </c>
      <c r="F7" s="70" t="s">
        <v>180</v>
      </c>
      <c r="G7" s="70" t="s">
        <v>181</v>
      </c>
      <c r="H7" s="70" t="s">
        <v>182</v>
      </c>
      <c r="I7" s="70" t="s">
        <v>183</v>
      </c>
      <c r="J7" s="70" t="s">
        <v>184</v>
      </c>
      <c r="K7" s="70" t="s">
        <v>185</v>
      </c>
      <c r="L7" s="70" t="s">
        <v>186</v>
      </c>
      <c r="M7" s="70" t="s">
        <v>187</v>
      </c>
      <c r="N7" s="70" t="s">
        <v>188</v>
      </c>
      <c r="O7" s="70" t="s">
        <v>189</v>
      </c>
      <c r="P7" s="70" t="s">
        <v>190</v>
      </c>
      <c r="Q7" s="70" t="s">
        <v>191</v>
      </c>
      <c r="R7" s="70" t="s">
        <v>192</v>
      </c>
      <c r="S7" s="70" t="s">
        <v>193</v>
      </c>
      <c r="T7" s="70" t="s">
        <v>194</v>
      </c>
      <c r="U7" s="70" t="s">
        <v>195</v>
      </c>
      <c r="V7" s="70" t="s">
        <v>196</v>
      </c>
    </row>
    <row r="8" spans="1:22">
      <c r="A8" s="105" t="s">
        <v>197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</row>
    <row r="9" spans="1:22">
      <c r="A9" s="102" t="s">
        <v>198</v>
      </c>
      <c r="B9" s="102"/>
      <c r="C9" s="71">
        <v>992.4</v>
      </c>
      <c r="D9" s="71">
        <v>679.6</v>
      </c>
      <c r="E9" s="71">
        <v>724.2</v>
      </c>
      <c r="F9" s="71">
        <v>676.2</v>
      </c>
      <c r="G9" s="71">
        <v>694.7</v>
      </c>
      <c r="H9" s="71">
        <v>128.9</v>
      </c>
      <c r="I9" s="71">
        <v>430.3</v>
      </c>
      <c r="J9" s="71">
        <v>407</v>
      </c>
      <c r="K9" s="71">
        <v>499.9</v>
      </c>
      <c r="L9" s="71">
        <v>412.1</v>
      </c>
      <c r="M9" s="71">
        <v>365</v>
      </c>
      <c r="N9" s="71">
        <v>126.751</v>
      </c>
      <c r="O9" s="71">
        <v>13.805</v>
      </c>
      <c r="P9" s="71">
        <v>11.228999999999999</v>
      </c>
      <c r="Q9" s="71">
        <v>13.672000000000001</v>
      </c>
      <c r="R9" s="71">
        <v>44.985999999999997</v>
      </c>
      <c r="S9" s="71">
        <v>35.481000000000002</v>
      </c>
      <c r="T9" s="71">
        <v>2.9849999999999999</v>
      </c>
      <c r="U9" s="71">
        <v>7.6609999999999996</v>
      </c>
      <c r="V9" s="71">
        <v>11.153</v>
      </c>
    </row>
    <row r="10" spans="1:22">
      <c r="A10" s="102" t="s">
        <v>199</v>
      </c>
      <c r="B10" s="102"/>
      <c r="C10" s="71">
        <v>992.4</v>
      </c>
      <c r="D10" s="71">
        <v>679.6</v>
      </c>
      <c r="E10" s="71">
        <v>703.6</v>
      </c>
      <c r="F10" s="71">
        <v>675.6</v>
      </c>
      <c r="G10" s="71">
        <v>694.5</v>
      </c>
      <c r="H10" s="72" t="s">
        <v>200</v>
      </c>
      <c r="I10" s="72" t="s">
        <v>200</v>
      </c>
      <c r="J10" s="71">
        <v>373.1</v>
      </c>
      <c r="K10" s="71">
        <v>455.8</v>
      </c>
      <c r="L10" s="71">
        <v>358</v>
      </c>
      <c r="M10" s="72" t="s">
        <v>200</v>
      </c>
      <c r="N10" s="72" t="s">
        <v>200</v>
      </c>
      <c r="O10" s="72" t="s">
        <v>200</v>
      </c>
      <c r="P10" s="72" t="s">
        <v>200</v>
      </c>
      <c r="Q10" s="72" t="s">
        <v>200</v>
      </c>
      <c r="R10" s="72" t="s">
        <v>200</v>
      </c>
      <c r="S10" s="72" t="s">
        <v>200</v>
      </c>
      <c r="T10" s="72" t="s">
        <v>200</v>
      </c>
      <c r="U10" s="71">
        <v>1.5269999999999999</v>
      </c>
      <c r="V10" s="71">
        <v>3.7269999999999999</v>
      </c>
    </row>
    <row r="11" spans="1:22">
      <c r="A11" s="102" t="s">
        <v>201</v>
      </c>
      <c r="B11" s="102"/>
      <c r="C11" s="72" t="s">
        <v>200</v>
      </c>
      <c r="D11" s="72" t="s">
        <v>200</v>
      </c>
      <c r="E11" s="71">
        <v>20.6</v>
      </c>
      <c r="F11" s="71">
        <v>0.6</v>
      </c>
      <c r="G11" s="71">
        <v>0.2</v>
      </c>
      <c r="H11" s="72" t="s">
        <v>200</v>
      </c>
      <c r="I11" s="72" t="s">
        <v>200</v>
      </c>
      <c r="J11" s="71">
        <v>33.9</v>
      </c>
      <c r="K11" s="71">
        <v>44.1</v>
      </c>
      <c r="L11" s="71">
        <v>54.1</v>
      </c>
      <c r="M11" s="72" t="s">
        <v>200</v>
      </c>
      <c r="N11" s="72" t="s">
        <v>200</v>
      </c>
      <c r="O11" s="72" t="s">
        <v>200</v>
      </c>
      <c r="P11" s="72" t="s">
        <v>200</v>
      </c>
      <c r="Q11" s="72" t="s">
        <v>200</v>
      </c>
      <c r="R11" s="72" t="s">
        <v>200</v>
      </c>
      <c r="S11" s="72" t="s">
        <v>200</v>
      </c>
      <c r="T11" s="72" t="s">
        <v>200</v>
      </c>
      <c r="U11" s="71">
        <v>6.1340000000000003</v>
      </c>
      <c r="V11" s="71">
        <v>7.4260000000000002</v>
      </c>
    </row>
    <row r="12" spans="1:22">
      <c r="A12" s="102" t="s">
        <v>202</v>
      </c>
      <c r="B12" s="102"/>
      <c r="C12" s="71">
        <v>1274.3</v>
      </c>
      <c r="D12" s="71">
        <v>1313.9</v>
      </c>
      <c r="E12" s="71">
        <v>1314.2</v>
      </c>
      <c r="F12" s="71">
        <v>697.1</v>
      </c>
      <c r="G12" s="71">
        <v>666.7</v>
      </c>
      <c r="H12" s="71">
        <v>682.8</v>
      </c>
      <c r="I12" s="71">
        <v>789.8</v>
      </c>
      <c r="J12" s="71">
        <v>721.3</v>
      </c>
      <c r="K12" s="71">
        <v>674</v>
      </c>
      <c r="L12" s="71">
        <v>662.5</v>
      </c>
      <c r="M12" s="71">
        <v>615.20000000000005</v>
      </c>
      <c r="N12" s="71">
        <v>546.76099999999997</v>
      </c>
      <c r="O12" s="71">
        <v>418.161</v>
      </c>
      <c r="P12" s="71">
        <v>505.935</v>
      </c>
      <c r="Q12" s="71">
        <v>470.04599999999999</v>
      </c>
      <c r="R12" s="71">
        <v>453.12400000000002</v>
      </c>
      <c r="S12" s="71">
        <v>140.36199999999999</v>
      </c>
      <c r="T12" s="71">
        <v>132.46199999999999</v>
      </c>
      <c r="U12" s="71">
        <v>122.616</v>
      </c>
      <c r="V12" s="71">
        <v>95.186999999999998</v>
      </c>
    </row>
    <row r="13" spans="1:22">
      <c r="A13" s="102" t="s">
        <v>203</v>
      </c>
      <c r="B13" s="102"/>
      <c r="C13" s="71">
        <v>688.4</v>
      </c>
      <c r="D13" s="71">
        <v>728.9</v>
      </c>
      <c r="E13" s="71">
        <v>777.5</v>
      </c>
      <c r="F13" s="71">
        <v>495.8</v>
      </c>
      <c r="G13" s="71">
        <v>469.4</v>
      </c>
      <c r="H13" s="71">
        <v>564.29999999999995</v>
      </c>
      <c r="I13" s="71">
        <v>581.70000000000005</v>
      </c>
      <c r="J13" s="71">
        <v>509.4</v>
      </c>
      <c r="K13" s="71">
        <v>409.1</v>
      </c>
      <c r="L13" s="71">
        <v>417.9</v>
      </c>
      <c r="M13" s="71">
        <v>371.2</v>
      </c>
      <c r="N13" s="71">
        <v>329.44900000000001</v>
      </c>
      <c r="O13" s="71">
        <v>288.57</v>
      </c>
      <c r="P13" s="71">
        <v>309.11599999999999</v>
      </c>
      <c r="Q13" s="71">
        <v>245.934</v>
      </c>
      <c r="R13" s="71">
        <v>275.31200000000001</v>
      </c>
      <c r="S13" s="71">
        <v>58.895000000000003</v>
      </c>
      <c r="T13" s="71">
        <v>57.231000000000002</v>
      </c>
      <c r="U13" s="71">
        <v>54.5</v>
      </c>
      <c r="V13" s="71">
        <v>38.259</v>
      </c>
    </row>
    <row r="14" spans="1:22">
      <c r="A14" s="102" t="s">
        <v>204</v>
      </c>
      <c r="B14" s="102"/>
      <c r="C14" s="71">
        <v>116.6</v>
      </c>
      <c r="D14" s="71">
        <v>124.2</v>
      </c>
      <c r="E14" s="71">
        <v>150.80000000000001</v>
      </c>
      <c r="F14" s="71">
        <v>94.5</v>
      </c>
      <c r="G14" s="71">
        <v>90.1</v>
      </c>
      <c r="H14" s="71">
        <v>98.7</v>
      </c>
      <c r="I14" s="71">
        <v>114.6</v>
      </c>
      <c r="J14" s="71">
        <v>108.7</v>
      </c>
      <c r="K14" s="71">
        <v>97.9</v>
      </c>
      <c r="L14" s="71">
        <v>106.1</v>
      </c>
      <c r="M14" s="71">
        <v>88.1</v>
      </c>
      <c r="N14" s="71">
        <v>76.893000000000001</v>
      </c>
      <c r="O14" s="71">
        <v>69.311999999999998</v>
      </c>
      <c r="P14" s="71">
        <v>72.537000000000006</v>
      </c>
      <c r="Q14" s="71">
        <v>60.595999999999997</v>
      </c>
      <c r="R14" s="71">
        <v>63.805</v>
      </c>
      <c r="S14" s="71">
        <v>22.279</v>
      </c>
      <c r="T14" s="72" t="s">
        <v>200</v>
      </c>
      <c r="U14" s="72" t="s">
        <v>200</v>
      </c>
      <c r="V14" s="72" t="s">
        <v>200</v>
      </c>
    </row>
    <row r="15" spans="1:22">
      <c r="A15" s="102" t="s">
        <v>205</v>
      </c>
      <c r="B15" s="102"/>
      <c r="C15" s="71">
        <v>110.9</v>
      </c>
      <c r="D15" s="71">
        <v>117</v>
      </c>
      <c r="E15" s="71">
        <v>121</v>
      </c>
      <c r="F15" s="71">
        <v>112.6</v>
      </c>
      <c r="G15" s="71">
        <v>97.2</v>
      </c>
      <c r="H15" s="71">
        <v>116.6</v>
      </c>
      <c r="I15" s="71">
        <v>132.19999999999999</v>
      </c>
      <c r="J15" s="71">
        <v>107.7</v>
      </c>
      <c r="K15" s="71">
        <v>90.1</v>
      </c>
      <c r="L15" s="71">
        <v>87.2</v>
      </c>
      <c r="M15" s="71">
        <v>82.1</v>
      </c>
      <c r="N15" s="71">
        <v>71.287000000000006</v>
      </c>
      <c r="O15" s="71">
        <v>65.147999999999996</v>
      </c>
      <c r="P15" s="71">
        <v>63.798000000000002</v>
      </c>
      <c r="Q15" s="71">
        <v>43.021000000000001</v>
      </c>
      <c r="R15" s="71">
        <v>50.713999999999999</v>
      </c>
      <c r="S15" s="71">
        <v>2.2040000000000002</v>
      </c>
      <c r="T15" s="72" t="s">
        <v>200</v>
      </c>
      <c r="U15" s="72" t="s">
        <v>200</v>
      </c>
      <c r="V15" s="72" t="s">
        <v>200</v>
      </c>
    </row>
    <row r="16" spans="1:22">
      <c r="A16" s="102" t="s">
        <v>206</v>
      </c>
      <c r="B16" s="102"/>
      <c r="C16" s="71">
        <v>514.5</v>
      </c>
      <c r="D16" s="71">
        <v>539.1</v>
      </c>
      <c r="E16" s="71">
        <v>559</v>
      </c>
      <c r="F16" s="71">
        <v>337.8</v>
      </c>
      <c r="G16" s="71">
        <v>326.3</v>
      </c>
      <c r="H16" s="71">
        <v>405</v>
      </c>
      <c r="I16" s="71">
        <v>389</v>
      </c>
      <c r="J16" s="71">
        <v>341.7</v>
      </c>
      <c r="K16" s="71">
        <v>256.7</v>
      </c>
      <c r="L16" s="71">
        <v>249.5</v>
      </c>
      <c r="M16" s="71">
        <v>223.6</v>
      </c>
      <c r="N16" s="71">
        <v>198.44</v>
      </c>
      <c r="O16" s="71">
        <v>174.96799999999999</v>
      </c>
      <c r="P16" s="71">
        <v>193.16900000000001</v>
      </c>
      <c r="Q16" s="71">
        <v>157.34100000000001</v>
      </c>
      <c r="R16" s="71">
        <v>176.965</v>
      </c>
      <c r="S16" s="71">
        <v>38.444000000000003</v>
      </c>
      <c r="T16" s="72" t="s">
        <v>200</v>
      </c>
      <c r="U16" s="72" t="s">
        <v>200</v>
      </c>
      <c r="V16" s="72" t="s">
        <v>200</v>
      </c>
    </row>
    <row r="17" spans="1:24">
      <c r="A17" s="102" t="s">
        <v>207</v>
      </c>
      <c r="B17" s="102"/>
      <c r="C17" s="71">
        <v>-53.6</v>
      </c>
      <c r="D17" s="71">
        <v>-51.4</v>
      </c>
      <c r="E17" s="71">
        <v>-53.3</v>
      </c>
      <c r="F17" s="71">
        <v>-49.1</v>
      </c>
      <c r="G17" s="71">
        <v>-44.2</v>
      </c>
      <c r="H17" s="71">
        <v>-56</v>
      </c>
      <c r="I17" s="71">
        <v>-54.1</v>
      </c>
      <c r="J17" s="71">
        <v>-48.7</v>
      </c>
      <c r="K17" s="71">
        <v>-35.6</v>
      </c>
      <c r="L17" s="71">
        <v>-24.9</v>
      </c>
      <c r="M17" s="71">
        <v>-22.6</v>
      </c>
      <c r="N17" s="71">
        <v>-17.170999999999999</v>
      </c>
      <c r="O17" s="71">
        <v>-20.858000000000001</v>
      </c>
      <c r="P17" s="71">
        <v>-20.388000000000002</v>
      </c>
      <c r="Q17" s="71">
        <v>-15.023999999999999</v>
      </c>
      <c r="R17" s="71">
        <v>-16.172000000000001</v>
      </c>
      <c r="S17" s="71">
        <v>-4.032</v>
      </c>
      <c r="T17" s="72" t="s">
        <v>200</v>
      </c>
      <c r="U17" s="72" t="s">
        <v>200</v>
      </c>
      <c r="V17" s="72" t="s">
        <v>200</v>
      </c>
    </row>
    <row r="18" spans="1:24">
      <c r="A18" s="102" t="s">
        <v>208</v>
      </c>
      <c r="B18" s="10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1">
        <v>9.9760000000000009</v>
      </c>
      <c r="R18" s="71">
        <v>11.316000000000001</v>
      </c>
      <c r="S18" s="71">
        <v>2.742</v>
      </c>
      <c r="T18" s="71">
        <v>1.095</v>
      </c>
      <c r="U18" s="71">
        <v>2.4700000000000002</v>
      </c>
      <c r="V18" s="71">
        <v>1.0089999999999999</v>
      </c>
    </row>
    <row r="19" spans="1:24">
      <c r="A19" s="102" t="s">
        <v>209</v>
      </c>
      <c r="B19" s="102"/>
      <c r="C19" s="71">
        <v>462.6</v>
      </c>
      <c r="D19" s="71">
        <v>566.9</v>
      </c>
      <c r="E19" s="71">
        <v>534.29999999999995</v>
      </c>
      <c r="F19" s="71">
        <v>170.9</v>
      </c>
      <c r="G19" s="71">
        <v>242.6</v>
      </c>
      <c r="H19" s="71">
        <v>296.7</v>
      </c>
      <c r="I19" s="71">
        <v>134.30000000000001</v>
      </c>
      <c r="J19" s="71">
        <v>119</v>
      </c>
      <c r="K19" s="71">
        <v>112.4</v>
      </c>
      <c r="L19" s="71">
        <v>118.7</v>
      </c>
      <c r="M19" s="71">
        <v>76.400000000000006</v>
      </c>
      <c r="N19" s="71">
        <v>53.296999999999997</v>
      </c>
      <c r="O19" s="71">
        <v>55.816000000000003</v>
      </c>
      <c r="P19" s="71">
        <v>50.8</v>
      </c>
      <c r="Q19" s="71">
        <v>63.595999999999997</v>
      </c>
      <c r="R19" s="71">
        <v>59.875999999999998</v>
      </c>
      <c r="S19" s="71">
        <v>13.285</v>
      </c>
      <c r="T19" s="71">
        <v>13.193</v>
      </c>
      <c r="U19" s="71">
        <v>8.9120000000000008</v>
      </c>
      <c r="V19" s="71">
        <v>6.2229999999999999</v>
      </c>
    </row>
    <row r="20" spans="1:24">
      <c r="A20" s="105" t="s">
        <v>210</v>
      </c>
      <c r="B20" s="105"/>
      <c r="C20" s="73">
        <v>3417.7</v>
      </c>
      <c r="D20" s="73">
        <v>3289.3</v>
      </c>
      <c r="E20" s="73">
        <v>3350.2</v>
      </c>
      <c r="F20" s="73">
        <v>2040</v>
      </c>
      <c r="G20" s="73">
        <v>2073.4</v>
      </c>
      <c r="H20" s="73">
        <v>1672.7</v>
      </c>
      <c r="I20" s="73">
        <v>1936.1</v>
      </c>
      <c r="J20" s="73">
        <v>1756.7</v>
      </c>
      <c r="K20" s="73">
        <v>1695.4</v>
      </c>
      <c r="L20" s="73">
        <v>1611.2</v>
      </c>
      <c r="M20" s="73">
        <v>1427.8</v>
      </c>
      <c r="N20" s="73">
        <v>1056.258</v>
      </c>
      <c r="O20" s="73">
        <v>776.35199999999998</v>
      </c>
      <c r="P20" s="73">
        <v>877.08</v>
      </c>
      <c r="Q20" s="73">
        <v>803.22400000000005</v>
      </c>
      <c r="R20" s="73">
        <v>844.61400000000003</v>
      </c>
      <c r="S20" s="73">
        <v>250.76499999999999</v>
      </c>
      <c r="T20" s="73">
        <v>206.96600000000001</v>
      </c>
      <c r="U20" s="73">
        <v>196.15899999999999</v>
      </c>
      <c r="V20" s="73">
        <v>151.83099999999999</v>
      </c>
    </row>
    <row r="21" spans="1:24">
      <c r="A21" s="102" t="s">
        <v>211</v>
      </c>
      <c r="B21" s="102"/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X21" s="74">
        <f>SUM(C21:W21)</f>
        <v>0</v>
      </c>
    </row>
    <row r="22" spans="1:24">
      <c r="A22" s="102" t="s">
        <v>212</v>
      </c>
      <c r="B22" s="102"/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X22" s="74">
        <f t="shared" ref="X22:X45" si="0">SUM(C22:W22)</f>
        <v>0</v>
      </c>
    </row>
    <row r="23" spans="1:24">
      <c r="A23" s="102" t="s">
        <v>213</v>
      </c>
      <c r="B23" s="102"/>
      <c r="C23" s="71">
        <v>10.5</v>
      </c>
      <c r="D23" s="71">
        <v>5.4</v>
      </c>
      <c r="E23" s="71">
        <v>0</v>
      </c>
      <c r="F23" s="71">
        <v>6</v>
      </c>
      <c r="G23" s="72"/>
      <c r="H23" s="71">
        <v>10.7</v>
      </c>
      <c r="I23" s="71">
        <v>40.799999999999997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X23" s="74">
        <f t="shared" si="0"/>
        <v>73.399999999999991</v>
      </c>
    </row>
    <row r="24" spans="1:24">
      <c r="A24" s="102" t="s">
        <v>214</v>
      </c>
      <c r="B24" s="102"/>
      <c r="C24" s="71">
        <v>1134.5</v>
      </c>
      <c r="D24" s="71">
        <v>1194.2</v>
      </c>
      <c r="E24" s="71">
        <v>1269.2</v>
      </c>
      <c r="F24" s="71">
        <v>948.3</v>
      </c>
      <c r="G24" s="71">
        <v>1010.7</v>
      </c>
      <c r="H24" s="71">
        <v>1051.4000000000001</v>
      </c>
      <c r="I24" s="71">
        <v>1080.0999999999999</v>
      </c>
      <c r="J24" s="71">
        <v>970.1</v>
      </c>
      <c r="K24" s="71">
        <v>911.2</v>
      </c>
      <c r="L24" s="71">
        <v>1008.6</v>
      </c>
      <c r="M24" s="71">
        <v>1042.4000000000001</v>
      </c>
      <c r="N24" s="71">
        <v>1013.0170000000001</v>
      </c>
      <c r="O24" s="71">
        <v>1050.4380000000001</v>
      </c>
      <c r="P24" s="71">
        <v>1032.1410000000001</v>
      </c>
      <c r="Q24" s="71">
        <v>1023.409</v>
      </c>
      <c r="R24" s="71">
        <v>1116.5820000000001</v>
      </c>
      <c r="S24" s="71">
        <v>171.12700000000001</v>
      </c>
      <c r="T24" s="71">
        <v>174.56200000000001</v>
      </c>
      <c r="U24" s="71">
        <v>169.85599999999999</v>
      </c>
      <c r="V24" s="71">
        <v>136.16999999999999</v>
      </c>
      <c r="X24" s="74">
        <f t="shared" si="0"/>
        <v>17508.002</v>
      </c>
    </row>
    <row r="25" spans="1:24">
      <c r="A25" s="102" t="s">
        <v>215</v>
      </c>
      <c r="B25" s="102"/>
      <c r="C25" s="71">
        <v>3625.7</v>
      </c>
      <c r="D25" s="71">
        <v>3607.1</v>
      </c>
      <c r="E25" s="71">
        <v>3557.9</v>
      </c>
      <c r="F25" s="71">
        <v>3148.8</v>
      </c>
      <c r="G25" s="71">
        <v>3152.6</v>
      </c>
      <c r="H25" s="71">
        <v>3043.8</v>
      </c>
      <c r="I25" s="71">
        <v>3098.6</v>
      </c>
      <c r="J25" s="71">
        <v>2881.6</v>
      </c>
      <c r="K25" s="71">
        <v>2652.7</v>
      </c>
      <c r="L25" s="71">
        <v>2713.5</v>
      </c>
      <c r="M25" s="71">
        <v>2566.1999999999998</v>
      </c>
      <c r="N25" s="71">
        <v>2292.4609999999998</v>
      </c>
      <c r="O25" s="71">
        <v>2160.172</v>
      </c>
      <c r="P25" s="71">
        <v>2043.4780000000001</v>
      </c>
      <c r="Q25" s="71">
        <v>1946.1310000000001</v>
      </c>
      <c r="R25" s="71">
        <v>1946.095</v>
      </c>
      <c r="S25" s="71">
        <v>315.24099999999999</v>
      </c>
      <c r="T25" s="71">
        <v>307.48099999999999</v>
      </c>
      <c r="U25" s="71">
        <v>284.86799999999999</v>
      </c>
      <c r="V25" s="71">
        <v>232.32400000000001</v>
      </c>
      <c r="X25" s="74">
        <f t="shared" si="0"/>
        <v>45576.751000000004</v>
      </c>
    </row>
    <row r="26" spans="1:24">
      <c r="A26" s="102" t="s">
        <v>216</v>
      </c>
      <c r="B26" s="102"/>
      <c r="C26" s="71">
        <v>135.80000000000001</v>
      </c>
      <c r="D26" s="71">
        <v>139.4</v>
      </c>
      <c r="E26" s="71">
        <v>139.4</v>
      </c>
      <c r="F26" s="71">
        <v>53</v>
      </c>
      <c r="G26" s="71">
        <v>49.7</v>
      </c>
      <c r="H26" s="71">
        <v>45.4</v>
      </c>
      <c r="I26" s="71">
        <v>54.3</v>
      </c>
      <c r="J26" s="71">
        <v>35.700000000000003</v>
      </c>
      <c r="K26" s="71">
        <v>32.799999999999997</v>
      </c>
      <c r="L26" s="71">
        <v>35.5</v>
      </c>
      <c r="M26" s="71">
        <v>31.9</v>
      </c>
      <c r="N26" s="71">
        <v>27.335000000000001</v>
      </c>
      <c r="O26" s="71">
        <v>29.783999999999999</v>
      </c>
      <c r="P26" s="71">
        <v>35.954000000000001</v>
      </c>
      <c r="Q26" s="71">
        <v>29.744</v>
      </c>
      <c r="R26" s="71">
        <v>28.568999999999999</v>
      </c>
      <c r="S26" s="72" t="s">
        <v>200</v>
      </c>
      <c r="T26" s="72" t="s">
        <v>200</v>
      </c>
      <c r="U26" s="72" t="s">
        <v>200</v>
      </c>
      <c r="V26" s="72" t="s">
        <v>200</v>
      </c>
      <c r="X26" s="74">
        <f t="shared" si="0"/>
        <v>904.28599999999994</v>
      </c>
    </row>
    <row r="27" spans="1:24">
      <c r="A27" s="102" t="s">
        <v>217</v>
      </c>
      <c r="B27" s="102"/>
      <c r="C27" s="71">
        <v>729.6</v>
      </c>
      <c r="D27" s="71">
        <v>704.8</v>
      </c>
      <c r="E27" s="71">
        <v>702.3</v>
      </c>
      <c r="F27" s="71">
        <v>620.1</v>
      </c>
      <c r="G27" s="71">
        <v>604.1</v>
      </c>
      <c r="H27" s="71">
        <v>565.1</v>
      </c>
      <c r="I27" s="71">
        <v>554.70000000000005</v>
      </c>
      <c r="J27" s="71">
        <v>516.20000000000005</v>
      </c>
      <c r="K27" s="71">
        <v>508.6</v>
      </c>
      <c r="L27" s="71">
        <v>524.9</v>
      </c>
      <c r="M27" s="71">
        <v>485.5</v>
      </c>
      <c r="N27" s="71">
        <v>449.94499999999999</v>
      </c>
      <c r="O27" s="71">
        <v>413.32</v>
      </c>
      <c r="P27" s="71">
        <v>404.51400000000001</v>
      </c>
      <c r="Q27" s="71">
        <v>396.71600000000001</v>
      </c>
      <c r="R27" s="71">
        <v>392.02</v>
      </c>
      <c r="S27" s="71">
        <v>84.78</v>
      </c>
      <c r="T27" s="71">
        <v>81.629000000000005</v>
      </c>
      <c r="U27" s="71">
        <v>77.602999999999994</v>
      </c>
      <c r="V27" s="71">
        <v>67.225999999999999</v>
      </c>
      <c r="X27" s="74">
        <f t="shared" si="0"/>
        <v>8883.6530000000002</v>
      </c>
    </row>
    <row r="28" spans="1:24">
      <c r="A28" s="102" t="s">
        <v>218</v>
      </c>
      <c r="B28" s="102"/>
      <c r="C28" s="71">
        <v>107.1</v>
      </c>
      <c r="D28" s="72" t="s">
        <v>200</v>
      </c>
      <c r="E28" s="72" t="s">
        <v>200</v>
      </c>
      <c r="F28" s="71">
        <v>43.6</v>
      </c>
      <c r="G28" s="71">
        <v>42.7</v>
      </c>
      <c r="H28" s="71">
        <v>123.9</v>
      </c>
      <c r="I28" s="71">
        <v>192.2</v>
      </c>
      <c r="J28" s="71">
        <v>139.6</v>
      </c>
      <c r="K28" s="71">
        <v>66.7</v>
      </c>
      <c r="L28" s="71">
        <v>46.5</v>
      </c>
      <c r="M28" s="72" t="s">
        <v>200</v>
      </c>
      <c r="N28" s="72" t="s">
        <v>200</v>
      </c>
      <c r="O28" s="72" t="s">
        <v>200</v>
      </c>
      <c r="P28" s="72" t="s">
        <v>200</v>
      </c>
      <c r="Q28" s="72" t="s">
        <v>200</v>
      </c>
      <c r="R28" s="72" t="s">
        <v>200</v>
      </c>
      <c r="S28" s="72" t="s">
        <v>200</v>
      </c>
      <c r="T28" s="72" t="s">
        <v>200</v>
      </c>
      <c r="U28" s="72" t="s">
        <v>200</v>
      </c>
      <c r="V28" s="72" t="s">
        <v>200</v>
      </c>
      <c r="X28" s="74">
        <f t="shared" si="0"/>
        <v>762.3</v>
      </c>
    </row>
    <row r="29" spans="1:24">
      <c r="A29" s="102" t="s">
        <v>219</v>
      </c>
      <c r="B29" s="102"/>
      <c r="C29" s="71">
        <v>2488.4</v>
      </c>
      <c r="D29" s="71">
        <v>2531.3000000000002</v>
      </c>
      <c r="E29" s="71">
        <v>2460.6999999999998</v>
      </c>
      <c r="F29" s="71">
        <v>2325.8000000000002</v>
      </c>
      <c r="G29" s="71">
        <v>2332</v>
      </c>
      <c r="H29" s="71">
        <v>2179</v>
      </c>
      <c r="I29" s="71">
        <v>2158.1</v>
      </c>
      <c r="J29" s="71">
        <v>2054.1999999999998</v>
      </c>
      <c r="K29" s="71">
        <v>1917.7</v>
      </c>
      <c r="L29" s="71">
        <v>1969.6</v>
      </c>
      <c r="M29" s="71">
        <v>1823.6</v>
      </c>
      <c r="N29" s="71">
        <v>1616.029</v>
      </c>
      <c r="O29" s="71">
        <v>1466.954</v>
      </c>
      <c r="P29" s="71">
        <v>1405.1189999999999</v>
      </c>
      <c r="Q29" s="71">
        <v>1364.454</v>
      </c>
      <c r="R29" s="71">
        <v>1349.7159999999999</v>
      </c>
      <c r="S29" s="71">
        <v>204.24100000000001</v>
      </c>
      <c r="T29" s="71">
        <v>199.27500000000001</v>
      </c>
      <c r="U29" s="71">
        <v>177.83199999999999</v>
      </c>
      <c r="V29" s="71">
        <v>141.98099999999999</v>
      </c>
      <c r="X29" s="74">
        <f t="shared" si="0"/>
        <v>32166.001</v>
      </c>
    </row>
    <row r="30" spans="1:24">
      <c r="A30" s="102" t="s">
        <v>220</v>
      </c>
      <c r="B30" s="102"/>
      <c r="C30" s="72" t="s">
        <v>200</v>
      </c>
      <c r="D30" s="72" t="s">
        <v>200</v>
      </c>
      <c r="E30" s="72" t="s">
        <v>200</v>
      </c>
      <c r="F30" s="72" t="s">
        <v>200</v>
      </c>
      <c r="G30" s="72" t="s">
        <v>200</v>
      </c>
      <c r="H30" s="72" t="s">
        <v>200</v>
      </c>
      <c r="I30" s="72" t="s">
        <v>200</v>
      </c>
      <c r="J30" s="72" t="s">
        <v>200</v>
      </c>
      <c r="K30" s="72" t="s">
        <v>200</v>
      </c>
      <c r="L30" s="72" t="s">
        <v>200</v>
      </c>
      <c r="M30" s="72" t="s">
        <v>200</v>
      </c>
      <c r="N30" s="72" t="s">
        <v>200</v>
      </c>
      <c r="O30" s="72" t="s">
        <v>200</v>
      </c>
      <c r="P30" s="72" t="s">
        <v>200</v>
      </c>
      <c r="Q30" s="72" t="s">
        <v>200</v>
      </c>
      <c r="R30" s="72" t="s">
        <v>200</v>
      </c>
      <c r="S30" s="72" t="s">
        <v>200</v>
      </c>
      <c r="T30" s="72" t="s">
        <v>200</v>
      </c>
      <c r="U30" s="72" t="s">
        <v>200</v>
      </c>
      <c r="V30" s="72" t="s">
        <v>200</v>
      </c>
      <c r="X30" s="74">
        <f t="shared" si="0"/>
        <v>0</v>
      </c>
    </row>
    <row r="31" spans="1:24">
      <c r="A31" s="102" t="s">
        <v>221</v>
      </c>
      <c r="B31" s="102"/>
      <c r="C31" s="72" t="s">
        <v>200</v>
      </c>
      <c r="D31" s="72" t="s">
        <v>200</v>
      </c>
      <c r="E31" s="72" t="s">
        <v>200</v>
      </c>
      <c r="F31" s="72" t="s">
        <v>200</v>
      </c>
      <c r="G31" s="72" t="s">
        <v>200</v>
      </c>
      <c r="H31" s="72" t="s">
        <v>200</v>
      </c>
      <c r="I31" s="72" t="s">
        <v>200</v>
      </c>
      <c r="J31" s="72" t="s">
        <v>200</v>
      </c>
      <c r="K31" s="72" t="s">
        <v>200</v>
      </c>
      <c r="L31" s="72" t="s">
        <v>200</v>
      </c>
      <c r="M31" s="72" t="s">
        <v>200</v>
      </c>
      <c r="N31" s="72" t="s">
        <v>200</v>
      </c>
      <c r="O31" s="72" t="s">
        <v>200</v>
      </c>
      <c r="P31" s="72" t="s">
        <v>200</v>
      </c>
      <c r="Q31" s="72" t="s">
        <v>200</v>
      </c>
      <c r="R31" s="72" t="s">
        <v>200</v>
      </c>
      <c r="S31" s="72" t="s">
        <v>200</v>
      </c>
      <c r="T31" s="72" t="s">
        <v>200</v>
      </c>
      <c r="U31" s="72" t="s">
        <v>200</v>
      </c>
      <c r="V31" s="72" t="s">
        <v>200</v>
      </c>
      <c r="X31" s="74">
        <f t="shared" si="0"/>
        <v>0</v>
      </c>
    </row>
    <row r="32" spans="1:24">
      <c r="A32" s="102" t="s">
        <v>222</v>
      </c>
      <c r="B32" s="102"/>
      <c r="C32" s="71">
        <v>164.8</v>
      </c>
      <c r="D32" s="71">
        <v>145.9</v>
      </c>
      <c r="E32" s="71">
        <v>151.6</v>
      </c>
      <c r="F32" s="71">
        <v>106.3</v>
      </c>
      <c r="G32" s="71">
        <v>124.1</v>
      </c>
      <c r="H32" s="71">
        <v>130.4</v>
      </c>
      <c r="I32" s="71">
        <v>139.30000000000001</v>
      </c>
      <c r="J32" s="71">
        <v>135.9</v>
      </c>
      <c r="K32" s="71">
        <v>126.9</v>
      </c>
      <c r="L32" s="71">
        <v>137</v>
      </c>
      <c r="M32" s="71">
        <v>225.2</v>
      </c>
      <c r="N32" s="71">
        <v>199.15199999999999</v>
      </c>
      <c r="O32" s="71">
        <v>250.114</v>
      </c>
      <c r="P32" s="71">
        <v>197.89099999999999</v>
      </c>
      <c r="Q32" s="71">
        <v>155.21700000000001</v>
      </c>
      <c r="R32" s="71">
        <v>175.79</v>
      </c>
      <c r="S32" s="71">
        <v>26.22</v>
      </c>
      <c r="T32" s="71">
        <v>26.577000000000002</v>
      </c>
      <c r="U32" s="71">
        <v>29.433</v>
      </c>
      <c r="V32" s="71">
        <v>23.117000000000001</v>
      </c>
      <c r="X32" s="74">
        <f t="shared" si="0"/>
        <v>2670.9110000000005</v>
      </c>
    </row>
    <row r="33" spans="1:24">
      <c r="A33" s="102" t="s">
        <v>223</v>
      </c>
      <c r="B33" s="102"/>
      <c r="C33" s="72" t="s">
        <v>200</v>
      </c>
      <c r="D33" s="72" t="s">
        <v>200</v>
      </c>
      <c r="E33" s="72" t="s">
        <v>200</v>
      </c>
      <c r="F33" s="72" t="s">
        <v>200</v>
      </c>
      <c r="G33" s="72" t="s">
        <v>200</v>
      </c>
      <c r="H33" s="72" t="s">
        <v>200</v>
      </c>
      <c r="I33" s="72" t="s">
        <v>200</v>
      </c>
      <c r="J33" s="72" t="s">
        <v>200</v>
      </c>
      <c r="K33" s="72" t="s">
        <v>200</v>
      </c>
      <c r="L33" s="72" t="s">
        <v>200</v>
      </c>
      <c r="M33" s="72" t="s">
        <v>200</v>
      </c>
      <c r="N33" s="72" t="s">
        <v>200</v>
      </c>
      <c r="O33" s="72" t="s">
        <v>200</v>
      </c>
      <c r="P33" s="72" t="s">
        <v>200</v>
      </c>
      <c r="Q33" s="72" t="s">
        <v>200</v>
      </c>
      <c r="R33" s="72" t="s">
        <v>200</v>
      </c>
      <c r="S33" s="72" t="s">
        <v>200</v>
      </c>
      <c r="T33" s="72" t="s">
        <v>200</v>
      </c>
      <c r="U33" s="72" t="s">
        <v>200</v>
      </c>
      <c r="V33" s="72" t="s">
        <v>200</v>
      </c>
      <c r="X33" s="74">
        <f t="shared" si="0"/>
        <v>0</v>
      </c>
    </row>
    <row r="34" spans="1:24">
      <c r="A34" s="102" t="s">
        <v>224</v>
      </c>
      <c r="B34" s="102"/>
      <c r="C34" s="71">
        <v>2491.1999999999998</v>
      </c>
      <c r="D34" s="71">
        <v>2412.9</v>
      </c>
      <c r="E34" s="71">
        <v>2288.6999999999998</v>
      </c>
      <c r="F34" s="71">
        <v>2200.5</v>
      </c>
      <c r="G34" s="71">
        <v>2141.9</v>
      </c>
      <c r="H34" s="71">
        <v>1992.4</v>
      </c>
      <c r="I34" s="71">
        <v>2018.5</v>
      </c>
      <c r="J34" s="71">
        <v>1911.5</v>
      </c>
      <c r="K34" s="71">
        <v>1741.5</v>
      </c>
      <c r="L34" s="71">
        <v>1704.9</v>
      </c>
      <c r="M34" s="71">
        <v>1523.8</v>
      </c>
      <c r="N34" s="71">
        <v>1279.444</v>
      </c>
      <c r="O34" s="71">
        <v>1109.7339999999999</v>
      </c>
      <c r="P34" s="71">
        <v>1011.337</v>
      </c>
      <c r="Q34" s="71">
        <v>922.72199999999998</v>
      </c>
      <c r="R34" s="71">
        <v>829.51300000000003</v>
      </c>
      <c r="S34" s="71">
        <v>144.114</v>
      </c>
      <c r="T34" s="71">
        <v>132.91900000000001</v>
      </c>
      <c r="U34" s="71">
        <v>115.012</v>
      </c>
      <c r="V34" s="71">
        <v>96.153999999999996</v>
      </c>
      <c r="X34" s="74">
        <f t="shared" si="0"/>
        <v>28068.749</v>
      </c>
    </row>
    <row r="35" spans="1:24">
      <c r="A35" s="102" t="s">
        <v>225</v>
      </c>
      <c r="B35" s="102"/>
      <c r="C35" s="72" t="s">
        <v>200</v>
      </c>
      <c r="D35" s="72" t="s">
        <v>200</v>
      </c>
      <c r="E35" s="72" t="s">
        <v>200</v>
      </c>
      <c r="F35" s="72" t="s">
        <v>200</v>
      </c>
      <c r="G35" s="72" t="s">
        <v>200</v>
      </c>
      <c r="H35" s="72" t="s">
        <v>200</v>
      </c>
      <c r="I35" s="72" t="s">
        <v>200</v>
      </c>
      <c r="J35" s="72" t="s">
        <v>200</v>
      </c>
      <c r="K35" s="72" t="s">
        <v>200</v>
      </c>
      <c r="L35" s="72" t="s">
        <v>200</v>
      </c>
      <c r="M35" s="72" t="s">
        <v>200</v>
      </c>
      <c r="N35" s="72" t="s">
        <v>200</v>
      </c>
      <c r="O35" s="72" t="s">
        <v>200</v>
      </c>
      <c r="P35" s="72" t="s">
        <v>200</v>
      </c>
      <c r="Q35" s="72" t="s">
        <v>200</v>
      </c>
      <c r="R35" s="72" t="s">
        <v>200</v>
      </c>
      <c r="S35" s="72" t="s">
        <v>200</v>
      </c>
      <c r="T35" s="72" t="s">
        <v>200</v>
      </c>
      <c r="U35" s="72" t="s">
        <v>200</v>
      </c>
      <c r="V35" s="72" t="s">
        <v>200</v>
      </c>
      <c r="X35" s="74">
        <f t="shared" si="0"/>
        <v>0</v>
      </c>
    </row>
    <row r="36" spans="1:24">
      <c r="A36" s="102" t="s">
        <v>226</v>
      </c>
      <c r="B36" s="102"/>
      <c r="C36" s="72" t="s">
        <v>200</v>
      </c>
      <c r="D36" s="72" t="s">
        <v>200</v>
      </c>
      <c r="E36" s="72" t="s">
        <v>200</v>
      </c>
      <c r="F36" s="72" t="s">
        <v>200</v>
      </c>
      <c r="G36" s="72" t="s">
        <v>200</v>
      </c>
      <c r="H36" s="72" t="s">
        <v>200</v>
      </c>
      <c r="I36" s="72" t="s">
        <v>200</v>
      </c>
      <c r="J36" s="72" t="s">
        <v>200</v>
      </c>
      <c r="K36" s="72" t="s">
        <v>200</v>
      </c>
      <c r="L36" s="72" t="s">
        <v>200</v>
      </c>
      <c r="M36" s="72" t="s">
        <v>200</v>
      </c>
      <c r="N36" s="72" t="s">
        <v>200</v>
      </c>
      <c r="O36" s="72" t="s">
        <v>200</v>
      </c>
      <c r="P36" s="72" t="s">
        <v>200</v>
      </c>
      <c r="Q36" s="72" t="s">
        <v>200</v>
      </c>
      <c r="R36" s="72" t="s">
        <v>200</v>
      </c>
      <c r="S36" s="72" t="s">
        <v>200</v>
      </c>
      <c r="T36" s="72" t="s">
        <v>200</v>
      </c>
      <c r="U36" s="72" t="s">
        <v>200</v>
      </c>
      <c r="V36" s="72" t="s">
        <v>200</v>
      </c>
      <c r="X36" s="74">
        <f t="shared" si="0"/>
        <v>0</v>
      </c>
    </row>
    <row r="37" spans="1:24">
      <c r="A37" s="102" t="s">
        <v>227</v>
      </c>
      <c r="B37" s="102"/>
      <c r="C37" s="72" t="s">
        <v>200</v>
      </c>
      <c r="D37" s="72" t="s">
        <v>200</v>
      </c>
      <c r="E37" s="72" t="s">
        <v>200</v>
      </c>
      <c r="F37" s="72" t="s">
        <v>200</v>
      </c>
      <c r="G37" s="72" t="s">
        <v>200</v>
      </c>
      <c r="H37" s="72" t="s">
        <v>200</v>
      </c>
      <c r="I37" s="72" t="s">
        <v>200</v>
      </c>
      <c r="J37" s="72" t="s">
        <v>200</v>
      </c>
      <c r="K37" s="72" t="s">
        <v>200</v>
      </c>
      <c r="L37" s="72" t="s">
        <v>200</v>
      </c>
      <c r="M37" s="72" t="s">
        <v>200</v>
      </c>
      <c r="N37" s="72" t="s">
        <v>200</v>
      </c>
      <c r="O37" s="72" t="s">
        <v>200</v>
      </c>
      <c r="P37" s="72" t="s">
        <v>200</v>
      </c>
      <c r="Q37" s="72" t="s">
        <v>200</v>
      </c>
      <c r="R37" s="72" t="s">
        <v>200</v>
      </c>
      <c r="S37" s="72" t="s">
        <v>200</v>
      </c>
      <c r="T37" s="72" t="s">
        <v>200</v>
      </c>
      <c r="U37" s="72" t="s">
        <v>200</v>
      </c>
      <c r="V37" s="72" t="s">
        <v>200</v>
      </c>
      <c r="X37" s="74">
        <f t="shared" si="0"/>
        <v>0</v>
      </c>
    </row>
    <row r="38" spans="1:24">
      <c r="A38" s="102" t="s">
        <v>228</v>
      </c>
      <c r="B38" s="102"/>
      <c r="C38" s="72" t="s">
        <v>200</v>
      </c>
      <c r="D38" s="72" t="s">
        <v>200</v>
      </c>
      <c r="E38" s="72" t="s">
        <v>200</v>
      </c>
      <c r="F38" s="72" t="s">
        <v>200</v>
      </c>
      <c r="G38" s="72" t="s">
        <v>200</v>
      </c>
      <c r="H38" s="72" t="s">
        <v>200</v>
      </c>
      <c r="I38" s="72" t="s">
        <v>200</v>
      </c>
      <c r="J38" s="72" t="s">
        <v>200</v>
      </c>
      <c r="K38" s="72" t="s">
        <v>200</v>
      </c>
      <c r="L38" s="72" t="s">
        <v>200</v>
      </c>
      <c r="M38" s="72" t="s">
        <v>200</v>
      </c>
      <c r="N38" s="72" t="s">
        <v>200</v>
      </c>
      <c r="O38" s="72" t="s">
        <v>200</v>
      </c>
      <c r="P38" s="72" t="s">
        <v>200</v>
      </c>
      <c r="Q38" s="72" t="s">
        <v>200</v>
      </c>
      <c r="R38" s="72" t="s">
        <v>200</v>
      </c>
      <c r="S38" s="72" t="s">
        <v>200</v>
      </c>
      <c r="T38" s="72" t="s">
        <v>200</v>
      </c>
      <c r="U38" s="72" t="s">
        <v>200</v>
      </c>
      <c r="V38" s="72" t="s">
        <v>200</v>
      </c>
      <c r="X38" s="74">
        <f t="shared" si="0"/>
        <v>0</v>
      </c>
    </row>
    <row r="39" spans="1:24">
      <c r="A39" s="102" t="s">
        <v>229</v>
      </c>
      <c r="B39" s="102"/>
      <c r="C39" s="72" t="s">
        <v>200</v>
      </c>
      <c r="D39" s="72" t="s">
        <v>200</v>
      </c>
      <c r="E39" s="72" t="s">
        <v>200</v>
      </c>
      <c r="F39" s="72" t="s">
        <v>200</v>
      </c>
      <c r="G39" s="72" t="s">
        <v>200</v>
      </c>
      <c r="H39" s="72" t="s">
        <v>200</v>
      </c>
      <c r="I39" s="72" t="s">
        <v>200</v>
      </c>
      <c r="J39" s="72" t="s">
        <v>200</v>
      </c>
      <c r="K39" s="72" t="s">
        <v>200</v>
      </c>
      <c r="L39" s="72" t="s">
        <v>200</v>
      </c>
      <c r="M39" s="72" t="s">
        <v>200</v>
      </c>
      <c r="N39" s="72" t="s">
        <v>200</v>
      </c>
      <c r="O39" s="72" t="s">
        <v>200</v>
      </c>
      <c r="P39" s="72" t="s">
        <v>200</v>
      </c>
      <c r="Q39" s="72" t="s">
        <v>200</v>
      </c>
      <c r="R39" s="72" t="s">
        <v>200</v>
      </c>
      <c r="S39" s="72" t="s">
        <v>200</v>
      </c>
      <c r="T39" s="72" t="s">
        <v>200</v>
      </c>
      <c r="U39" s="72" t="s">
        <v>200</v>
      </c>
      <c r="V39" s="72" t="s">
        <v>200</v>
      </c>
      <c r="X39" s="74">
        <f t="shared" si="0"/>
        <v>0</v>
      </c>
    </row>
    <row r="40" spans="1:24">
      <c r="A40" s="102" t="s">
        <v>230</v>
      </c>
      <c r="B40" s="102"/>
      <c r="C40" s="72" t="s">
        <v>200</v>
      </c>
      <c r="D40" s="72" t="s">
        <v>200</v>
      </c>
      <c r="E40" s="72" t="s">
        <v>200</v>
      </c>
      <c r="F40" s="72" t="s">
        <v>200</v>
      </c>
      <c r="G40" s="72" t="s">
        <v>200</v>
      </c>
      <c r="H40" s="72" t="s">
        <v>200</v>
      </c>
      <c r="I40" s="72" t="s">
        <v>200</v>
      </c>
      <c r="J40" s="72" t="s">
        <v>200</v>
      </c>
      <c r="K40" s="72" t="s">
        <v>200</v>
      </c>
      <c r="L40" s="72" t="s">
        <v>200</v>
      </c>
      <c r="M40" s="72" t="s">
        <v>200</v>
      </c>
      <c r="N40" s="72" t="s">
        <v>200</v>
      </c>
      <c r="O40" s="72" t="s">
        <v>200</v>
      </c>
      <c r="P40" s="72" t="s">
        <v>200</v>
      </c>
      <c r="Q40" s="72" t="s">
        <v>200</v>
      </c>
      <c r="R40" s="72" t="s">
        <v>200</v>
      </c>
      <c r="S40" s="72" t="s">
        <v>200</v>
      </c>
      <c r="T40" s="72" t="s">
        <v>200</v>
      </c>
      <c r="U40" s="72" t="s">
        <v>200</v>
      </c>
      <c r="V40" s="72" t="s">
        <v>200</v>
      </c>
      <c r="X40" s="74">
        <f t="shared" si="0"/>
        <v>0</v>
      </c>
    </row>
    <row r="41" spans="1:24">
      <c r="A41" s="102" t="s">
        <v>231</v>
      </c>
      <c r="B41" s="102"/>
      <c r="C41" s="72" t="s">
        <v>200</v>
      </c>
      <c r="D41" s="72" t="s">
        <v>200</v>
      </c>
      <c r="E41" s="72" t="s">
        <v>200</v>
      </c>
      <c r="F41" s="72" t="s">
        <v>200</v>
      </c>
      <c r="G41" s="72" t="s">
        <v>200</v>
      </c>
      <c r="H41" s="72" t="s">
        <v>200</v>
      </c>
      <c r="I41" s="72" t="s">
        <v>200</v>
      </c>
      <c r="J41" s="72" t="s">
        <v>200</v>
      </c>
      <c r="K41" s="72" t="s">
        <v>200</v>
      </c>
      <c r="L41" s="72" t="s">
        <v>200</v>
      </c>
      <c r="M41" s="72" t="s">
        <v>200</v>
      </c>
      <c r="N41" s="72" t="s">
        <v>200</v>
      </c>
      <c r="O41" s="72" t="s">
        <v>200</v>
      </c>
      <c r="P41" s="72" t="s">
        <v>200</v>
      </c>
      <c r="Q41" s="72" t="s">
        <v>200</v>
      </c>
      <c r="R41" s="72" t="s">
        <v>200</v>
      </c>
      <c r="S41" s="72" t="s">
        <v>200</v>
      </c>
      <c r="T41" s="72" t="s">
        <v>200</v>
      </c>
      <c r="U41" s="72" t="s">
        <v>200</v>
      </c>
      <c r="V41" s="72" t="s">
        <v>200</v>
      </c>
      <c r="X41" s="74">
        <f t="shared" si="0"/>
        <v>0</v>
      </c>
    </row>
    <row r="42" spans="1:24">
      <c r="A42" s="102" t="s">
        <v>232</v>
      </c>
      <c r="B42" s="102"/>
      <c r="C42" s="71">
        <v>4508.3999999999996</v>
      </c>
      <c r="D42" s="71">
        <v>4692.5</v>
      </c>
      <c r="E42" s="71">
        <v>6700.3</v>
      </c>
      <c r="F42" s="71">
        <v>2225.5</v>
      </c>
      <c r="G42" s="71">
        <v>2190</v>
      </c>
      <c r="H42" s="71">
        <v>2167.1</v>
      </c>
      <c r="I42" s="71">
        <v>2218.1</v>
      </c>
      <c r="J42" s="71">
        <v>2118.6999999999998</v>
      </c>
      <c r="K42" s="71">
        <v>2127.1999999999998</v>
      </c>
      <c r="L42" s="71">
        <v>2168.9</v>
      </c>
      <c r="M42" s="71">
        <v>2148.9</v>
      </c>
      <c r="N42" s="71">
        <v>2107.248</v>
      </c>
      <c r="O42" s="71">
        <v>2075.433</v>
      </c>
      <c r="P42" s="71">
        <v>2131.5100000000002</v>
      </c>
      <c r="Q42" s="71">
        <v>2020.106</v>
      </c>
      <c r="R42" s="71">
        <v>2067.9760000000001</v>
      </c>
      <c r="S42" s="71">
        <v>76.468000000000004</v>
      </c>
      <c r="T42" s="71">
        <v>85.590999999999994</v>
      </c>
      <c r="U42" s="71">
        <v>77.53</v>
      </c>
      <c r="V42" s="71">
        <v>43.116</v>
      </c>
      <c r="X42" s="74">
        <f t="shared" si="0"/>
        <v>43950.578000000001</v>
      </c>
    </row>
    <row r="43" spans="1:24">
      <c r="A43" s="102" t="s">
        <v>233</v>
      </c>
      <c r="B43" s="102"/>
      <c r="C43" s="71">
        <v>0</v>
      </c>
      <c r="D43" s="71">
        <v>0</v>
      </c>
      <c r="E43" s="71">
        <v>0</v>
      </c>
      <c r="F43" s="72"/>
      <c r="G43" s="72"/>
      <c r="H43" s="72" t="s">
        <v>200</v>
      </c>
      <c r="I43" s="72" t="s">
        <v>200</v>
      </c>
      <c r="J43" s="72" t="s">
        <v>200</v>
      </c>
      <c r="K43" s="72" t="s">
        <v>200</v>
      </c>
      <c r="L43" s="72" t="s">
        <v>200</v>
      </c>
      <c r="M43" s="72" t="s">
        <v>200</v>
      </c>
      <c r="N43" s="72" t="s">
        <v>200</v>
      </c>
      <c r="O43" s="72" t="s">
        <v>200</v>
      </c>
      <c r="P43" s="72" t="s">
        <v>200</v>
      </c>
      <c r="Q43" s="72" t="s">
        <v>200</v>
      </c>
      <c r="R43" s="72" t="s">
        <v>200</v>
      </c>
      <c r="S43" s="72" t="s">
        <v>200</v>
      </c>
      <c r="T43" s="71">
        <v>0</v>
      </c>
      <c r="U43" s="71">
        <v>0</v>
      </c>
      <c r="V43" s="71">
        <v>0.93100000000000005</v>
      </c>
      <c r="X43" s="74">
        <f t="shared" si="0"/>
        <v>0.93100000000000005</v>
      </c>
    </row>
    <row r="44" spans="1:24">
      <c r="A44" s="102" t="s">
        <v>234</v>
      </c>
      <c r="B44" s="102"/>
      <c r="C44" s="71">
        <v>376.9</v>
      </c>
      <c r="D44" s="71">
        <v>409.7</v>
      </c>
      <c r="E44" s="71">
        <v>455</v>
      </c>
      <c r="F44" s="71">
        <v>201.6</v>
      </c>
      <c r="G44" s="71">
        <v>182.9</v>
      </c>
      <c r="H44" s="71">
        <v>164.8</v>
      </c>
      <c r="I44" s="71">
        <v>178</v>
      </c>
      <c r="J44" s="71">
        <v>144.69999999999999</v>
      </c>
      <c r="K44" s="71">
        <v>206.9</v>
      </c>
      <c r="L44" s="71">
        <v>199.9</v>
      </c>
      <c r="M44" s="71">
        <v>209.4</v>
      </c>
      <c r="N44" s="71">
        <v>181.00399999999999</v>
      </c>
      <c r="O44" s="71">
        <v>0</v>
      </c>
      <c r="P44" s="71">
        <v>171.601</v>
      </c>
      <c r="Q44" s="71">
        <v>160.148</v>
      </c>
      <c r="R44" s="71">
        <v>160.24</v>
      </c>
      <c r="S44" s="71">
        <v>23.888999999999999</v>
      </c>
      <c r="T44" s="71">
        <v>25.753</v>
      </c>
      <c r="U44" s="71">
        <v>23.491</v>
      </c>
      <c r="V44" s="71">
        <v>12.827999999999999</v>
      </c>
      <c r="X44" s="74">
        <f t="shared" si="0"/>
        <v>3488.7540000000008</v>
      </c>
    </row>
    <row r="45" spans="1:24">
      <c r="A45" s="102" t="s">
        <v>235</v>
      </c>
      <c r="B45" s="102"/>
      <c r="C45" s="71">
        <v>4131.5</v>
      </c>
      <c r="D45" s="71">
        <v>4282.8</v>
      </c>
      <c r="E45" s="71">
        <v>6245.3</v>
      </c>
      <c r="F45" s="71">
        <v>2023.9</v>
      </c>
      <c r="G45" s="71">
        <v>2007.1</v>
      </c>
      <c r="H45" s="71">
        <v>2002.3</v>
      </c>
      <c r="I45" s="71">
        <v>2040.1</v>
      </c>
      <c r="J45" s="71">
        <v>1974</v>
      </c>
      <c r="K45" s="71">
        <v>1920.3</v>
      </c>
      <c r="L45" s="71">
        <v>1969</v>
      </c>
      <c r="M45" s="71">
        <v>1939.5</v>
      </c>
      <c r="N45" s="71">
        <v>1926.2439999999999</v>
      </c>
      <c r="O45" s="71">
        <v>2075.433</v>
      </c>
      <c r="P45" s="71">
        <v>1959.9090000000001</v>
      </c>
      <c r="Q45" s="71">
        <v>1859.9580000000001</v>
      </c>
      <c r="R45" s="71">
        <v>1907.7360000000001</v>
      </c>
      <c r="S45" s="71">
        <v>52.579000000000001</v>
      </c>
      <c r="T45" s="71">
        <v>59.838000000000001</v>
      </c>
      <c r="U45" s="71">
        <v>54.039000000000001</v>
      </c>
      <c r="V45" s="71">
        <v>29.356999999999999</v>
      </c>
      <c r="X45" s="74">
        <f t="shared" si="0"/>
        <v>40460.892999999989</v>
      </c>
    </row>
    <row r="46" spans="1:24">
      <c r="A46" s="105" t="s">
        <v>236</v>
      </c>
      <c r="B46" s="105"/>
      <c r="C46" s="73">
        <v>9071.1</v>
      </c>
      <c r="D46" s="73">
        <v>9181.4</v>
      </c>
      <c r="E46" s="73">
        <v>11319.7</v>
      </c>
      <c r="F46" s="73">
        <v>5219.8</v>
      </c>
      <c r="G46" s="73">
        <v>5274.1</v>
      </c>
      <c r="H46" s="73">
        <v>4901.8999999999996</v>
      </c>
      <c r="I46" s="73">
        <v>5275.1</v>
      </c>
      <c r="J46" s="73">
        <v>4845.5</v>
      </c>
      <c r="K46" s="73">
        <v>4733.8</v>
      </c>
      <c r="L46" s="73">
        <v>4788.7</v>
      </c>
      <c r="M46" s="73">
        <v>4619.1000000000004</v>
      </c>
      <c r="N46" s="73">
        <v>4176.5230000000001</v>
      </c>
      <c r="O46" s="73">
        <v>3902.223</v>
      </c>
      <c r="P46" s="73">
        <v>4040.7310000000002</v>
      </c>
      <c r="Q46" s="73">
        <v>3846.739</v>
      </c>
      <c r="R46" s="73">
        <v>4029.172</v>
      </c>
      <c r="S46" s="73">
        <v>498.36</v>
      </c>
      <c r="T46" s="73">
        <v>467.11900000000003</v>
      </c>
      <c r="U46" s="73">
        <v>443.54500000000002</v>
      </c>
      <c r="V46" s="73">
        <v>331.11700000000002</v>
      </c>
    </row>
    <row r="47" spans="1:24">
      <c r="A47" s="105" t="s">
        <v>237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</row>
    <row r="48" spans="1:24">
      <c r="A48" s="102" t="s">
        <v>238</v>
      </c>
      <c r="B48" s="102"/>
      <c r="C48" s="71">
        <v>524.5</v>
      </c>
      <c r="D48" s="71">
        <v>480.2</v>
      </c>
      <c r="E48" s="71">
        <v>554.9</v>
      </c>
      <c r="F48" s="71">
        <v>232</v>
      </c>
      <c r="G48" s="71">
        <v>214.2</v>
      </c>
      <c r="H48" s="71">
        <v>277.2</v>
      </c>
      <c r="I48" s="71">
        <v>316.3</v>
      </c>
      <c r="J48" s="71">
        <v>283.89999999999998</v>
      </c>
      <c r="K48" s="71">
        <v>250.3</v>
      </c>
      <c r="L48" s="71">
        <v>248.5</v>
      </c>
      <c r="M48" s="71">
        <v>191.7</v>
      </c>
      <c r="N48" s="71">
        <v>167.03899999999999</v>
      </c>
      <c r="O48" s="71">
        <v>135.53299999999999</v>
      </c>
      <c r="P48" s="71">
        <v>154.881</v>
      </c>
      <c r="Q48" s="71">
        <v>175.166</v>
      </c>
      <c r="R48" s="71">
        <v>176.59399999999999</v>
      </c>
      <c r="S48" s="71">
        <v>48.843000000000004</v>
      </c>
      <c r="T48" s="71">
        <v>46.933999999999997</v>
      </c>
      <c r="U48" s="71">
        <v>44.46</v>
      </c>
      <c r="V48" s="71">
        <v>43.009</v>
      </c>
      <c r="X48" s="74">
        <f t="shared" ref="X48:X83" si="1">SUM(C48:W48)</f>
        <v>4566.1590000000006</v>
      </c>
    </row>
    <row r="49" spans="1:24">
      <c r="A49" s="102" t="s">
        <v>239</v>
      </c>
      <c r="B49" s="102"/>
      <c r="C49" s="71">
        <v>283.10000000000002</v>
      </c>
      <c r="D49" s="71">
        <v>41</v>
      </c>
      <c r="E49" s="71">
        <v>36.4</v>
      </c>
      <c r="F49" s="71">
        <v>30</v>
      </c>
      <c r="G49" s="71">
        <v>34.700000000000003</v>
      </c>
      <c r="H49" s="71">
        <v>189.1</v>
      </c>
      <c r="I49" s="71">
        <v>340.2</v>
      </c>
      <c r="J49" s="71">
        <v>25.7</v>
      </c>
      <c r="K49" s="71">
        <v>263.2</v>
      </c>
      <c r="L49" s="71">
        <v>23.6</v>
      </c>
      <c r="M49" s="71">
        <v>20.6</v>
      </c>
      <c r="N49" s="71">
        <v>55.404000000000003</v>
      </c>
      <c r="O49" s="71">
        <v>137.49100000000001</v>
      </c>
      <c r="P49" s="71">
        <v>291.846</v>
      </c>
      <c r="Q49" s="71">
        <v>159.56100000000001</v>
      </c>
      <c r="R49" s="71">
        <v>85.131</v>
      </c>
      <c r="S49" s="71">
        <v>26.57</v>
      </c>
      <c r="T49" s="71">
        <v>15.565</v>
      </c>
      <c r="U49" s="71">
        <v>36.840000000000003</v>
      </c>
      <c r="V49" s="71">
        <v>30.507999999999999</v>
      </c>
      <c r="X49" s="74">
        <f t="shared" si="1"/>
        <v>2126.5159999999996</v>
      </c>
    </row>
    <row r="50" spans="1:24">
      <c r="A50" s="102" t="s">
        <v>240</v>
      </c>
      <c r="B50" s="102"/>
      <c r="C50" s="71">
        <v>300.60000000000002</v>
      </c>
      <c r="D50" s="71">
        <v>262.2</v>
      </c>
      <c r="E50" s="71">
        <v>279</v>
      </c>
      <c r="F50" s="71">
        <v>142.19999999999999</v>
      </c>
      <c r="G50" s="71">
        <v>167.7</v>
      </c>
      <c r="H50" s="71">
        <v>137</v>
      </c>
      <c r="I50" s="71">
        <v>165.9</v>
      </c>
      <c r="J50" s="71">
        <v>156.6</v>
      </c>
      <c r="K50" s="71">
        <v>128.80000000000001</v>
      </c>
      <c r="L50" s="71">
        <v>139</v>
      </c>
      <c r="M50" s="71">
        <v>132</v>
      </c>
      <c r="N50" s="71">
        <v>127.45099999999999</v>
      </c>
      <c r="O50" s="71">
        <v>94.144999999999996</v>
      </c>
      <c r="P50" s="71">
        <v>93.085999999999999</v>
      </c>
      <c r="Q50" s="71">
        <v>105.81100000000001</v>
      </c>
      <c r="R50" s="71">
        <v>98.769000000000005</v>
      </c>
      <c r="S50" s="71">
        <v>36.234999999999999</v>
      </c>
      <c r="T50" s="71">
        <v>33.448</v>
      </c>
      <c r="U50" s="71">
        <v>26.759</v>
      </c>
      <c r="V50" s="71">
        <v>20.788</v>
      </c>
      <c r="X50" s="74">
        <f t="shared" si="1"/>
        <v>2647.4919999999997</v>
      </c>
    </row>
    <row r="51" spans="1:24">
      <c r="A51" s="102" t="s">
        <v>241</v>
      </c>
      <c r="B51" s="102"/>
      <c r="C51" s="71">
        <v>43.7</v>
      </c>
      <c r="D51" s="71">
        <v>33.799999999999997</v>
      </c>
      <c r="E51" s="71">
        <v>76.8</v>
      </c>
      <c r="F51" s="71">
        <v>33</v>
      </c>
      <c r="G51" s="71">
        <v>26.9</v>
      </c>
      <c r="H51" s="71">
        <v>44.9</v>
      </c>
      <c r="I51" s="71">
        <v>20.100000000000001</v>
      </c>
      <c r="J51" s="71">
        <v>94</v>
      </c>
      <c r="K51" s="71">
        <v>78</v>
      </c>
      <c r="L51" s="71">
        <v>90</v>
      </c>
      <c r="M51" s="71">
        <v>88</v>
      </c>
      <c r="N51" s="71">
        <v>90.075999999999993</v>
      </c>
      <c r="O51" s="71">
        <v>76.36</v>
      </c>
      <c r="P51" s="71">
        <v>32.883000000000003</v>
      </c>
      <c r="Q51" s="71">
        <v>30.88</v>
      </c>
      <c r="R51" s="71">
        <v>42.933</v>
      </c>
      <c r="S51" s="71">
        <v>12.742000000000001</v>
      </c>
      <c r="T51" s="71">
        <v>15.708</v>
      </c>
      <c r="U51" s="71">
        <v>15.73</v>
      </c>
      <c r="V51" s="71">
        <v>16.577000000000002</v>
      </c>
      <c r="X51" s="74">
        <f t="shared" si="1"/>
        <v>963.08900000000006</v>
      </c>
    </row>
    <row r="52" spans="1:24">
      <c r="A52" s="102" t="s">
        <v>242</v>
      </c>
      <c r="B52" s="102"/>
      <c r="C52" s="72" t="s">
        <v>200</v>
      </c>
      <c r="D52" s="72" t="s">
        <v>200</v>
      </c>
      <c r="E52" s="72" t="s">
        <v>200</v>
      </c>
      <c r="F52" s="72" t="s">
        <v>200</v>
      </c>
      <c r="G52" s="72" t="s">
        <v>200</v>
      </c>
      <c r="H52" s="72" t="s">
        <v>200</v>
      </c>
      <c r="I52" s="72" t="s">
        <v>200</v>
      </c>
      <c r="J52" s="72" t="s">
        <v>200</v>
      </c>
      <c r="K52" s="72" t="s">
        <v>200</v>
      </c>
      <c r="L52" s="72" t="s">
        <v>200</v>
      </c>
      <c r="M52" s="72" t="s">
        <v>200</v>
      </c>
      <c r="N52" s="72" t="s">
        <v>200</v>
      </c>
      <c r="O52" s="72" t="s">
        <v>200</v>
      </c>
      <c r="P52" s="72" t="s">
        <v>200</v>
      </c>
      <c r="Q52" s="71">
        <v>0</v>
      </c>
      <c r="R52" s="71">
        <v>0</v>
      </c>
      <c r="S52" s="71">
        <v>0</v>
      </c>
      <c r="T52" s="71">
        <v>0</v>
      </c>
      <c r="U52" s="71">
        <v>0</v>
      </c>
      <c r="V52" s="71">
        <v>0</v>
      </c>
      <c r="X52" s="74">
        <f t="shared" si="1"/>
        <v>0</v>
      </c>
    </row>
    <row r="53" spans="1:24">
      <c r="A53" s="102" t="s">
        <v>243</v>
      </c>
      <c r="B53" s="102"/>
      <c r="C53" s="71">
        <v>1548.9</v>
      </c>
      <c r="D53" s="71">
        <v>1517.8</v>
      </c>
      <c r="E53" s="71">
        <v>1559.1</v>
      </c>
      <c r="F53" s="71">
        <v>1010.5</v>
      </c>
      <c r="G53" s="71">
        <v>990.3</v>
      </c>
      <c r="H53" s="71">
        <v>974</v>
      </c>
      <c r="I53" s="71">
        <v>899.1</v>
      </c>
      <c r="J53" s="71">
        <v>845.9</v>
      </c>
      <c r="K53" s="71">
        <v>813.2</v>
      </c>
      <c r="L53" s="71">
        <v>802.7</v>
      </c>
      <c r="M53" s="71">
        <v>758.1</v>
      </c>
      <c r="N53" s="71">
        <v>712.78399999999999</v>
      </c>
      <c r="O53" s="71">
        <v>183.45099999999999</v>
      </c>
      <c r="P53" s="71">
        <v>101.872</v>
      </c>
      <c r="Q53" s="71">
        <v>110.676</v>
      </c>
      <c r="R53" s="71">
        <v>131.56299999999999</v>
      </c>
      <c r="S53" s="71">
        <v>39.22</v>
      </c>
      <c r="T53" s="71">
        <v>36.401000000000003</v>
      </c>
      <c r="U53" s="71">
        <v>30.425000000000001</v>
      </c>
      <c r="V53" s="71">
        <v>25.181999999999999</v>
      </c>
      <c r="X53" s="74">
        <f t="shared" si="1"/>
        <v>13091.173999999997</v>
      </c>
    </row>
    <row r="54" spans="1:24">
      <c r="A54" s="105" t="s">
        <v>244</v>
      </c>
      <c r="B54" s="105"/>
      <c r="C54" s="73">
        <v>2700.8</v>
      </c>
      <c r="D54" s="73">
        <v>2335</v>
      </c>
      <c r="E54" s="73">
        <v>2506.1999999999998</v>
      </c>
      <c r="F54" s="73">
        <v>1447.7</v>
      </c>
      <c r="G54" s="73">
        <v>1433.8</v>
      </c>
      <c r="H54" s="73">
        <v>1622.2</v>
      </c>
      <c r="I54" s="73">
        <v>1741.6</v>
      </c>
      <c r="J54" s="73">
        <v>1406.1</v>
      </c>
      <c r="K54" s="73">
        <v>1533.5</v>
      </c>
      <c r="L54" s="73">
        <v>1303.8</v>
      </c>
      <c r="M54" s="73">
        <v>1190.4000000000001</v>
      </c>
      <c r="N54" s="73">
        <v>1152.7539999999999</v>
      </c>
      <c r="O54" s="73">
        <v>626.98</v>
      </c>
      <c r="P54" s="73">
        <v>674.56799999999998</v>
      </c>
      <c r="Q54" s="73">
        <v>582.09400000000005</v>
      </c>
      <c r="R54" s="73">
        <v>534.99</v>
      </c>
      <c r="S54" s="73">
        <v>163.61000000000001</v>
      </c>
      <c r="T54" s="73">
        <v>148.05600000000001</v>
      </c>
      <c r="U54" s="73">
        <v>154.214</v>
      </c>
      <c r="V54" s="73">
        <v>136.06399999999999</v>
      </c>
      <c r="X54" s="74">
        <f t="shared" si="1"/>
        <v>23394.430000000004</v>
      </c>
    </row>
    <row r="55" spans="1:24">
      <c r="A55" s="102" t="s">
        <v>245</v>
      </c>
      <c r="B55" s="102"/>
      <c r="C55" s="71">
        <v>4118.2</v>
      </c>
      <c r="D55" s="71">
        <v>4542.6000000000004</v>
      </c>
      <c r="E55" s="71">
        <v>4968.5</v>
      </c>
      <c r="F55" s="71">
        <v>1399.2</v>
      </c>
      <c r="G55" s="71">
        <v>1626.3</v>
      </c>
      <c r="H55" s="71">
        <v>1289.9000000000001</v>
      </c>
      <c r="I55" s="71">
        <v>1531.6</v>
      </c>
      <c r="J55" s="71">
        <v>1826.6</v>
      </c>
      <c r="K55" s="71">
        <v>1813</v>
      </c>
      <c r="L55" s="71">
        <v>2088</v>
      </c>
      <c r="M55" s="71">
        <v>2259.8000000000002</v>
      </c>
      <c r="N55" s="71">
        <v>868.03</v>
      </c>
      <c r="O55" s="71">
        <v>788.11099999999999</v>
      </c>
      <c r="P55" s="71">
        <v>944.45299999999997</v>
      </c>
      <c r="Q55" s="71">
        <v>665.11599999999999</v>
      </c>
      <c r="R55" s="71">
        <v>996.52599999999995</v>
      </c>
      <c r="S55" s="71">
        <v>48.506</v>
      </c>
      <c r="T55" s="71">
        <v>99.9</v>
      </c>
      <c r="U55" s="71">
        <v>149.80799999999999</v>
      </c>
      <c r="V55" s="71">
        <v>155.29300000000001</v>
      </c>
      <c r="X55" s="74">
        <f t="shared" si="1"/>
        <v>32179.443000000003</v>
      </c>
    </row>
    <row r="56" spans="1:24">
      <c r="A56" s="102" t="s">
        <v>246</v>
      </c>
      <c r="B56" s="102"/>
      <c r="C56" s="71">
        <v>4118.2</v>
      </c>
      <c r="D56" s="71">
        <v>4542.6000000000004</v>
      </c>
      <c r="E56" s="71">
        <v>4968.5</v>
      </c>
      <c r="F56" s="71">
        <v>1399.2</v>
      </c>
      <c r="G56" s="71">
        <v>1626.3</v>
      </c>
      <c r="H56" s="71">
        <v>1289.9000000000001</v>
      </c>
      <c r="I56" s="71">
        <v>1531.6</v>
      </c>
      <c r="J56" s="71">
        <v>1826.6</v>
      </c>
      <c r="K56" s="71">
        <v>1813</v>
      </c>
      <c r="L56" s="71">
        <v>2088</v>
      </c>
      <c r="M56" s="71">
        <v>2259.8000000000002</v>
      </c>
      <c r="N56" s="71">
        <v>868.03</v>
      </c>
      <c r="O56" s="71">
        <v>788.11099999999999</v>
      </c>
      <c r="P56" s="71">
        <v>944.45299999999997</v>
      </c>
      <c r="Q56" s="71">
        <v>665.11599999999999</v>
      </c>
      <c r="R56" s="71">
        <v>996.52599999999995</v>
      </c>
      <c r="S56" s="71">
        <v>48.506</v>
      </c>
      <c r="T56" s="71">
        <v>99.9</v>
      </c>
      <c r="U56" s="71">
        <v>149.80799999999999</v>
      </c>
      <c r="V56" s="71">
        <v>155.29300000000001</v>
      </c>
      <c r="X56" s="74">
        <f t="shared" si="1"/>
        <v>32179.443000000003</v>
      </c>
    </row>
    <row r="57" spans="1:24">
      <c r="A57" s="102" t="s">
        <v>247</v>
      </c>
      <c r="B57" s="102"/>
      <c r="C57" s="71">
        <v>4116.3999999999996</v>
      </c>
      <c r="D57" s="71">
        <v>4540.8</v>
      </c>
      <c r="E57" s="71">
        <v>4966.7</v>
      </c>
      <c r="F57" s="71">
        <v>1399.2</v>
      </c>
      <c r="G57" s="71">
        <v>1626.3</v>
      </c>
      <c r="H57" s="71">
        <v>858.6</v>
      </c>
      <c r="I57" s="71">
        <v>1100.3</v>
      </c>
      <c r="J57" s="71">
        <v>1395.3</v>
      </c>
      <c r="K57" s="71">
        <v>1381.7</v>
      </c>
      <c r="L57" s="71">
        <v>1656.7</v>
      </c>
      <c r="M57" s="71">
        <v>2259.8000000000002</v>
      </c>
      <c r="N57" s="71">
        <v>868.03</v>
      </c>
      <c r="O57" s="71">
        <v>788.11099999999999</v>
      </c>
      <c r="P57" s="71">
        <v>944.45299999999997</v>
      </c>
      <c r="Q57" s="71">
        <v>665.11599999999999</v>
      </c>
      <c r="R57" s="71">
        <v>996.52599999999995</v>
      </c>
      <c r="S57" s="71">
        <v>48.506</v>
      </c>
      <c r="T57" s="71">
        <v>99.9</v>
      </c>
      <c r="U57" s="71">
        <v>149.80799999999999</v>
      </c>
      <c r="V57" s="71">
        <v>155.29300000000001</v>
      </c>
      <c r="X57" s="74">
        <f t="shared" si="1"/>
        <v>30017.543000000009</v>
      </c>
    </row>
    <row r="58" spans="1:24">
      <c r="A58" s="102" t="s">
        <v>248</v>
      </c>
      <c r="B58" s="102"/>
      <c r="C58" s="71">
        <v>1.8</v>
      </c>
      <c r="D58" s="71">
        <v>1.8</v>
      </c>
      <c r="E58" s="71">
        <v>1.8</v>
      </c>
      <c r="F58" s="71">
        <v>0</v>
      </c>
      <c r="G58" s="72" t="s">
        <v>200</v>
      </c>
      <c r="H58" s="71">
        <v>431.3</v>
      </c>
      <c r="I58" s="71">
        <v>431.3</v>
      </c>
      <c r="J58" s="71">
        <v>431.3</v>
      </c>
      <c r="K58" s="71">
        <v>431.3</v>
      </c>
      <c r="L58" s="71">
        <v>431.3</v>
      </c>
      <c r="M58" s="71">
        <v>0</v>
      </c>
      <c r="N58" s="71">
        <v>0</v>
      </c>
      <c r="O58" s="71">
        <v>0</v>
      </c>
      <c r="P58" s="71">
        <v>0</v>
      </c>
      <c r="Q58" s="71">
        <v>0</v>
      </c>
      <c r="R58" s="71">
        <v>0</v>
      </c>
      <c r="S58" s="71">
        <v>0</v>
      </c>
      <c r="T58" s="71">
        <v>0</v>
      </c>
      <c r="U58" s="71">
        <v>0</v>
      </c>
      <c r="V58" s="71">
        <v>0</v>
      </c>
      <c r="X58" s="74">
        <f t="shared" si="1"/>
        <v>2161.9</v>
      </c>
    </row>
    <row r="59" spans="1:24">
      <c r="A59" s="102" t="s">
        <v>249</v>
      </c>
      <c r="B59" s="102"/>
      <c r="C59" s="71">
        <v>0</v>
      </c>
      <c r="D59" s="71">
        <v>0</v>
      </c>
      <c r="E59" s="72" t="s">
        <v>200</v>
      </c>
      <c r="F59" s="72" t="s">
        <v>200</v>
      </c>
      <c r="G59" s="72" t="s">
        <v>200</v>
      </c>
      <c r="H59" s="72" t="s">
        <v>200</v>
      </c>
      <c r="I59" s="72" t="s">
        <v>200</v>
      </c>
      <c r="J59" s="72" t="s">
        <v>200</v>
      </c>
      <c r="K59" s="72" t="s">
        <v>200</v>
      </c>
      <c r="L59" s="72" t="s">
        <v>200</v>
      </c>
      <c r="M59" s="71">
        <v>0</v>
      </c>
      <c r="N59" s="71">
        <v>0</v>
      </c>
      <c r="O59" s="71">
        <v>0</v>
      </c>
      <c r="P59" s="71">
        <v>0</v>
      </c>
      <c r="Q59" s="71">
        <v>0</v>
      </c>
      <c r="R59" s="71">
        <v>0</v>
      </c>
      <c r="S59" s="71">
        <v>0</v>
      </c>
      <c r="T59" s="71">
        <v>0</v>
      </c>
      <c r="U59" s="71">
        <v>0</v>
      </c>
      <c r="V59" s="71">
        <v>0</v>
      </c>
      <c r="X59" s="74">
        <f t="shared" si="1"/>
        <v>0</v>
      </c>
    </row>
    <row r="60" spans="1:24">
      <c r="A60" s="102" t="s">
        <v>250</v>
      </c>
      <c r="B60" s="102"/>
      <c r="C60" s="71">
        <v>332.1</v>
      </c>
      <c r="D60" s="71">
        <v>368.8</v>
      </c>
      <c r="E60" s="71">
        <v>295.10000000000002</v>
      </c>
      <c r="F60" s="71">
        <v>87.6</v>
      </c>
      <c r="G60" s="71">
        <v>107.6</v>
      </c>
      <c r="H60" s="71">
        <v>95.8</v>
      </c>
      <c r="I60" s="71">
        <v>80.599999999999994</v>
      </c>
      <c r="J60" s="71">
        <v>74.599999999999994</v>
      </c>
      <c r="K60" s="71">
        <v>53.2</v>
      </c>
      <c r="L60" s="71">
        <v>52.1</v>
      </c>
      <c r="M60" s="71">
        <v>54.5</v>
      </c>
      <c r="N60" s="71">
        <v>39.597999999999999</v>
      </c>
      <c r="O60" s="71">
        <v>36.476999999999997</v>
      </c>
      <c r="P60" s="71">
        <v>34.802</v>
      </c>
      <c r="Q60" s="71">
        <v>35.933999999999997</v>
      </c>
      <c r="R60" s="72"/>
      <c r="S60" s="72"/>
      <c r="T60" s="72"/>
      <c r="U60" s="72"/>
      <c r="V60" s="72"/>
      <c r="X60" s="74">
        <f t="shared" si="1"/>
        <v>1748.8109999999997</v>
      </c>
    </row>
    <row r="61" spans="1:24">
      <c r="A61" s="102" t="s">
        <v>251</v>
      </c>
      <c r="B61" s="102"/>
      <c r="C61" s="71">
        <v>0</v>
      </c>
      <c r="D61" s="71">
        <v>0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  <c r="J61" s="71">
        <v>0</v>
      </c>
      <c r="K61" s="71">
        <v>0</v>
      </c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X61" s="74">
        <f t="shared" si="1"/>
        <v>0</v>
      </c>
    </row>
    <row r="62" spans="1:24">
      <c r="A62" s="102" t="s">
        <v>252</v>
      </c>
      <c r="B62" s="102"/>
      <c r="C62" s="71">
        <v>215.5</v>
      </c>
      <c r="D62" s="71">
        <v>216.4</v>
      </c>
      <c r="E62" s="71">
        <v>327.39999999999998</v>
      </c>
      <c r="F62" s="71">
        <v>-171.6</v>
      </c>
      <c r="G62" s="71">
        <v>-139.6</v>
      </c>
      <c r="H62" s="71">
        <v>-78.3</v>
      </c>
      <c r="I62" s="71">
        <v>-153.30000000000001</v>
      </c>
      <c r="J62" s="71">
        <v>-167.8</v>
      </c>
      <c r="K62" s="71">
        <v>-106.5</v>
      </c>
      <c r="L62" s="71">
        <v>-39.4</v>
      </c>
      <c r="M62" s="71">
        <v>-50.1</v>
      </c>
      <c r="N62" s="71">
        <v>-53.206000000000003</v>
      </c>
      <c r="O62" s="71">
        <v>205.14400000000001</v>
      </c>
      <c r="P62" s="71">
        <v>203.214</v>
      </c>
      <c r="Q62" s="71">
        <v>206.41200000000001</v>
      </c>
      <c r="R62" s="71">
        <v>189.941</v>
      </c>
      <c r="S62" s="71">
        <v>16.571000000000002</v>
      </c>
      <c r="T62" s="71">
        <v>19.863</v>
      </c>
      <c r="U62" s="71">
        <v>21.875</v>
      </c>
      <c r="V62" s="71">
        <v>17.215</v>
      </c>
      <c r="X62" s="74">
        <f t="shared" si="1"/>
        <v>679.72899999999993</v>
      </c>
    </row>
    <row r="63" spans="1:24">
      <c r="A63" s="102" t="s">
        <v>253</v>
      </c>
      <c r="B63" s="102"/>
      <c r="C63" s="71">
        <v>278.60000000000002</v>
      </c>
      <c r="D63" s="71">
        <v>366.7</v>
      </c>
      <c r="E63" s="71">
        <v>439.7</v>
      </c>
      <c r="F63" s="71">
        <v>8</v>
      </c>
      <c r="G63" s="71">
        <v>6.4</v>
      </c>
      <c r="H63" s="71">
        <v>5.8</v>
      </c>
      <c r="I63" s="71">
        <v>9.9</v>
      </c>
      <c r="J63" s="71">
        <v>7.6</v>
      </c>
      <c r="K63" s="71">
        <v>23.9</v>
      </c>
      <c r="L63" s="71">
        <v>26.9</v>
      </c>
      <c r="M63" s="71">
        <v>34.9</v>
      </c>
      <c r="N63" s="71">
        <v>31.036999999999999</v>
      </c>
      <c r="O63" s="71">
        <v>210.83</v>
      </c>
      <c r="P63" s="71">
        <v>210.58099999999999</v>
      </c>
      <c r="Q63" s="71">
        <v>214.90600000000001</v>
      </c>
      <c r="R63" s="72" t="s">
        <v>200</v>
      </c>
      <c r="S63" s="72" t="s">
        <v>200</v>
      </c>
      <c r="T63" s="72" t="s">
        <v>200</v>
      </c>
      <c r="U63" s="72" t="s">
        <v>200</v>
      </c>
      <c r="V63" s="72" t="s">
        <v>200</v>
      </c>
      <c r="X63" s="74">
        <f t="shared" si="1"/>
        <v>1875.7540000000001</v>
      </c>
    </row>
    <row r="64" spans="1:24">
      <c r="A64" s="102" t="s">
        <v>254</v>
      </c>
      <c r="B64" s="102"/>
      <c r="C64" s="71">
        <v>63.1</v>
      </c>
      <c r="D64" s="71">
        <v>150.30000000000001</v>
      </c>
      <c r="E64" s="71">
        <v>112.3</v>
      </c>
      <c r="F64" s="71">
        <v>179.6</v>
      </c>
      <c r="G64" s="71">
        <v>146</v>
      </c>
      <c r="H64" s="71">
        <v>84.1</v>
      </c>
      <c r="I64" s="71">
        <v>163.19999999999999</v>
      </c>
      <c r="J64" s="71">
        <v>175.4</v>
      </c>
      <c r="K64" s="71">
        <v>130.4</v>
      </c>
      <c r="L64" s="71">
        <v>66.3</v>
      </c>
      <c r="M64" s="71">
        <v>85</v>
      </c>
      <c r="N64" s="71">
        <v>84.242999999999995</v>
      </c>
      <c r="O64" s="71">
        <v>5.6859999999999999</v>
      </c>
      <c r="P64" s="71">
        <v>7.367</v>
      </c>
      <c r="Q64" s="71">
        <v>8.4939999999999998</v>
      </c>
      <c r="R64" s="72" t="s">
        <v>200</v>
      </c>
      <c r="S64" s="72" t="s">
        <v>200</v>
      </c>
      <c r="T64" s="72" t="s">
        <v>200</v>
      </c>
      <c r="U64" s="72" t="s">
        <v>200</v>
      </c>
      <c r="V64" s="72" t="s">
        <v>200</v>
      </c>
      <c r="X64" s="74">
        <f t="shared" si="1"/>
        <v>1461.4899999999998</v>
      </c>
    </row>
    <row r="65" spans="1:24">
      <c r="A65" s="102" t="s">
        <v>255</v>
      </c>
      <c r="B65" s="10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X65" s="74">
        <f t="shared" si="1"/>
        <v>0</v>
      </c>
    </row>
    <row r="66" spans="1:24">
      <c r="A66" s="102" t="s">
        <v>256</v>
      </c>
      <c r="B66" s="102"/>
      <c r="C66" s="71">
        <v>315.8</v>
      </c>
      <c r="D66" s="71">
        <v>276.10000000000002</v>
      </c>
      <c r="E66" s="71">
        <v>271.89999999999998</v>
      </c>
      <c r="F66" s="71">
        <v>55.3</v>
      </c>
      <c r="G66" s="71">
        <v>45.7</v>
      </c>
      <c r="H66" s="71">
        <v>47.7</v>
      </c>
      <c r="I66" s="71">
        <v>55</v>
      </c>
      <c r="J66" s="71">
        <v>51.2</v>
      </c>
      <c r="K66" s="71">
        <v>48.5</v>
      </c>
      <c r="L66" s="71">
        <v>50.7</v>
      </c>
      <c r="M66" s="71">
        <v>40.9</v>
      </c>
      <c r="N66" s="71">
        <v>29.382000000000001</v>
      </c>
      <c r="O66" s="71">
        <v>29.204999999999998</v>
      </c>
      <c r="P66" s="71">
        <v>38.192</v>
      </c>
      <c r="Q66" s="71">
        <v>44.491</v>
      </c>
      <c r="R66" s="71">
        <v>79.576999999999998</v>
      </c>
      <c r="S66" s="71">
        <v>12.39</v>
      </c>
      <c r="T66" s="71">
        <v>12.651</v>
      </c>
      <c r="U66" s="71">
        <v>11.31</v>
      </c>
      <c r="V66" s="71">
        <v>11.532999999999999</v>
      </c>
      <c r="X66" s="74">
        <f t="shared" si="1"/>
        <v>1527.5310000000002</v>
      </c>
    </row>
    <row r="67" spans="1:24">
      <c r="A67" s="105" t="s">
        <v>257</v>
      </c>
      <c r="B67" s="105"/>
      <c r="C67" s="73">
        <v>7682.4</v>
      </c>
      <c r="D67" s="73">
        <v>7738.9</v>
      </c>
      <c r="E67" s="73">
        <v>8369.1</v>
      </c>
      <c r="F67" s="73">
        <v>2818.2</v>
      </c>
      <c r="G67" s="73">
        <v>3073.8</v>
      </c>
      <c r="H67" s="73">
        <v>2977.3</v>
      </c>
      <c r="I67" s="73">
        <v>3255.5</v>
      </c>
      <c r="J67" s="73">
        <v>3190.7</v>
      </c>
      <c r="K67" s="73">
        <v>3341.7</v>
      </c>
      <c r="L67" s="73">
        <v>3455.2</v>
      </c>
      <c r="M67" s="73">
        <v>3495.5</v>
      </c>
      <c r="N67" s="73">
        <v>2036.558</v>
      </c>
      <c r="O67" s="73">
        <v>1685.9169999999999</v>
      </c>
      <c r="P67" s="73">
        <v>1895.229</v>
      </c>
      <c r="Q67" s="73">
        <v>1534.047</v>
      </c>
      <c r="R67" s="73">
        <v>1801.0340000000001</v>
      </c>
      <c r="S67" s="73">
        <v>241.077</v>
      </c>
      <c r="T67" s="73">
        <v>280.47000000000003</v>
      </c>
      <c r="U67" s="73">
        <v>337.20699999999999</v>
      </c>
      <c r="V67" s="73">
        <v>320.10500000000002</v>
      </c>
      <c r="X67" s="74">
        <f t="shared" si="1"/>
        <v>59529.943999999989</v>
      </c>
    </row>
    <row r="68" spans="1:24">
      <c r="A68" s="105" t="s">
        <v>258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X68" s="74">
        <f t="shared" si="1"/>
        <v>0</v>
      </c>
    </row>
    <row r="69" spans="1:24">
      <c r="A69" s="102" t="s">
        <v>259</v>
      </c>
      <c r="B69" s="102"/>
      <c r="C69" s="71">
        <v>0</v>
      </c>
      <c r="D69" s="71">
        <v>0</v>
      </c>
      <c r="E69" s="71">
        <v>0</v>
      </c>
      <c r="F69" s="71">
        <v>0</v>
      </c>
      <c r="G69" s="71">
        <v>0</v>
      </c>
      <c r="H69" s="71">
        <v>0</v>
      </c>
      <c r="I69" s="71">
        <v>0</v>
      </c>
      <c r="J69" s="71">
        <v>0</v>
      </c>
      <c r="K69" s="71">
        <v>0</v>
      </c>
      <c r="L69" s="71">
        <v>0</v>
      </c>
      <c r="M69" s="71">
        <v>0</v>
      </c>
      <c r="N69" s="71">
        <v>0</v>
      </c>
      <c r="O69" s="71">
        <v>0</v>
      </c>
      <c r="P69" s="71">
        <v>0</v>
      </c>
      <c r="Q69" s="71">
        <v>0</v>
      </c>
      <c r="R69" s="71">
        <v>0</v>
      </c>
      <c r="S69" s="71">
        <v>0</v>
      </c>
      <c r="T69" s="71">
        <v>0</v>
      </c>
      <c r="U69" s="71">
        <v>0</v>
      </c>
      <c r="V69" s="71">
        <v>0</v>
      </c>
      <c r="X69" s="74">
        <f t="shared" si="1"/>
        <v>0</v>
      </c>
    </row>
    <row r="70" spans="1:24">
      <c r="A70" s="102" t="s">
        <v>260</v>
      </c>
      <c r="B70" s="102"/>
      <c r="C70" s="71">
        <v>1.4</v>
      </c>
      <c r="D70" s="71">
        <v>0.5</v>
      </c>
      <c r="E70" s="71">
        <v>-5.0999999999999996</v>
      </c>
      <c r="F70" s="71">
        <v>-3</v>
      </c>
      <c r="G70" s="71">
        <v>0.7</v>
      </c>
      <c r="H70" s="71">
        <v>0</v>
      </c>
      <c r="I70" s="71">
        <v>0</v>
      </c>
      <c r="J70" s="71">
        <v>0</v>
      </c>
      <c r="K70" s="71">
        <v>0</v>
      </c>
      <c r="L70" s="71">
        <v>0</v>
      </c>
      <c r="M70" s="71">
        <v>0</v>
      </c>
      <c r="N70" s="71">
        <v>0</v>
      </c>
      <c r="O70" s="71">
        <v>0</v>
      </c>
      <c r="P70" s="71">
        <v>0</v>
      </c>
      <c r="Q70" s="71">
        <v>0</v>
      </c>
      <c r="R70" s="71">
        <v>0</v>
      </c>
      <c r="S70" s="71">
        <v>0</v>
      </c>
      <c r="T70" s="71">
        <v>0</v>
      </c>
      <c r="U70" s="71">
        <v>0</v>
      </c>
      <c r="V70" s="71">
        <v>0</v>
      </c>
      <c r="X70" s="74">
        <f t="shared" si="1"/>
        <v>-5.4999999999999991</v>
      </c>
    </row>
    <row r="71" spans="1:24">
      <c r="A71" s="102" t="s">
        <v>261</v>
      </c>
      <c r="B71" s="102"/>
      <c r="C71" s="71">
        <v>0</v>
      </c>
      <c r="D71" s="71">
        <v>0</v>
      </c>
      <c r="E71" s="71">
        <v>0</v>
      </c>
      <c r="F71" s="71">
        <v>0</v>
      </c>
      <c r="G71" s="71">
        <v>0</v>
      </c>
      <c r="H71" s="71">
        <v>0</v>
      </c>
      <c r="I71" s="71">
        <v>0</v>
      </c>
      <c r="J71" s="71">
        <v>0</v>
      </c>
      <c r="K71" s="71">
        <v>0</v>
      </c>
      <c r="L71" s="71">
        <v>0</v>
      </c>
      <c r="M71" s="71">
        <v>0</v>
      </c>
      <c r="N71" s="71">
        <v>1327.0050000000001</v>
      </c>
      <c r="O71" s="71">
        <v>1366.154</v>
      </c>
      <c r="P71" s="71">
        <v>1392.373</v>
      </c>
      <c r="Q71" s="71">
        <v>1761.662</v>
      </c>
      <c r="R71" s="71">
        <v>1791.0930000000001</v>
      </c>
      <c r="S71" s="71">
        <v>0</v>
      </c>
      <c r="T71" s="71">
        <v>0</v>
      </c>
      <c r="U71" s="71">
        <v>0</v>
      </c>
      <c r="V71" s="71">
        <v>0</v>
      </c>
      <c r="X71" s="74">
        <f t="shared" si="1"/>
        <v>7638.2870000000003</v>
      </c>
    </row>
    <row r="72" spans="1:24">
      <c r="A72" s="102" t="s">
        <v>262</v>
      </c>
      <c r="B72" s="102"/>
      <c r="C72" s="71">
        <v>1387.3</v>
      </c>
      <c r="D72" s="71">
        <v>1442</v>
      </c>
      <c r="E72" s="71">
        <v>2955.7</v>
      </c>
      <c r="F72" s="71">
        <v>2404.6</v>
      </c>
      <c r="G72" s="71">
        <v>2199.6</v>
      </c>
      <c r="H72" s="71">
        <v>1924.6</v>
      </c>
      <c r="I72" s="71">
        <v>2019.6</v>
      </c>
      <c r="J72" s="71">
        <v>1654.8</v>
      </c>
      <c r="K72" s="71">
        <v>1392.1</v>
      </c>
      <c r="L72" s="71">
        <v>1333.5</v>
      </c>
      <c r="M72" s="71">
        <v>1123.5999999999999</v>
      </c>
      <c r="N72" s="71">
        <v>812.96</v>
      </c>
      <c r="O72" s="71">
        <v>850.15200000000004</v>
      </c>
      <c r="P72" s="71">
        <v>753.12900000000002</v>
      </c>
      <c r="Q72" s="71">
        <v>551.03</v>
      </c>
      <c r="R72" s="71">
        <v>437.04500000000002</v>
      </c>
      <c r="S72" s="71">
        <v>257.28300000000002</v>
      </c>
      <c r="T72" s="71">
        <v>186.649</v>
      </c>
      <c r="U72" s="71">
        <v>106.33799999999999</v>
      </c>
      <c r="V72" s="71">
        <v>11.012</v>
      </c>
      <c r="X72" s="74">
        <f t="shared" si="1"/>
        <v>23802.997999999992</v>
      </c>
    </row>
    <row r="73" spans="1:24">
      <c r="A73" s="102" t="s">
        <v>263</v>
      </c>
      <c r="B73" s="102"/>
      <c r="C73" s="71">
        <v>20.6</v>
      </c>
      <c r="D73" s="71">
        <v>20.5</v>
      </c>
      <c r="E73" s="71">
        <v>20.3</v>
      </c>
      <c r="F73" s="71">
        <v>17</v>
      </c>
      <c r="G73" s="71">
        <v>16.899999999999999</v>
      </c>
      <c r="H73" s="71">
        <v>16.8</v>
      </c>
      <c r="I73" s="71">
        <v>16.8</v>
      </c>
      <c r="J73" s="71">
        <v>8.6</v>
      </c>
      <c r="K73" s="71">
        <v>8.6</v>
      </c>
      <c r="L73" s="71">
        <v>8.6</v>
      </c>
      <c r="M73" s="71">
        <v>8.6</v>
      </c>
      <c r="N73" s="71">
        <v>8.4760000000000009</v>
      </c>
      <c r="O73" s="71">
        <v>8.4489999999999998</v>
      </c>
      <c r="P73" s="71">
        <v>8.4350000000000005</v>
      </c>
      <c r="Q73" s="71">
        <v>8.4130000000000003</v>
      </c>
      <c r="R73" s="71">
        <v>8.3800000000000008</v>
      </c>
      <c r="S73" s="71">
        <v>0.42899999999999999</v>
      </c>
      <c r="T73" s="71">
        <v>0.42699999999999999</v>
      </c>
      <c r="U73" s="71">
        <v>0.42499999999999999</v>
      </c>
      <c r="V73" s="71">
        <v>0.20100000000000001</v>
      </c>
      <c r="X73" s="74">
        <f t="shared" si="1"/>
        <v>206.935</v>
      </c>
    </row>
    <row r="74" spans="1:24">
      <c r="A74" s="102" t="s">
        <v>264</v>
      </c>
      <c r="B74" s="102"/>
      <c r="C74" s="71">
        <v>1695.3</v>
      </c>
      <c r="D74" s="71">
        <v>1685</v>
      </c>
      <c r="E74" s="71">
        <v>1689.6</v>
      </c>
      <c r="F74" s="71">
        <v>1152.7</v>
      </c>
      <c r="G74" s="71">
        <v>1127.0999999999999</v>
      </c>
      <c r="H74" s="71">
        <v>1102.5</v>
      </c>
      <c r="I74" s="71">
        <v>1086.0999999999999</v>
      </c>
      <c r="J74" s="71">
        <v>1075.9000000000001</v>
      </c>
      <c r="K74" s="71">
        <v>1075.5</v>
      </c>
      <c r="L74" s="71">
        <v>1059.8</v>
      </c>
      <c r="M74" s="71">
        <v>1046.9000000000001</v>
      </c>
      <c r="N74" s="71">
        <v>1037.1500000000001</v>
      </c>
      <c r="O74" s="71">
        <v>699.08799999999997</v>
      </c>
      <c r="P74" s="71">
        <v>689.08399999999995</v>
      </c>
      <c r="Q74" s="71">
        <v>632.23</v>
      </c>
      <c r="R74" s="71">
        <v>610.505</v>
      </c>
      <c r="S74" s="71">
        <v>180.512</v>
      </c>
      <c r="T74" s="71">
        <v>167.80099999999999</v>
      </c>
      <c r="U74" s="71">
        <v>158.4</v>
      </c>
      <c r="V74" s="71">
        <v>114.68600000000001</v>
      </c>
      <c r="X74" s="74">
        <f t="shared" si="1"/>
        <v>18085.856</v>
      </c>
    </row>
    <row r="75" spans="1:24">
      <c r="A75" s="102" t="s">
        <v>265</v>
      </c>
      <c r="B75" s="102"/>
      <c r="C75" s="71">
        <v>0</v>
      </c>
      <c r="D75" s="71">
        <v>0</v>
      </c>
      <c r="E75" s="71">
        <v>0</v>
      </c>
      <c r="F75" s="71">
        <v>0</v>
      </c>
      <c r="G75" s="71">
        <v>0</v>
      </c>
      <c r="H75" s="71">
        <v>0</v>
      </c>
      <c r="I75" s="71">
        <v>0</v>
      </c>
      <c r="J75" s="71">
        <v>0</v>
      </c>
      <c r="K75" s="71">
        <v>0</v>
      </c>
      <c r="L75" s="71">
        <v>0</v>
      </c>
      <c r="M75" s="71">
        <v>0</v>
      </c>
      <c r="N75" s="71">
        <v>0</v>
      </c>
      <c r="O75" s="71">
        <v>0</v>
      </c>
      <c r="P75" s="71">
        <v>0</v>
      </c>
      <c r="Q75" s="71">
        <v>0</v>
      </c>
      <c r="R75" s="71">
        <v>0</v>
      </c>
      <c r="S75" s="71">
        <v>0</v>
      </c>
      <c r="T75" s="71">
        <v>0</v>
      </c>
      <c r="U75" s="71">
        <v>0</v>
      </c>
      <c r="V75" s="71">
        <v>0</v>
      </c>
      <c r="X75" s="74">
        <f t="shared" si="1"/>
        <v>0</v>
      </c>
    </row>
    <row r="76" spans="1:24">
      <c r="A76" s="102" t="s">
        <v>266</v>
      </c>
      <c r="B76" s="102"/>
      <c r="C76" s="71">
        <v>-146.19999999999999</v>
      </c>
      <c r="D76" s="71">
        <v>-142.30000000000001</v>
      </c>
      <c r="E76" s="71">
        <v>-43.2</v>
      </c>
      <c r="F76" s="71">
        <v>-46.1</v>
      </c>
      <c r="G76" s="71">
        <v>-68.599999999999994</v>
      </c>
      <c r="H76" s="71">
        <v>-58.4</v>
      </c>
      <c r="I76" s="71">
        <v>-58.8</v>
      </c>
      <c r="J76" s="71">
        <v>-59.3</v>
      </c>
      <c r="K76" s="71">
        <v>-22.2</v>
      </c>
      <c r="L76" s="71">
        <v>-20.3</v>
      </c>
      <c r="M76" s="71">
        <v>-17</v>
      </c>
      <c r="N76" s="71">
        <v>-11.164999999999999</v>
      </c>
      <c r="O76" s="71">
        <v>-13.21</v>
      </c>
      <c r="P76" s="71">
        <v>-20.114999999999998</v>
      </c>
      <c r="Q76" s="71">
        <v>-26.513000000000002</v>
      </c>
      <c r="R76" s="71">
        <v>-3.1139999999999999</v>
      </c>
      <c r="S76" s="72" t="s">
        <v>200</v>
      </c>
      <c r="T76" s="72" t="s">
        <v>200</v>
      </c>
      <c r="U76" s="72" t="s">
        <v>200</v>
      </c>
      <c r="V76" s="72" t="s">
        <v>200</v>
      </c>
      <c r="X76" s="74">
        <f t="shared" si="1"/>
        <v>-756.51699999999994</v>
      </c>
    </row>
    <row r="77" spans="1:24">
      <c r="A77" s="102" t="s">
        <v>267</v>
      </c>
      <c r="B77" s="102"/>
      <c r="C77" s="72" t="s">
        <v>200</v>
      </c>
      <c r="D77" s="72" t="s">
        <v>200</v>
      </c>
      <c r="E77" s="72" t="s">
        <v>200</v>
      </c>
      <c r="F77" s="71">
        <v>0</v>
      </c>
      <c r="G77" s="71">
        <v>0</v>
      </c>
      <c r="H77" s="71">
        <v>0</v>
      </c>
      <c r="I77" s="72" t="s">
        <v>200</v>
      </c>
      <c r="J77" s="72" t="s">
        <v>200</v>
      </c>
      <c r="K77" s="71">
        <v>0</v>
      </c>
      <c r="L77" s="71">
        <v>0</v>
      </c>
      <c r="M77" s="72" t="s">
        <v>200</v>
      </c>
      <c r="N77" s="72" t="s">
        <v>200</v>
      </c>
      <c r="O77" s="72" t="s">
        <v>200</v>
      </c>
      <c r="P77" s="71">
        <v>1.5209999999999999</v>
      </c>
      <c r="Q77" s="72" t="s">
        <v>200</v>
      </c>
      <c r="R77" s="72" t="s">
        <v>200</v>
      </c>
      <c r="S77" s="72" t="s">
        <v>200</v>
      </c>
      <c r="T77" s="72" t="s">
        <v>200</v>
      </c>
      <c r="U77" s="72" t="s">
        <v>200</v>
      </c>
      <c r="V77" s="72" t="s">
        <v>200</v>
      </c>
      <c r="X77" s="74">
        <f t="shared" si="1"/>
        <v>1.5209999999999999</v>
      </c>
    </row>
    <row r="78" spans="1:24">
      <c r="A78" s="102" t="s">
        <v>268</v>
      </c>
      <c r="B78" s="102"/>
      <c r="C78" s="71">
        <v>276.39999999999998</v>
      </c>
      <c r="D78" s="71">
        <v>254.8</v>
      </c>
      <c r="E78" s="71">
        <v>1766.5</v>
      </c>
      <c r="F78" s="71">
        <v>1706.1</v>
      </c>
      <c r="G78" s="71">
        <v>1531.1</v>
      </c>
      <c r="H78" s="71">
        <v>1364.3</v>
      </c>
      <c r="I78" s="71">
        <v>1260.8</v>
      </c>
      <c r="J78" s="71">
        <v>972.4</v>
      </c>
      <c r="K78" s="71">
        <v>715.1</v>
      </c>
      <c r="L78" s="71">
        <v>459.3</v>
      </c>
      <c r="M78" s="71">
        <v>243.7</v>
      </c>
      <c r="N78" s="71">
        <v>31.885000000000002</v>
      </c>
      <c r="O78" s="71">
        <v>394.79899999999998</v>
      </c>
      <c r="P78" s="71">
        <v>293.12599999999998</v>
      </c>
      <c r="Q78" s="71">
        <v>132.07300000000001</v>
      </c>
      <c r="R78" s="71">
        <v>-7.9660000000000002</v>
      </c>
      <c r="S78" s="71">
        <v>95.941999999999993</v>
      </c>
      <c r="T78" s="71">
        <v>16.021000000000001</v>
      </c>
      <c r="U78" s="71">
        <v>-53.308</v>
      </c>
      <c r="V78" s="71">
        <v>-106.036</v>
      </c>
      <c r="X78" s="74">
        <f t="shared" si="1"/>
        <v>11347.036</v>
      </c>
    </row>
    <row r="79" spans="1:24">
      <c r="A79" s="102" t="s">
        <v>269</v>
      </c>
      <c r="B79" s="102"/>
      <c r="C79" s="72" t="s">
        <v>200</v>
      </c>
      <c r="D79" s="72" t="s">
        <v>200</v>
      </c>
      <c r="E79" s="72" t="s">
        <v>200</v>
      </c>
      <c r="F79" s="72" t="s">
        <v>200</v>
      </c>
      <c r="G79" s="72" t="s">
        <v>200</v>
      </c>
      <c r="H79" s="72" t="s">
        <v>200</v>
      </c>
      <c r="I79" s="72" t="s">
        <v>200</v>
      </c>
      <c r="J79" s="72" t="s">
        <v>200</v>
      </c>
      <c r="K79" s="72" t="s">
        <v>200</v>
      </c>
      <c r="L79" s="72" t="s">
        <v>200</v>
      </c>
      <c r="M79" s="72" t="s">
        <v>200</v>
      </c>
      <c r="N79" s="72" t="s">
        <v>200</v>
      </c>
      <c r="O79" s="72" t="s">
        <v>200</v>
      </c>
      <c r="P79" s="72" t="s">
        <v>200</v>
      </c>
      <c r="Q79" s="72" t="s">
        <v>200</v>
      </c>
      <c r="R79" s="72" t="s">
        <v>200</v>
      </c>
      <c r="S79" s="72" t="s">
        <v>200</v>
      </c>
      <c r="T79" s="72" t="s">
        <v>200</v>
      </c>
      <c r="U79" s="72" t="s">
        <v>200</v>
      </c>
      <c r="V79" s="72" t="s">
        <v>200</v>
      </c>
      <c r="X79" s="74">
        <f t="shared" si="1"/>
        <v>0</v>
      </c>
    </row>
    <row r="80" spans="1:24">
      <c r="A80" s="102" t="s">
        <v>270</v>
      </c>
      <c r="B80" s="102"/>
      <c r="C80" s="71">
        <v>0</v>
      </c>
      <c r="D80" s="71">
        <v>0</v>
      </c>
      <c r="E80" s="71">
        <v>0</v>
      </c>
      <c r="F80" s="71">
        <v>0</v>
      </c>
      <c r="G80" s="71">
        <v>0</v>
      </c>
      <c r="H80" s="71">
        <v>0</v>
      </c>
      <c r="I80" s="71">
        <v>0</v>
      </c>
      <c r="J80" s="71">
        <v>0</v>
      </c>
      <c r="K80" s="71">
        <v>0</v>
      </c>
      <c r="L80" s="71">
        <v>0</v>
      </c>
      <c r="M80" s="71">
        <v>0</v>
      </c>
      <c r="N80" s="71">
        <v>0</v>
      </c>
      <c r="O80" s="71">
        <v>0</v>
      </c>
      <c r="P80" s="71">
        <v>0</v>
      </c>
      <c r="Q80" s="71">
        <v>0</v>
      </c>
      <c r="R80" s="71">
        <v>28.683</v>
      </c>
      <c r="S80" s="71">
        <v>9.8209999999999997</v>
      </c>
      <c r="T80" s="71">
        <v>5.9880000000000004</v>
      </c>
      <c r="U80" s="71">
        <v>6.2320000000000002</v>
      </c>
      <c r="V80" s="71">
        <v>3.7170000000000001</v>
      </c>
      <c r="X80" s="74">
        <f t="shared" si="1"/>
        <v>54.440999999999995</v>
      </c>
    </row>
    <row r="81" spans="1:24">
      <c r="A81" s="102" t="s">
        <v>271</v>
      </c>
      <c r="B81" s="102"/>
      <c r="C81" s="71">
        <v>-134.4</v>
      </c>
      <c r="D81" s="71">
        <v>-24.1</v>
      </c>
      <c r="E81" s="71">
        <v>-104</v>
      </c>
      <c r="F81" s="71">
        <v>-62.4</v>
      </c>
      <c r="G81" s="71">
        <v>-46.7</v>
      </c>
      <c r="H81" s="71">
        <v>-117.4</v>
      </c>
      <c r="I81" s="71">
        <v>1.6</v>
      </c>
      <c r="J81" s="71">
        <v>-64.599999999999994</v>
      </c>
      <c r="K81" s="71">
        <v>-162.9</v>
      </c>
      <c r="L81" s="71">
        <v>-70.2</v>
      </c>
      <c r="M81" s="71">
        <v>-147</v>
      </c>
      <c r="N81" s="71">
        <v>-222.21799999999999</v>
      </c>
      <c r="O81" s="71">
        <v>-207.71</v>
      </c>
      <c r="P81" s="71">
        <v>-187.779</v>
      </c>
      <c r="Q81" s="71">
        <v>-171.52099999999999</v>
      </c>
      <c r="R81" s="71">
        <v>-124.843</v>
      </c>
      <c r="S81" s="71">
        <v>-0.93300000000000005</v>
      </c>
      <c r="T81" s="71">
        <v>8.6150000000000002</v>
      </c>
      <c r="U81" s="71">
        <v>7.2789999999999999</v>
      </c>
      <c r="V81" s="71">
        <v>6.1260000000000003</v>
      </c>
      <c r="X81" s="74">
        <f t="shared" si="1"/>
        <v>-1825.0840000000001</v>
      </c>
    </row>
    <row r="82" spans="1:24">
      <c r="A82" s="102" t="s">
        <v>272</v>
      </c>
      <c r="B82" s="102"/>
      <c r="C82" s="71">
        <v>3.2</v>
      </c>
      <c r="D82" s="71">
        <v>1.5</v>
      </c>
      <c r="E82" s="71">
        <v>2.1</v>
      </c>
      <c r="F82" s="71">
        <v>0</v>
      </c>
      <c r="G82" s="71">
        <v>4.4000000000000004</v>
      </c>
      <c r="H82" s="71">
        <v>0</v>
      </c>
      <c r="I82" s="71">
        <v>0</v>
      </c>
      <c r="J82" s="71">
        <v>0</v>
      </c>
      <c r="K82" s="71">
        <v>0</v>
      </c>
      <c r="L82" s="72" t="s">
        <v>200</v>
      </c>
      <c r="M82" s="71">
        <v>8</v>
      </c>
      <c r="N82" s="71">
        <v>-2.9000000000000001E-2</v>
      </c>
      <c r="O82" s="71">
        <v>-0.13100000000000001</v>
      </c>
      <c r="P82" s="71">
        <v>0</v>
      </c>
      <c r="Q82" s="71">
        <v>0</v>
      </c>
      <c r="R82" s="71">
        <v>0</v>
      </c>
      <c r="S82" s="71">
        <v>0</v>
      </c>
      <c r="T82" s="71">
        <v>0</v>
      </c>
      <c r="U82" s="71">
        <v>0</v>
      </c>
      <c r="V82" s="71">
        <v>0</v>
      </c>
      <c r="X82" s="74">
        <f t="shared" si="1"/>
        <v>19.040000000000003</v>
      </c>
    </row>
    <row r="83" spans="1:24">
      <c r="A83" s="102" t="s">
        <v>273</v>
      </c>
      <c r="B83" s="102"/>
      <c r="C83" s="71">
        <v>327.60000000000002</v>
      </c>
      <c r="D83" s="71">
        <v>353.4</v>
      </c>
      <c r="E83" s="71">
        <v>375.6</v>
      </c>
      <c r="F83" s="71">
        <v>362.7</v>
      </c>
      <c r="G83" s="71">
        <v>364.6</v>
      </c>
      <c r="H83" s="71">
        <v>383.2</v>
      </c>
      <c r="I83" s="71">
        <v>286.89999999999998</v>
      </c>
      <c r="J83" s="71">
        <v>278.2</v>
      </c>
      <c r="K83" s="71">
        <v>222</v>
      </c>
      <c r="L83" s="71">
        <v>103.7</v>
      </c>
      <c r="M83" s="71">
        <v>19.600000000000001</v>
      </c>
      <c r="N83" s="71">
        <v>31.138999999999999</v>
      </c>
      <c r="O83" s="71">
        <v>31.132999999999999</v>
      </c>
      <c r="P83" s="71">
        <v>31.143000000000001</v>
      </c>
      <c r="Q83" s="71">
        <v>23.652000000000001</v>
      </c>
      <c r="R83" s="71">
        <v>17.234000000000002</v>
      </c>
      <c r="S83" s="71">
        <v>8.8460000000000001</v>
      </c>
      <c r="T83" s="71">
        <v>0.22700000000000001</v>
      </c>
      <c r="U83" s="71">
        <v>0.22600000000000001</v>
      </c>
      <c r="V83" s="71">
        <v>0.248</v>
      </c>
      <c r="X83" s="74">
        <f t="shared" si="1"/>
        <v>3221.3479999999995</v>
      </c>
    </row>
    <row r="84" spans="1:24">
      <c r="A84" s="105" t="s">
        <v>274</v>
      </c>
      <c r="B84" s="105"/>
      <c r="C84" s="73">
        <v>1387.3</v>
      </c>
      <c r="D84" s="73">
        <v>1442</v>
      </c>
      <c r="E84" s="73">
        <v>2955.7</v>
      </c>
      <c r="F84" s="73">
        <v>2404.6</v>
      </c>
      <c r="G84" s="73">
        <v>2199.6</v>
      </c>
      <c r="H84" s="73">
        <v>1924.6</v>
      </c>
      <c r="I84" s="73">
        <v>2019.6</v>
      </c>
      <c r="J84" s="73">
        <v>1654.8</v>
      </c>
      <c r="K84" s="73">
        <v>1392.1</v>
      </c>
      <c r="L84" s="73">
        <v>1333.5</v>
      </c>
      <c r="M84" s="73">
        <v>1123.5999999999999</v>
      </c>
      <c r="N84" s="73">
        <v>2139.9650000000001</v>
      </c>
      <c r="O84" s="73">
        <v>2216.306</v>
      </c>
      <c r="P84" s="73">
        <v>2145.502</v>
      </c>
      <c r="Q84" s="73">
        <v>2312.692</v>
      </c>
      <c r="R84" s="73">
        <v>2228.1379999999999</v>
      </c>
      <c r="S84" s="73">
        <v>257.28300000000002</v>
      </c>
      <c r="T84" s="73">
        <v>186.649</v>
      </c>
      <c r="U84" s="73">
        <v>106.33799999999999</v>
      </c>
      <c r="V84" s="73">
        <v>11.012</v>
      </c>
    </row>
    <row r="85" spans="1:24">
      <c r="A85" s="105" t="s">
        <v>275</v>
      </c>
      <c r="B85" s="105"/>
      <c r="C85" s="73">
        <v>9071.1</v>
      </c>
      <c r="D85" s="73">
        <v>9181.4</v>
      </c>
      <c r="E85" s="73">
        <v>11319.7</v>
      </c>
      <c r="F85" s="73">
        <v>5219.8</v>
      </c>
      <c r="G85" s="73">
        <v>5274.1</v>
      </c>
      <c r="H85" s="73">
        <v>4901.8999999999996</v>
      </c>
      <c r="I85" s="73">
        <v>5275.1</v>
      </c>
      <c r="J85" s="73">
        <v>4845.5</v>
      </c>
      <c r="K85" s="73">
        <v>4733.8</v>
      </c>
      <c r="L85" s="73">
        <v>4788.7</v>
      </c>
      <c r="M85" s="73">
        <v>4619.1000000000004</v>
      </c>
      <c r="N85" s="73">
        <v>4176.5230000000001</v>
      </c>
      <c r="O85" s="73">
        <v>3902.223</v>
      </c>
      <c r="P85" s="73">
        <v>4040.7310000000002</v>
      </c>
      <c r="Q85" s="73">
        <v>3846.739</v>
      </c>
      <c r="R85" s="73">
        <v>4029.172</v>
      </c>
      <c r="S85" s="73">
        <v>498.36</v>
      </c>
      <c r="T85" s="73">
        <v>467.11900000000003</v>
      </c>
      <c r="U85" s="73">
        <v>443.54500000000002</v>
      </c>
      <c r="V85" s="73">
        <v>331.11700000000002</v>
      </c>
    </row>
    <row r="86" spans="1:24">
      <c r="A86" s="102" t="s">
        <v>276</v>
      </c>
      <c r="B86" s="102"/>
      <c r="C86" s="71">
        <v>196.19867199999999</v>
      </c>
      <c r="D86" s="71">
        <v>194.557669</v>
      </c>
      <c r="E86" s="71">
        <v>192.062185</v>
      </c>
      <c r="F86" s="71">
        <v>159.30550700000001</v>
      </c>
      <c r="G86" s="71">
        <v>158.938174</v>
      </c>
      <c r="H86" s="71">
        <v>157.88252700000001</v>
      </c>
      <c r="I86" s="71">
        <v>161.62702999999999</v>
      </c>
      <c r="J86" s="71">
        <v>161.33005600000001</v>
      </c>
      <c r="K86" s="71">
        <v>162.290032</v>
      </c>
      <c r="L86" s="71">
        <v>167.24843200000001</v>
      </c>
      <c r="M86" s="71">
        <v>170.170884</v>
      </c>
      <c r="N86" s="71">
        <v>168.081864</v>
      </c>
      <c r="O86" s="71">
        <v>167.55377799999999</v>
      </c>
      <c r="P86" s="71">
        <v>167.29245399999999</v>
      </c>
      <c r="Q86" s="71">
        <v>167.19979799999999</v>
      </c>
      <c r="R86" s="71">
        <v>166.62362200000001</v>
      </c>
      <c r="S86" s="71">
        <v>85.248491999999999</v>
      </c>
      <c r="T86" s="71">
        <v>85.041892000000004</v>
      </c>
      <c r="U86" s="71">
        <v>84.563630000000003</v>
      </c>
      <c r="V86" s="71">
        <v>79.957248000000007</v>
      </c>
    </row>
    <row r="89" spans="1:24" ht="15">
      <c r="A89" s="103" t="s">
        <v>160</v>
      </c>
      <c r="B89" s="103"/>
      <c r="C89" s="103"/>
      <c r="D89" s="103"/>
      <c r="E89" s="103"/>
      <c r="F89" s="103"/>
    </row>
    <row r="91" spans="1:24">
      <c r="A91" s="66" t="s">
        <v>161</v>
      </c>
      <c r="B91" s="67" t="s">
        <v>162</v>
      </c>
      <c r="C91" s="66" t="s">
        <v>163</v>
      </c>
      <c r="D91" s="67" t="s">
        <v>164</v>
      </c>
      <c r="E91" s="66" t="s">
        <v>165</v>
      </c>
      <c r="F91" s="104" t="s">
        <v>166</v>
      </c>
      <c r="G91" s="104"/>
      <c r="H91" s="66" t="s">
        <v>167</v>
      </c>
      <c r="I91" s="68">
        <v>8967.86</v>
      </c>
      <c r="J91" s="66" t="s">
        <v>168</v>
      </c>
      <c r="K91" s="69">
        <v>1000000</v>
      </c>
    </row>
    <row r="92" spans="1:24">
      <c r="A92" s="66" t="s">
        <v>169</v>
      </c>
      <c r="B92" s="67" t="s">
        <v>170</v>
      </c>
      <c r="C92" s="66" t="s">
        <v>171</v>
      </c>
      <c r="D92" s="67" t="s">
        <v>172</v>
      </c>
      <c r="E92" s="66" t="s">
        <v>173</v>
      </c>
      <c r="F92" s="104" t="s">
        <v>174</v>
      </c>
      <c r="G92" s="104"/>
      <c r="H92" s="66" t="s">
        <v>175</v>
      </c>
      <c r="I92" s="68">
        <v>211.15700000000001</v>
      </c>
    </row>
    <row r="94" spans="1:24">
      <c r="A94" s="105" t="s">
        <v>277</v>
      </c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</row>
    <row r="95" spans="1:24" ht="33.75">
      <c r="C95" s="70" t="s">
        <v>177</v>
      </c>
      <c r="D95" s="70" t="s">
        <v>178</v>
      </c>
      <c r="E95" s="70" t="s">
        <v>179</v>
      </c>
      <c r="F95" s="70" t="s">
        <v>180</v>
      </c>
      <c r="G95" s="70" t="s">
        <v>181</v>
      </c>
      <c r="H95" s="70" t="s">
        <v>182</v>
      </c>
      <c r="I95" s="70" t="s">
        <v>183</v>
      </c>
      <c r="J95" s="70" t="s">
        <v>184</v>
      </c>
      <c r="K95" s="70" t="s">
        <v>185</v>
      </c>
      <c r="L95" s="70" t="s">
        <v>186</v>
      </c>
      <c r="M95" s="70" t="s">
        <v>187</v>
      </c>
      <c r="N95" s="70" t="s">
        <v>188</v>
      </c>
      <c r="O95" s="70" t="s">
        <v>189</v>
      </c>
      <c r="P95" s="70" t="s">
        <v>190</v>
      </c>
      <c r="Q95" s="70" t="s">
        <v>191</v>
      </c>
      <c r="R95" s="70" t="s">
        <v>192</v>
      </c>
      <c r="S95" s="70" t="s">
        <v>193</v>
      </c>
      <c r="T95" s="70" t="s">
        <v>194</v>
      </c>
      <c r="U95" s="70" t="s">
        <v>195</v>
      </c>
      <c r="V95" s="70" t="s">
        <v>196</v>
      </c>
    </row>
    <row r="96" spans="1:24">
      <c r="A96" s="105" t="s">
        <v>278</v>
      </c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</row>
    <row r="97" spans="1:24">
      <c r="A97" s="102" t="s">
        <v>279</v>
      </c>
      <c r="B97" s="102"/>
      <c r="C97" s="71">
        <v>7690.8</v>
      </c>
      <c r="D97" s="71">
        <v>7559.2</v>
      </c>
      <c r="E97" s="71">
        <v>5550.9</v>
      </c>
      <c r="F97" s="71">
        <v>4490.1000000000004</v>
      </c>
      <c r="G97" s="71">
        <v>4242.8</v>
      </c>
      <c r="H97" s="71">
        <v>4843.5</v>
      </c>
      <c r="I97" s="71">
        <v>4651.2</v>
      </c>
      <c r="J97" s="71">
        <v>4327.8999999999996</v>
      </c>
      <c r="K97" s="71">
        <v>4085.1</v>
      </c>
      <c r="L97" s="71">
        <v>3798.1</v>
      </c>
      <c r="M97" s="71">
        <v>3531.9</v>
      </c>
      <c r="N97" s="71">
        <v>3204.2559999999999</v>
      </c>
      <c r="O97" s="71">
        <v>3067.482</v>
      </c>
      <c r="P97" s="71">
        <v>3067.7139999999999</v>
      </c>
      <c r="Q97" s="71">
        <v>2839.636</v>
      </c>
      <c r="R97" s="71">
        <v>2506.7559999999999</v>
      </c>
      <c r="S97" s="71">
        <v>842.83299999999997</v>
      </c>
      <c r="T97" s="71">
        <v>789.61199999999997</v>
      </c>
      <c r="U97" s="71">
        <v>723.12</v>
      </c>
      <c r="V97" s="71">
        <v>519.18600000000004</v>
      </c>
    </row>
    <row r="98" spans="1:24">
      <c r="A98" s="102" t="s">
        <v>280</v>
      </c>
      <c r="B98" s="102"/>
      <c r="C98" s="71">
        <v>7013.8</v>
      </c>
      <c r="D98" s="71">
        <v>6944.7</v>
      </c>
      <c r="E98" s="71">
        <v>5004.5</v>
      </c>
      <c r="F98" s="71">
        <v>3947.5</v>
      </c>
      <c r="G98" s="71">
        <v>3743.5</v>
      </c>
      <c r="H98" s="71">
        <v>4361.8999999999996</v>
      </c>
      <c r="I98" s="71">
        <v>4100.3</v>
      </c>
      <c r="J98" s="71">
        <v>3788.9</v>
      </c>
      <c r="K98" s="71">
        <v>3573</v>
      </c>
      <c r="L98" s="71">
        <v>3262.1</v>
      </c>
      <c r="M98" s="71">
        <v>2992.7</v>
      </c>
      <c r="N98" s="71">
        <v>2687.87</v>
      </c>
      <c r="O98" s="71">
        <v>2647.2860000000001</v>
      </c>
      <c r="P98" s="71">
        <v>2600.498</v>
      </c>
      <c r="Q98" s="71">
        <v>2387.444</v>
      </c>
      <c r="R98" s="71">
        <v>2160.2420000000002</v>
      </c>
      <c r="S98" s="71">
        <v>696.31200000000001</v>
      </c>
      <c r="T98" s="71">
        <v>659.54</v>
      </c>
      <c r="U98" s="71">
        <v>614.24</v>
      </c>
      <c r="V98" s="71">
        <v>435.27699999999999</v>
      </c>
    </row>
    <row r="99" spans="1:24">
      <c r="A99" s="102" t="s">
        <v>281</v>
      </c>
      <c r="B99" s="102"/>
      <c r="C99" s="73">
        <v>4943.1000000000004</v>
      </c>
      <c r="D99" s="71">
        <v>4869.3999999999996</v>
      </c>
      <c r="E99" s="71">
        <v>3763.9</v>
      </c>
      <c r="F99" s="71">
        <v>3093.8</v>
      </c>
      <c r="G99" s="71">
        <v>2881.5</v>
      </c>
      <c r="H99" s="71">
        <v>3435.4</v>
      </c>
      <c r="I99" s="71">
        <v>3183.8</v>
      </c>
      <c r="J99" s="71">
        <v>2919.8</v>
      </c>
      <c r="K99" s="71">
        <v>2752.5</v>
      </c>
      <c r="L99" s="71">
        <v>2456.5</v>
      </c>
      <c r="M99" s="71">
        <v>2245.9</v>
      </c>
      <c r="N99" s="71">
        <v>1981.6880000000001</v>
      </c>
      <c r="O99" s="71">
        <v>1913.5840000000001</v>
      </c>
      <c r="P99" s="71">
        <v>1864.5450000000001</v>
      </c>
      <c r="Q99" s="71">
        <v>1636.9190000000001</v>
      </c>
      <c r="R99" s="71">
        <v>1478.1279999999999</v>
      </c>
      <c r="S99" s="71">
        <v>477.73899999999998</v>
      </c>
      <c r="T99" s="71">
        <v>455.28800000000001</v>
      </c>
      <c r="U99" s="71">
        <v>431.67200000000003</v>
      </c>
      <c r="V99" s="71">
        <v>303.90300000000002</v>
      </c>
    </row>
    <row r="100" spans="1:24">
      <c r="A100" s="102" t="s">
        <v>282</v>
      </c>
      <c r="B100" s="102"/>
      <c r="C100" s="73">
        <v>1787.3</v>
      </c>
      <c r="D100" s="71">
        <v>1775.1</v>
      </c>
      <c r="E100" s="71">
        <v>1014.4</v>
      </c>
      <c r="F100" s="71">
        <v>699</v>
      </c>
      <c r="G100" s="71">
        <v>707.5</v>
      </c>
      <c r="H100" s="71">
        <v>755</v>
      </c>
      <c r="I100" s="71">
        <v>750.2</v>
      </c>
      <c r="J100" s="71">
        <v>701.1</v>
      </c>
      <c r="K100" s="71">
        <v>645.9</v>
      </c>
      <c r="L100" s="71">
        <v>626.1</v>
      </c>
      <c r="M100" s="71">
        <v>574.1</v>
      </c>
      <c r="N100" s="71">
        <v>542.57500000000005</v>
      </c>
      <c r="O100" s="71">
        <v>513.08600000000001</v>
      </c>
      <c r="P100" s="71">
        <v>516.31200000000001</v>
      </c>
      <c r="Q100" s="71">
        <v>527.12599999999998</v>
      </c>
      <c r="R100" s="71">
        <v>486.16</v>
      </c>
      <c r="S100" s="71">
        <v>172.79499999999999</v>
      </c>
      <c r="T100" s="71">
        <v>164.35499999999999</v>
      </c>
      <c r="U100" s="71">
        <v>147.28800000000001</v>
      </c>
      <c r="V100" s="71">
        <v>107.854</v>
      </c>
    </row>
    <row r="101" spans="1:24">
      <c r="A101" s="102" t="s">
        <v>283</v>
      </c>
      <c r="B101" s="102"/>
      <c r="C101" s="73">
        <v>283.39999999999998</v>
      </c>
      <c r="D101" s="71">
        <v>300.2</v>
      </c>
      <c r="E101" s="71">
        <v>226.2</v>
      </c>
      <c r="F101" s="71">
        <v>154.69999999999999</v>
      </c>
      <c r="G101" s="71">
        <v>154.5</v>
      </c>
      <c r="H101" s="71">
        <v>171.5</v>
      </c>
      <c r="I101" s="71">
        <v>166.3</v>
      </c>
      <c r="J101" s="71">
        <v>168</v>
      </c>
      <c r="K101" s="71">
        <v>174.6</v>
      </c>
      <c r="L101" s="71">
        <v>179.5</v>
      </c>
      <c r="M101" s="71">
        <v>173.2</v>
      </c>
      <c r="N101" s="71">
        <v>164.95500000000001</v>
      </c>
      <c r="O101" s="71">
        <v>220.61600000000001</v>
      </c>
      <c r="P101" s="71">
        <v>219.64099999999999</v>
      </c>
      <c r="Q101" s="71">
        <v>223.399</v>
      </c>
      <c r="R101" s="71">
        <v>195.95400000000001</v>
      </c>
      <c r="S101" s="71">
        <v>45.777999999999999</v>
      </c>
      <c r="T101" s="71">
        <v>39.896999999999998</v>
      </c>
      <c r="U101" s="71">
        <v>35.28</v>
      </c>
      <c r="V101" s="71">
        <v>23.52</v>
      </c>
    </row>
    <row r="102" spans="1:24">
      <c r="A102" s="102" t="s">
        <v>284</v>
      </c>
      <c r="B102" s="102"/>
      <c r="C102" s="71">
        <v>160.19999999999999</v>
      </c>
      <c r="D102" s="71">
        <v>167.5</v>
      </c>
      <c r="E102" s="71">
        <v>186.7</v>
      </c>
      <c r="F102" s="71">
        <v>143.5</v>
      </c>
      <c r="G102" s="71">
        <v>142.80000000000001</v>
      </c>
      <c r="H102" s="71">
        <v>143.9</v>
      </c>
      <c r="I102" s="71">
        <v>142.1</v>
      </c>
      <c r="J102" s="71">
        <v>148.4</v>
      </c>
      <c r="K102" s="71">
        <v>155.80000000000001</v>
      </c>
      <c r="L102" s="71">
        <v>159.6</v>
      </c>
      <c r="M102" s="71">
        <v>154.1</v>
      </c>
      <c r="N102" s="71">
        <v>144.01300000000001</v>
      </c>
      <c r="O102" s="71">
        <v>141.66499999999999</v>
      </c>
      <c r="P102" s="71">
        <v>140.79499999999999</v>
      </c>
      <c r="Q102" s="71">
        <v>146.54900000000001</v>
      </c>
      <c r="R102" s="71">
        <v>141.45699999999999</v>
      </c>
      <c r="S102" s="72" t="s">
        <v>200</v>
      </c>
      <c r="T102" s="72" t="s">
        <v>200</v>
      </c>
      <c r="U102" s="72" t="s">
        <v>200</v>
      </c>
      <c r="V102" s="72" t="s">
        <v>200</v>
      </c>
    </row>
    <row r="103" spans="1:24">
      <c r="A103" s="102" t="s">
        <v>285</v>
      </c>
      <c r="B103" s="102"/>
      <c r="C103" s="71">
        <v>123.2</v>
      </c>
      <c r="D103" s="71">
        <v>132.69999999999999</v>
      </c>
      <c r="E103" s="71">
        <v>39.5</v>
      </c>
      <c r="F103" s="71">
        <v>11.2</v>
      </c>
      <c r="G103" s="71">
        <v>11.7</v>
      </c>
      <c r="H103" s="71">
        <v>27.6</v>
      </c>
      <c r="I103" s="71">
        <v>24.2</v>
      </c>
      <c r="J103" s="71">
        <v>19.600000000000001</v>
      </c>
      <c r="K103" s="71">
        <v>18.8</v>
      </c>
      <c r="L103" s="71">
        <v>19.899999999999999</v>
      </c>
      <c r="M103" s="71">
        <v>19.100000000000001</v>
      </c>
      <c r="N103" s="71">
        <v>20.942</v>
      </c>
      <c r="O103" s="71">
        <v>78.950999999999993</v>
      </c>
      <c r="P103" s="71">
        <v>78.846000000000004</v>
      </c>
      <c r="Q103" s="71">
        <v>76.849999999999994</v>
      </c>
      <c r="R103" s="71">
        <v>54.497</v>
      </c>
      <c r="S103" s="72" t="s">
        <v>200</v>
      </c>
      <c r="T103" s="72" t="s">
        <v>200</v>
      </c>
      <c r="U103" s="72" t="s">
        <v>200</v>
      </c>
      <c r="V103" s="72" t="s">
        <v>200</v>
      </c>
    </row>
    <row r="104" spans="1:24">
      <c r="A104" s="102" t="s">
        <v>286</v>
      </c>
      <c r="B104" s="102"/>
      <c r="C104" s="71">
        <v>0</v>
      </c>
      <c r="D104" s="71">
        <v>0</v>
      </c>
      <c r="E104" s="71">
        <v>0</v>
      </c>
      <c r="F104" s="72" t="s">
        <v>200</v>
      </c>
      <c r="G104" s="72" t="s">
        <v>200</v>
      </c>
      <c r="H104" s="72" t="s">
        <v>200</v>
      </c>
      <c r="I104" s="72" t="s">
        <v>200</v>
      </c>
      <c r="J104" s="72" t="s">
        <v>200</v>
      </c>
      <c r="K104" s="72" t="s">
        <v>200</v>
      </c>
      <c r="L104" s="72" t="s">
        <v>200</v>
      </c>
      <c r="M104" s="72" t="s">
        <v>200</v>
      </c>
      <c r="N104" s="72" t="s">
        <v>200</v>
      </c>
      <c r="O104" s="72" t="s">
        <v>200</v>
      </c>
      <c r="P104" s="72" t="s">
        <v>200</v>
      </c>
      <c r="Q104" s="72" t="s">
        <v>200</v>
      </c>
      <c r="R104" s="72" t="s">
        <v>200</v>
      </c>
      <c r="S104" s="72" t="s">
        <v>200</v>
      </c>
      <c r="T104" s="72" t="s">
        <v>200</v>
      </c>
      <c r="U104" s="72" t="s">
        <v>200</v>
      </c>
      <c r="V104" s="72" t="s">
        <v>200</v>
      </c>
    </row>
    <row r="105" spans="1:24">
      <c r="A105" s="102" t="s">
        <v>287</v>
      </c>
      <c r="B105" s="102"/>
      <c r="C105" s="71">
        <v>0</v>
      </c>
      <c r="D105" s="71">
        <v>0</v>
      </c>
      <c r="E105" s="71">
        <v>0</v>
      </c>
      <c r="F105" s="71">
        <v>0</v>
      </c>
      <c r="G105" s="71">
        <v>0</v>
      </c>
      <c r="H105" s="71">
        <v>0</v>
      </c>
      <c r="I105" s="71">
        <v>0</v>
      </c>
      <c r="J105" s="71">
        <v>0</v>
      </c>
      <c r="K105" s="71">
        <v>0</v>
      </c>
      <c r="L105" s="71">
        <v>0</v>
      </c>
      <c r="M105" s="71">
        <v>-0.5</v>
      </c>
      <c r="N105" s="71">
        <v>-1.3480000000000001</v>
      </c>
      <c r="O105" s="71">
        <v>0</v>
      </c>
      <c r="P105" s="71">
        <v>0</v>
      </c>
      <c r="Q105" s="71">
        <v>0</v>
      </c>
      <c r="R105" s="71">
        <v>0</v>
      </c>
      <c r="S105" s="71">
        <v>0</v>
      </c>
      <c r="T105" s="71">
        <v>0</v>
      </c>
      <c r="U105" s="71">
        <v>0</v>
      </c>
      <c r="V105" s="71">
        <v>0</v>
      </c>
      <c r="X105" s="74">
        <f t="shared" ref="X105:X108" si="2">SUM(C105:W105)</f>
        <v>-1.8480000000000001</v>
      </c>
    </row>
    <row r="106" spans="1:24">
      <c r="A106" s="102" t="s">
        <v>288</v>
      </c>
      <c r="B106" s="102"/>
      <c r="C106" s="73">
        <v>677</v>
      </c>
      <c r="D106" s="71">
        <v>614.5</v>
      </c>
      <c r="E106" s="71">
        <v>546.4</v>
      </c>
      <c r="F106" s="71">
        <v>542.6</v>
      </c>
      <c r="G106" s="71">
        <v>499.3</v>
      </c>
      <c r="H106" s="71">
        <v>481.6</v>
      </c>
      <c r="I106" s="71">
        <v>550.9</v>
      </c>
      <c r="J106" s="71">
        <v>539</v>
      </c>
      <c r="K106" s="71">
        <v>512.1</v>
      </c>
      <c r="L106" s="71">
        <v>536</v>
      </c>
      <c r="M106" s="71">
        <v>539.20000000000005</v>
      </c>
      <c r="N106" s="71">
        <v>516.38599999999997</v>
      </c>
      <c r="O106" s="71">
        <v>420.19600000000003</v>
      </c>
      <c r="P106" s="71">
        <v>467.21600000000001</v>
      </c>
      <c r="Q106" s="71">
        <v>452.19200000000001</v>
      </c>
      <c r="R106" s="71">
        <v>346.51400000000001</v>
      </c>
      <c r="S106" s="71">
        <v>146.52099999999999</v>
      </c>
      <c r="T106" s="71">
        <v>130.072</v>
      </c>
      <c r="U106" s="71">
        <v>108.88</v>
      </c>
      <c r="V106" s="71">
        <v>83.909000000000006</v>
      </c>
      <c r="X106" s="74">
        <f t="shared" si="2"/>
        <v>8710.4860000000008</v>
      </c>
    </row>
    <row r="107" spans="1:24">
      <c r="A107" s="102" t="s">
        <v>289</v>
      </c>
      <c r="B107" s="102"/>
      <c r="C107" s="72"/>
      <c r="D107" s="72"/>
      <c r="E107" s="72"/>
      <c r="F107" s="71">
        <v>5</v>
      </c>
      <c r="G107" s="71">
        <v>2</v>
      </c>
      <c r="H107" s="71">
        <v>0</v>
      </c>
      <c r="I107" s="71">
        <v>0</v>
      </c>
      <c r="J107" s="71">
        <v>0</v>
      </c>
      <c r="K107" s="71">
        <v>0</v>
      </c>
      <c r="L107" s="71">
        <v>0.2</v>
      </c>
      <c r="M107" s="71">
        <v>0</v>
      </c>
      <c r="N107" s="71">
        <v>0</v>
      </c>
      <c r="O107" s="71">
        <v>0</v>
      </c>
      <c r="P107" s="71">
        <v>0</v>
      </c>
      <c r="Q107" s="71">
        <v>0</v>
      </c>
      <c r="R107" s="71">
        <v>23.61</v>
      </c>
      <c r="S107" s="71">
        <v>0</v>
      </c>
      <c r="T107" s="71">
        <v>0</v>
      </c>
      <c r="U107" s="71">
        <v>0</v>
      </c>
      <c r="V107" s="71">
        <v>0</v>
      </c>
      <c r="X107" s="74">
        <f t="shared" si="2"/>
        <v>30.81</v>
      </c>
    </row>
    <row r="108" spans="1:24">
      <c r="A108" s="102" t="s">
        <v>290</v>
      </c>
      <c r="B108" s="102"/>
      <c r="C108" s="71">
        <v>114.3</v>
      </c>
      <c r="D108" s="71">
        <v>2103.3000000000002</v>
      </c>
      <c r="E108" s="71">
        <v>117.9</v>
      </c>
      <c r="F108" s="71">
        <v>52.7</v>
      </c>
      <c r="G108" s="71">
        <v>40.299999999999997</v>
      </c>
      <c r="H108" s="71">
        <v>120.6</v>
      </c>
      <c r="I108" s="71">
        <v>2.2999999999999998</v>
      </c>
      <c r="J108" s="71">
        <v>14.5</v>
      </c>
      <c r="K108" s="71">
        <v>3.9</v>
      </c>
      <c r="L108" s="71">
        <v>67.400000000000006</v>
      </c>
      <c r="M108" s="71">
        <v>36.4</v>
      </c>
      <c r="N108" s="71">
        <v>850.11800000000005</v>
      </c>
      <c r="O108" s="71">
        <v>32.805</v>
      </c>
      <c r="P108" s="71">
        <v>0</v>
      </c>
      <c r="Q108" s="71">
        <v>0</v>
      </c>
      <c r="R108" s="71">
        <v>110.792</v>
      </c>
      <c r="S108" s="71">
        <v>8.4049999999999994</v>
      </c>
      <c r="T108" s="71">
        <v>0</v>
      </c>
      <c r="U108" s="71">
        <v>0</v>
      </c>
      <c r="V108" s="71">
        <v>0</v>
      </c>
      <c r="X108" s="74">
        <f t="shared" si="2"/>
        <v>3675.7200000000007</v>
      </c>
    </row>
    <row r="109" spans="1:24">
      <c r="A109" s="102" t="s">
        <v>291</v>
      </c>
      <c r="B109" s="102"/>
      <c r="C109" s="71">
        <v>11</v>
      </c>
      <c r="D109" s="71">
        <v>12</v>
      </c>
      <c r="E109" s="71">
        <v>9</v>
      </c>
      <c r="F109" s="71">
        <v>8.1</v>
      </c>
      <c r="G109" s="71">
        <v>7.1</v>
      </c>
      <c r="H109" s="71">
        <v>14.1</v>
      </c>
      <c r="I109" s="71">
        <v>19.899999999999999</v>
      </c>
      <c r="J109" s="71">
        <v>16.8</v>
      </c>
      <c r="K109" s="71">
        <v>11.1</v>
      </c>
      <c r="L109" s="71">
        <v>7.7</v>
      </c>
      <c r="M109" s="72"/>
      <c r="N109" s="72"/>
      <c r="O109" s="72"/>
      <c r="P109" s="72"/>
      <c r="Q109" s="72"/>
      <c r="R109" s="72"/>
      <c r="S109" s="71">
        <v>1.696</v>
      </c>
      <c r="T109" s="71">
        <v>1.482</v>
      </c>
      <c r="U109" s="71">
        <v>1.1870000000000001</v>
      </c>
      <c r="V109" s="71">
        <v>1.1399999999999999</v>
      </c>
    </row>
    <row r="110" spans="1:24">
      <c r="A110" s="102" t="s">
        <v>292</v>
      </c>
      <c r="B110" s="102"/>
      <c r="C110" s="71">
        <v>361</v>
      </c>
      <c r="D110" s="71">
        <v>384.7</v>
      </c>
      <c r="E110" s="71">
        <v>216.6</v>
      </c>
      <c r="F110" s="71">
        <v>169.8</v>
      </c>
      <c r="G110" s="71">
        <v>163.1</v>
      </c>
      <c r="H110" s="71">
        <v>137.4</v>
      </c>
      <c r="I110" s="71">
        <v>150.1</v>
      </c>
      <c r="J110" s="71">
        <v>153.19999999999999</v>
      </c>
      <c r="K110" s="71">
        <v>153.1</v>
      </c>
      <c r="L110" s="71">
        <v>158.4</v>
      </c>
      <c r="M110" s="71">
        <v>139.1</v>
      </c>
      <c r="N110" s="71">
        <v>73.415000000000006</v>
      </c>
      <c r="O110" s="71">
        <v>83.197999999999993</v>
      </c>
      <c r="P110" s="71">
        <v>67.813000000000002</v>
      </c>
      <c r="Q110" s="71">
        <v>58.128999999999998</v>
      </c>
      <c r="R110" s="71">
        <v>53.628999999999998</v>
      </c>
      <c r="S110" s="71">
        <v>6.95</v>
      </c>
      <c r="T110" s="71">
        <v>13.35</v>
      </c>
      <c r="U110" s="71">
        <v>19.106000000000002</v>
      </c>
      <c r="V110" s="71">
        <v>19.363</v>
      </c>
    </row>
    <row r="111" spans="1:24">
      <c r="A111" s="102" t="s">
        <v>293</v>
      </c>
      <c r="B111" s="102"/>
      <c r="C111" s="71">
        <v>0</v>
      </c>
      <c r="D111" s="71">
        <v>0</v>
      </c>
      <c r="E111" s="71">
        <v>0</v>
      </c>
      <c r="F111" s="71">
        <v>0</v>
      </c>
      <c r="G111" s="71">
        <v>0</v>
      </c>
      <c r="H111" s="71">
        <v>0</v>
      </c>
      <c r="I111" s="71">
        <v>0</v>
      </c>
      <c r="J111" s="71">
        <v>0</v>
      </c>
      <c r="K111" s="71">
        <v>0</v>
      </c>
      <c r="L111" s="71">
        <v>0</v>
      </c>
      <c r="M111" s="71">
        <v>0</v>
      </c>
      <c r="N111" s="71">
        <v>0</v>
      </c>
      <c r="O111" s="71">
        <v>0</v>
      </c>
      <c r="P111" s="71">
        <v>0</v>
      </c>
      <c r="Q111" s="71">
        <v>0</v>
      </c>
      <c r="R111" s="71">
        <v>0</v>
      </c>
      <c r="S111" s="71">
        <v>0</v>
      </c>
      <c r="T111" s="71">
        <v>0</v>
      </c>
      <c r="U111" s="71">
        <v>0</v>
      </c>
      <c r="V111" s="71">
        <v>0</v>
      </c>
    </row>
    <row r="112" spans="1:24">
      <c r="A112" s="102" t="s">
        <v>294</v>
      </c>
      <c r="B112" s="102"/>
      <c r="C112" s="72" t="s">
        <v>200</v>
      </c>
      <c r="D112" s="72" t="s">
        <v>200</v>
      </c>
      <c r="E112" s="72" t="s">
        <v>200</v>
      </c>
      <c r="F112" s="72" t="s">
        <v>200</v>
      </c>
      <c r="G112" s="72" t="s">
        <v>200</v>
      </c>
      <c r="H112" s="72" t="s">
        <v>200</v>
      </c>
      <c r="I112" s="72" t="s">
        <v>200</v>
      </c>
      <c r="J112" s="72" t="s">
        <v>200</v>
      </c>
      <c r="K112" s="72" t="s">
        <v>200</v>
      </c>
      <c r="L112" s="72" t="s">
        <v>200</v>
      </c>
      <c r="M112" s="71">
        <v>0</v>
      </c>
      <c r="N112" s="71">
        <v>0</v>
      </c>
      <c r="O112" s="71">
        <v>0</v>
      </c>
      <c r="P112" s="71">
        <v>0</v>
      </c>
      <c r="Q112" s="71">
        <v>0</v>
      </c>
      <c r="R112" s="71">
        <v>0</v>
      </c>
      <c r="S112" s="71">
        <v>0</v>
      </c>
      <c r="T112" s="71">
        <v>0</v>
      </c>
      <c r="U112" s="71">
        <v>0</v>
      </c>
      <c r="V112" s="71">
        <v>0</v>
      </c>
    </row>
    <row r="113" spans="1:24">
      <c r="A113" s="102" t="s">
        <v>295</v>
      </c>
      <c r="B113" s="102"/>
      <c r="C113" s="71">
        <v>-35</v>
      </c>
      <c r="D113" s="71">
        <v>-21.1</v>
      </c>
      <c r="E113" s="71">
        <v>-27.1</v>
      </c>
      <c r="F113" s="71">
        <v>4.2</v>
      </c>
      <c r="G113" s="71">
        <v>16.399999999999999</v>
      </c>
      <c r="H113" s="71">
        <v>-24.7</v>
      </c>
      <c r="I113" s="71">
        <v>-7.2</v>
      </c>
      <c r="J113" s="71">
        <v>6.8</v>
      </c>
      <c r="K113" s="71">
        <v>7</v>
      </c>
      <c r="L113" s="71">
        <v>0.1</v>
      </c>
      <c r="M113" s="71">
        <v>8.4</v>
      </c>
      <c r="N113" s="71">
        <v>7.1139999999999999</v>
      </c>
      <c r="O113" s="71">
        <v>-13.541</v>
      </c>
      <c r="P113" s="71">
        <v>10.726000000000001</v>
      </c>
      <c r="Q113" s="71">
        <v>1.587</v>
      </c>
      <c r="R113" s="71">
        <v>-6.7560000000000002</v>
      </c>
      <c r="S113" s="71">
        <v>0.626</v>
      </c>
      <c r="T113" s="71">
        <v>-3.609</v>
      </c>
      <c r="U113" s="71">
        <v>-3.8069999999999999</v>
      </c>
      <c r="V113" s="71">
        <v>-4.4829999999999997</v>
      </c>
    </row>
    <row r="114" spans="1:24">
      <c r="A114" s="102" t="s">
        <v>296</v>
      </c>
      <c r="B114" s="102"/>
      <c r="C114" s="71">
        <v>0</v>
      </c>
      <c r="D114" s="71">
        <v>0</v>
      </c>
      <c r="E114" s="71">
        <v>4.2</v>
      </c>
      <c r="F114" s="71">
        <v>3.7</v>
      </c>
      <c r="G114" s="71">
        <v>6.7</v>
      </c>
      <c r="H114" s="71">
        <v>9.3000000000000007</v>
      </c>
      <c r="I114" s="71">
        <v>9.5</v>
      </c>
      <c r="J114" s="71">
        <v>5.2</v>
      </c>
      <c r="K114" s="71">
        <v>3.4</v>
      </c>
      <c r="L114" s="71">
        <v>4.7</v>
      </c>
      <c r="M114" s="71">
        <v>4.8</v>
      </c>
      <c r="N114" s="71">
        <v>8.1</v>
      </c>
      <c r="O114" s="71">
        <v>6.8</v>
      </c>
      <c r="P114" s="71">
        <v>3.3</v>
      </c>
      <c r="Q114" s="71">
        <v>3.0000000000000001E-3</v>
      </c>
      <c r="R114" s="71">
        <v>0</v>
      </c>
      <c r="S114" s="71">
        <v>0</v>
      </c>
      <c r="T114" s="71">
        <v>0</v>
      </c>
      <c r="U114" s="71">
        <v>0</v>
      </c>
      <c r="V114" s="71">
        <v>0</v>
      </c>
    </row>
    <row r="115" spans="1:24">
      <c r="A115" s="102" t="s">
        <v>297</v>
      </c>
      <c r="B115" s="102"/>
      <c r="C115" s="73">
        <v>177.7</v>
      </c>
      <c r="D115" s="71">
        <v>-1882.6</v>
      </c>
      <c r="E115" s="71">
        <v>198</v>
      </c>
      <c r="F115" s="71">
        <v>341.1</v>
      </c>
      <c r="G115" s="71">
        <v>328.1</v>
      </c>
      <c r="H115" s="71">
        <v>222.3</v>
      </c>
      <c r="I115" s="71">
        <v>420.7</v>
      </c>
      <c r="J115" s="71">
        <v>400.1</v>
      </c>
      <c r="K115" s="71">
        <v>376.6</v>
      </c>
      <c r="L115" s="71">
        <v>322.89999999999998</v>
      </c>
      <c r="M115" s="71">
        <v>376.9</v>
      </c>
      <c r="N115" s="71">
        <v>-391.93299999999999</v>
      </c>
      <c r="O115" s="71">
        <v>297.452</v>
      </c>
      <c r="P115" s="71">
        <v>413.42899999999997</v>
      </c>
      <c r="Q115" s="71">
        <v>395.65300000000002</v>
      </c>
      <c r="R115" s="71">
        <v>198.947</v>
      </c>
      <c r="S115" s="71">
        <v>133.488</v>
      </c>
      <c r="T115" s="71">
        <v>114.595</v>
      </c>
      <c r="U115" s="71">
        <v>87.153999999999996</v>
      </c>
      <c r="V115" s="71">
        <v>61.203000000000003</v>
      </c>
    </row>
    <row r="116" spans="1:24">
      <c r="A116" s="102" t="s">
        <v>298</v>
      </c>
      <c r="B116" s="102"/>
      <c r="C116" s="71">
        <v>84</v>
      </c>
      <c r="D116" s="71">
        <v>-264.7</v>
      </c>
      <c r="E116" s="71">
        <v>59.5</v>
      </c>
      <c r="F116" s="71">
        <v>87.5</v>
      </c>
      <c r="G116" s="71">
        <v>85.6</v>
      </c>
      <c r="H116" s="71">
        <v>42.4</v>
      </c>
      <c r="I116" s="71">
        <v>103</v>
      </c>
      <c r="J116" s="71">
        <v>126</v>
      </c>
      <c r="K116" s="71">
        <v>120.8</v>
      </c>
      <c r="L116" s="71">
        <v>107.3</v>
      </c>
      <c r="M116" s="71">
        <v>136.5</v>
      </c>
      <c r="N116" s="71">
        <v>-82.864000000000004</v>
      </c>
      <c r="O116" s="71">
        <v>140.755</v>
      </c>
      <c r="P116" s="71">
        <v>188.11</v>
      </c>
      <c r="Q116" s="71">
        <v>184.19200000000001</v>
      </c>
      <c r="R116" s="71">
        <v>125.94</v>
      </c>
      <c r="S116" s="71">
        <v>53.567</v>
      </c>
      <c r="T116" s="71">
        <v>45.265999999999998</v>
      </c>
      <c r="U116" s="71">
        <v>34.426000000000002</v>
      </c>
      <c r="V116" s="71">
        <v>23.986999999999998</v>
      </c>
    </row>
    <row r="117" spans="1:24">
      <c r="A117" s="102" t="s">
        <v>299</v>
      </c>
      <c r="B117" s="102"/>
      <c r="C117" s="71">
        <v>-8.1999999999999993</v>
      </c>
      <c r="D117" s="71">
        <v>-15.1</v>
      </c>
      <c r="E117" s="71">
        <v>42.9</v>
      </c>
      <c r="F117" s="71">
        <v>27.7</v>
      </c>
      <c r="G117" s="71">
        <v>42.9</v>
      </c>
      <c r="H117" s="71">
        <v>39.299999999999997</v>
      </c>
      <c r="I117" s="71">
        <v>71</v>
      </c>
      <c r="J117" s="71">
        <v>99.7</v>
      </c>
      <c r="K117" s="71">
        <v>85.6</v>
      </c>
      <c r="L117" s="71">
        <v>67</v>
      </c>
      <c r="M117" s="71">
        <v>90.5</v>
      </c>
      <c r="N117" s="71">
        <v>109.422</v>
      </c>
      <c r="O117" s="71">
        <v>99.951999999999998</v>
      </c>
      <c r="P117" s="71">
        <v>120.36199999999999</v>
      </c>
      <c r="Q117" s="71">
        <v>97.846000000000004</v>
      </c>
      <c r="R117" s="71">
        <v>66.078999999999994</v>
      </c>
      <c r="S117" s="71">
        <v>45.753999999999998</v>
      </c>
      <c r="T117" s="71">
        <v>30.609000000000002</v>
      </c>
      <c r="U117" s="71">
        <v>26.454000000000001</v>
      </c>
      <c r="V117" s="71">
        <v>17.524000000000001</v>
      </c>
    </row>
    <row r="118" spans="1:24">
      <c r="A118" s="102" t="s">
        <v>300</v>
      </c>
      <c r="B118" s="102"/>
      <c r="C118" s="71">
        <v>85.2</v>
      </c>
      <c r="D118" s="71">
        <v>68.8</v>
      </c>
      <c r="E118" s="71">
        <v>77.5</v>
      </c>
      <c r="F118" s="71">
        <v>63.1</v>
      </c>
      <c r="G118" s="71">
        <v>59.3</v>
      </c>
      <c r="H118" s="71">
        <v>42.6</v>
      </c>
      <c r="I118" s="71">
        <v>60.5</v>
      </c>
      <c r="J118" s="71">
        <v>71</v>
      </c>
      <c r="K118" s="71">
        <v>65</v>
      </c>
      <c r="L118" s="71">
        <v>73</v>
      </c>
      <c r="M118" s="71">
        <v>69.400000000000006</v>
      </c>
      <c r="N118" s="71">
        <v>64.921999999999997</v>
      </c>
      <c r="O118" s="71">
        <v>49.886000000000003</v>
      </c>
      <c r="P118" s="71">
        <v>47.387</v>
      </c>
      <c r="Q118" s="71">
        <v>66.988</v>
      </c>
      <c r="R118" s="71">
        <v>35.838999999999999</v>
      </c>
      <c r="S118" s="71">
        <v>10.753</v>
      </c>
      <c r="T118" s="71">
        <v>10.59</v>
      </c>
      <c r="U118" s="71">
        <v>9.3469999999999995</v>
      </c>
      <c r="V118" s="71">
        <v>6.0780000000000003</v>
      </c>
      <c r="X118" s="74">
        <f t="shared" ref="X118:X129" si="3">SUM(C118:W118)</f>
        <v>1037.19</v>
      </c>
    </row>
    <row r="119" spans="1:24">
      <c r="A119" s="102" t="s">
        <v>301</v>
      </c>
      <c r="B119" s="102"/>
      <c r="C119" s="71">
        <v>13.7</v>
      </c>
      <c r="D119" s="71">
        <v>-256</v>
      </c>
      <c r="E119" s="71">
        <v>-59.7</v>
      </c>
      <c r="F119" s="71">
        <v>0</v>
      </c>
      <c r="G119" s="71">
        <v>-5.0999999999999996</v>
      </c>
      <c r="H119" s="71">
        <v>-23.3</v>
      </c>
      <c r="I119" s="71">
        <v>-26.1</v>
      </c>
      <c r="J119" s="71">
        <v>-31.6</v>
      </c>
      <c r="K119" s="71">
        <v>-29.5</v>
      </c>
      <c r="L119" s="71">
        <v>-15</v>
      </c>
      <c r="M119" s="71">
        <v>-15.4</v>
      </c>
      <c r="N119" s="71">
        <v>-260.84300000000002</v>
      </c>
      <c r="O119" s="71">
        <v>2.5379999999999998</v>
      </c>
      <c r="P119" s="71">
        <v>18.437000000000001</v>
      </c>
      <c r="Q119" s="71">
        <v>12.964</v>
      </c>
      <c r="R119" s="71">
        <v>1.5980000000000001</v>
      </c>
      <c r="S119" s="71">
        <v>-2.3959999999999999</v>
      </c>
      <c r="T119" s="71">
        <v>2.8370000000000002</v>
      </c>
      <c r="U119" s="71">
        <v>-2.589</v>
      </c>
      <c r="V119" s="71">
        <v>0.63100000000000001</v>
      </c>
      <c r="X119" s="74">
        <f t="shared" si="3"/>
        <v>-674.82300000000009</v>
      </c>
    </row>
    <row r="120" spans="1:24">
      <c r="A120" s="102" t="s">
        <v>302</v>
      </c>
      <c r="B120" s="102"/>
      <c r="C120" s="71">
        <v>-6.7</v>
      </c>
      <c r="D120" s="71">
        <v>-62.4</v>
      </c>
      <c r="E120" s="71">
        <v>-1.2</v>
      </c>
      <c r="F120" s="71">
        <v>-3.3</v>
      </c>
      <c r="G120" s="71">
        <v>-11.5</v>
      </c>
      <c r="H120" s="71">
        <v>-16.2</v>
      </c>
      <c r="I120" s="71">
        <v>-2.4</v>
      </c>
      <c r="J120" s="71">
        <v>-13.1</v>
      </c>
      <c r="K120" s="71">
        <v>-0.3</v>
      </c>
      <c r="L120" s="71">
        <v>-17.7</v>
      </c>
      <c r="M120" s="71">
        <v>-8</v>
      </c>
      <c r="N120" s="71">
        <v>3.6349999999999998</v>
      </c>
      <c r="O120" s="71">
        <v>-11.621</v>
      </c>
      <c r="P120" s="71">
        <v>1.9239999999999999</v>
      </c>
      <c r="Q120" s="71">
        <v>6.3940000000000001</v>
      </c>
      <c r="R120" s="71">
        <v>22.423999999999999</v>
      </c>
      <c r="S120" s="71">
        <v>-0.54400000000000004</v>
      </c>
      <c r="T120" s="71">
        <v>1.23</v>
      </c>
      <c r="U120" s="71">
        <v>1.214</v>
      </c>
      <c r="V120" s="71">
        <v>-0.246</v>
      </c>
      <c r="X120" s="74">
        <f t="shared" si="3"/>
        <v>-118.38999999999997</v>
      </c>
    </row>
    <row r="121" spans="1:24">
      <c r="A121" s="102" t="s">
        <v>303</v>
      </c>
      <c r="B121" s="102"/>
      <c r="C121" s="72" t="s">
        <v>200</v>
      </c>
      <c r="D121" s="72" t="s">
        <v>200</v>
      </c>
      <c r="E121" s="72" t="s">
        <v>200</v>
      </c>
      <c r="F121" s="71">
        <v>0</v>
      </c>
      <c r="G121" s="71">
        <v>0</v>
      </c>
      <c r="H121" s="71">
        <v>0</v>
      </c>
      <c r="I121" s="71">
        <v>0</v>
      </c>
      <c r="J121" s="71">
        <v>0</v>
      </c>
      <c r="K121" s="71">
        <v>0</v>
      </c>
      <c r="L121" s="71">
        <v>0</v>
      </c>
      <c r="M121" s="71">
        <v>0</v>
      </c>
      <c r="N121" s="71">
        <v>0</v>
      </c>
      <c r="O121" s="71">
        <v>0</v>
      </c>
      <c r="P121" s="71">
        <v>0</v>
      </c>
      <c r="Q121" s="71">
        <v>0</v>
      </c>
      <c r="R121" s="71">
        <v>0</v>
      </c>
      <c r="S121" s="71">
        <v>0</v>
      </c>
      <c r="T121" s="71">
        <v>0</v>
      </c>
      <c r="U121" s="71">
        <v>0</v>
      </c>
      <c r="V121" s="71">
        <v>0</v>
      </c>
      <c r="X121" s="74">
        <f t="shared" si="3"/>
        <v>0</v>
      </c>
    </row>
    <row r="122" spans="1:24">
      <c r="A122" s="102" t="s">
        <v>260</v>
      </c>
      <c r="B122" s="102"/>
      <c r="C122" s="71">
        <v>0</v>
      </c>
      <c r="D122" s="71">
        <v>0</v>
      </c>
      <c r="E122" s="71">
        <v>0</v>
      </c>
      <c r="F122" s="71">
        <v>-2.2999999999999998</v>
      </c>
      <c r="G122" s="71">
        <v>-1.8</v>
      </c>
      <c r="H122" s="71">
        <v>0</v>
      </c>
      <c r="I122" s="71">
        <v>0</v>
      </c>
      <c r="J122" s="71">
        <v>0</v>
      </c>
      <c r="K122" s="71">
        <v>0</v>
      </c>
      <c r="L122" s="71">
        <v>0</v>
      </c>
      <c r="M122" s="71">
        <v>0</v>
      </c>
      <c r="N122" s="71">
        <v>0</v>
      </c>
      <c r="O122" s="71">
        <v>0</v>
      </c>
      <c r="P122" s="71">
        <v>0</v>
      </c>
      <c r="Q122" s="71">
        <v>0</v>
      </c>
      <c r="R122" s="71">
        <v>0</v>
      </c>
      <c r="S122" s="71">
        <v>0</v>
      </c>
      <c r="T122" s="71">
        <v>0</v>
      </c>
      <c r="U122" s="71">
        <v>0</v>
      </c>
      <c r="V122" s="71">
        <v>0</v>
      </c>
      <c r="X122" s="74">
        <f t="shared" si="3"/>
        <v>-4.0999999999999996</v>
      </c>
    </row>
    <row r="123" spans="1:24">
      <c r="A123" s="102" t="s">
        <v>304</v>
      </c>
      <c r="B123" s="102"/>
      <c r="C123" s="71">
        <v>0</v>
      </c>
      <c r="D123" s="71">
        <v>0</v>
      </c>
      <c r="E123" s="71">
        <v>0</v>
      </c>
      <c r="F123" s="71">
        <v>0</v>
      </c>
      <c r="G123" s="71">
        <v>0</v>
      </c>
      <c r="H123" s="71">
        <v>0</v>
      </c>
      <c r="I123" s="71">
        <v>35.299999999999997</v>
      </c>
      <c r="J123" s="71">
        <v>0</v>
      </c>
      <c r="K123" s="71">
        <v>0</v>
      </c>
      <c r="L123" s="71">
        <v>0</v>
      </c>
      <c r="M123" s="71">
        <v>0</v>
      </c>
      <c r="N123" s="71">
        <v>0</v>
      </c>
      <c r="O123" s="71">
        <v>0</v>
      </c>
      <c r="P123" s="71">
        <v>0</v>
      </c>
      <c r="Q123" s="71">
        <v>0</v>
      </c>
      <c r="R123" s="71">
        <v>0</v>
      </c>
      <c r="S123" s="71">
        <v>0</v>
      </c>
      <c r="T123" s="71">
        <v>0</v>
      </c>
      <c r="U123" s="71">
        <v>0</v>
      </c>
      <c r="V123" s="71">
        <v>0</v>
      </c>
      <c r="X123" s="74">
        <f t="shared" si="3"/>
        <v>35.299999999999997</v>
      </c>
    </row>
    <row r="124" spans="1:24">
      <c r="A124" s="102" t="s">
        <v>305</v>
      </c>
      <c r="B124" s="102"/>
      <c r="C124" s="71">
        <v>-0.6</v>
      </c>
      <c r="D124" s="71">
        <v>-0.5</v>
      </c>
      <c r="E124" s="71">
        <v>-0.9</v>
      </c>
      <c r="F124" s="71">
        <v>-1.6</v>
      </c>
      <c r="G124" s="71">
        <v>-1.9</v>
      </c>
      <c r="H124" s="71">
        <v>0</v>
      </c>
      <c r="I124" s="71">
        <v>0</v>
      </c>
      <c r="J124" s="71">
        <v>0</v>
      </c>
      <c r="K124" s="71">
        <v>0</v>
      </c>
      <c r="L124" s="71">
        <v>0</v>
      </c>
      <c r="M124" s="71">
        <v>-24.7</v>
      </c>
      <c r="N124" s="71">
        <v>10.291</v>
      </c>
      <c r="O124" s="71">
        <v>7.4560000000000004</v>
      </c>
      <c r="P124" s="71">
        <v>45.283000000000001</v>
      </c>
      <c r="Q124" s="71">
        <v>1.5680000000000001</v>
      </c>
      <c r="R124" s="71">
        <v>0</v>
      </c>
      <c r="S124" s="71">
        <v>0</v>
      </c>
      <c r="T124" s="71">
        <v>0</v>
      </c>
      <c r="U124" s="71">
        <v>0</v>
      </c>
      <c r="V124" s="71">
        <v>0</v>
      </c>
      <c r="X124" s="74">
        <f t="shared" si="3"/>
        <v>34.397999999999996</v>
      </c>
    </row>
    <row r="125" spans="1:24">
      <c r="A125" s="102" t="s">
        <v>306</v>
      </c>
      <c r="B125" s="102"/>
      <c r="C125" s="71">
        <v>7.6</v>
      </c>
      <c r="D125" s="71">
        <v>28.7</v>
      </c>
      <c r="E125" s="71">
        <v>10.6</v>
      </c>
      <c r="F125" s="71">
        <v>0</v>
      </c>
      <c r="G125" s="71">
        <v>0</v>
      </c>
      <c r="H125" s="71">
        <v>0</v>
      </c>
      <c r="I125" s="71">
        <v>0</v>
      </c>
      <c r="J125" s="71">
        <v>0</v>
      </c>
      <c r="K125" s="71">
        <v>0</v>
      </c>
      <c r="L125" s="71">
        <v>0</v>
      </c>
      <c r="M125" s="71">
        <v>0</v>
      </c>
      <c r="N125" s="71">
        <v>0</v>
      </c>
      <c r="O125" s="71">
        <v>0</v>
      </c>
      <c r="P125" s="71">
        <v>0</v>
      </c>
      <c r="Q125" s="71">
        <v>0</v>
      </c>
      <c r="R125" s="71">
        <v>0</v>
      </c>
      <c r="S125" s="71">
        <v>0</v>
      </c>
      <c r="T125" s="71">
        <v>0</v>
      </c>
      <c r="U125" s="71">
        <v>0</v>
      </c>
      <c r="V125" s="71">
        <v>0</v>
      </c>
      <c r="X125" s="74">
        <f t="shared" si="3"/>
        <v>46.9</v>
      </c>
    </row>
    <row r="126" spans="1:24" s="83" customFormat="1">
      <c r="A126" s="106" t="s">
        <v>307</v>
      </c>
      <c r="B126" s="106"/>
      <c r="C126" s="82">
        <v>100.7</v>
      </c>
      <c r="D126" s="82">
        <v>-1589.7</v>
      </c>
      <c r="E126" s="82">
        <v>148.19999999999999</v>
      </c>
      <c r="F126" s="82">
        <v>254.3</v>
      </c>
      <c r="G126" s="82">
        <v>242.4</v>
      </c>
      <c r="H126" s="82">
        <v>179.9</v>
      </c>
      <c r="I126" s="82">
        <v>353</v>
      </c>
      <c r="J126" s="82">
        <v>274.10000000000002</v>
      </c>
      <c r="K126" s="82">
        <v>255.8</v>
      </c>
      <c r="L126" s="82">
        <v>215.6</v>
      </c>
      <c r="M126" s="82">
        <v>215.7</v>
      </c>
      <c r="N126" s="82">
        <v>-298.77800000000002</v>
      </c>
      <c r="O126" s="82">
        <v>164.15299999999999</v>
      </c>
      <c r="P126" s="82">
        <v>270.60199999999998</v>
      </c>
      <c r="Q126" s="82">
        <v>213.029</v>
      </c>
      <c r="R126" s="82">
        <v>73.007000000000005</v>
      </c>
      <c r="S126" s="82">
        <v>79.921000000000006</v>
      </c>
      <c r="T126" s="82">
        <v>69.328999999999994</v>
      </c>
      <c r="U126" s="82">
        <v>52.728000000000002</v>
      </c>
      <c r="V126" s="82">
        <v>37.216000000000001</v>
      </c>
      <c r="X126" s="84">
        <f t="shared" si="3"/>
        <v>1311.2069999999999</v>
      </c>
    </row>
    <row r="127" spans="1:24">
      <c r="A127" s="102" t="s">
        <v>308</v>
      </c>
      <c r="B127" s="102"/>
      <c r="C127" s="71">
        <v>22.9</v>
      </c>
      <c r="D127" s="71">
        <v>178.9</v>
      </c>
      <c r="E127" s="71">
        <v>0</v>
      </c>
      <c r="F127" s="71">
        <v>0</v>
      </c>
      <c r="G127" s="71">
        <v>0</v>
      </c>
      <c r="H127" s="71">
        <v>0</v>
      </c>
      <c r="I127" s="71">
        <v>0</v>
      </c>
      <c r="J127" s="71">
        <v>0</v>
      </c>
      <c r="K127" s="71">
        <v>0</v>
      </c>
      <c r="L127" s="71">
        <v>0</v>
      </c>
      <c r="M127" s="71">
        <v>0</v>
      </c>
      <c r="N127" s="71">
        <v>0</v>
      </c>
      <c r="O127" s="71">
        <v>0</v>
      </c>
      <c r="P127" s="71">
        <v>0</v>
      </c>
      <c r="Q127" s="71">
        <v>0</v>
      </c>
      <c r="R127" s="71">
        <v>1.798</v>
      </c>
      <c r="S127" s="71">
        <v>0</v>
      </c>
      <c r="T127" s="71">
        <v>0</v>
      </c>
      <c r="U127" s="71">
        <v>0</v>
      </c>
      <c r="V127" s="71">
        <v>-5.5759999999999996</v>
      </c>
      <c r="X127" s="74">
        <f t="shared" si="3"/>
        <v>198.02200000000002</v>
      </c>
    </row>
    <row r="128" spans="1:24" s="83" customFormat="1">
      <c r="A128" s="106" t="s">
        <v>309</v>
      </c>
      <c r="B128" s="106"/>
      <c r="C128" s="82">
        <v>123.6</v>
      </c>
      <c r="D128" s="82">
        <v>-1410.8</v>
      </c>
      <c r="E128" s="82">
        <v>148.19999999999999</v>
      </c>
      <c r="F128" s="82">
        <v>254.3</v>
      </c>
      <c r="G128" s="82">
        <v>242.4</v>
      </c>
      <c r="H128" s="82">
        <v>179.9</v>
      </c>
      <c r="I128" s="82">
        <v>353</v>
      </c>
      <c r="J128" s="82">
        <v>274.10000000000002</v>
      </c>
      <c r="K128" s="82">
        <v>255.8</v>
      </c>
      <c r="L128" s="82">
        <v>215.6</v>
      </c>
      <c r="M128" s="82">
        <v>215.7</v>
      </c>
      <c r="N128" s="82">
        <v>-298.77800000000002</v>
      </c>
      <c r="O128" s="82">
        <v>164.15299999999999</v>
      </c>
      <c r="P128" s="82">
        <v>270.60199999999998</v>
      </c>
      <c r="Q128" s="82">
        <v>213.029</v>
      </c>
      <c r="R128" s="82">
        <v>74.805000000000007</v>
      </c>
      <c r="S128" s="82">
        <v>79.921000000000006</v>
      </c>
      <c r="T128" s="82">
        <v>69.328999999999994</v>
      </c>
      <c r="U128" s="82">
        <v>52.728000000000002</v>
      </c>
      <c r="V128" s="82">
        <v>31.64</v>
      </c>
      <c r="X128" s="84">
        <f t="shared" si="3"/>
        <v>1509.2290000000003</v>
      </c>
    </row>
    <row r="129" spans="1:24">
      <c r="A129" s="102" t="s">
        <v>310</v>
      </c>
      <c r="B129" s="102"/>
      <c r="C129" s="71">
        <v>0</v>
      </c>
      <c r="D129" s="71">
        <v>0</v>
      </c>
      <c r="E129" s="71">
        <v>0</v>
      </c>
      <c r="F129" s="71">
        <v>0</v>
      </c>
      <c r="G129" s="71">
        <v>0</v>
      </c>
      <c r="H129" s="71">
        <v>0</v>
      </c>
      <c r="I129" s="71">
        <v>0</v>
      </c>
      <c r="J129" s="71">
        <v>0</v>
      </c>
      <c r="K129" s="71">
        <v>0</v>
      </c>
      <c r="L129" s="71">
        <v>0</v>
      </c>
      <c r="M129" s="71">
        <v>28.6</v>
      </c>
      <c r="N129" s="71">
        <v>53.844999999999999</v>
      </c>
      <c r="O129" s="71">
        <v>55.024000000000001</v>
      </c>
      <c r="P129" s="71">
        <v>64.266000000000005</v>
      </c>
      <c r="Q129" s="71">
        <v>71.421999999999997</v>
      </c>
      <c r="R129" s="71">
        <v>71.932000000000002</v>
      </c>
      <c r="S129" s="71">
        <v>0</v>
      </c>
      <c r="T129" s="71">
        <v>0</v>
      </c>
      <c r="U129" s="71">
        <v>0</v>
      </c>
      <c r="V129" s="71">
        <v>0</v>
      </c>
      <c r="X129" s="74">
        <f t="shared" si="3"/>
        <v>345.08900000000006</v>
      </c>
    </row>
    <row r="130" spans="1:24">
      <c r="A130" s="105" t="s">
        <v>311</v>
      </c>
      <c r="B130" s="105"/>
      <c r="C130" s="73">
        <v>100.7</v>
      </c>
      <c r="D130" s="73">
        <v>-1589.7</v>
      </c>
      <c r="E130" s="73">
        <v>148.32</v>
      </c>
      <c r="F130" s="73">
        <v>254.4</v>
      </c>
      <c r="G130" s="73">
        <v>246.9</v>
      </c>
      <c r="H130" s="73">
        <v>187.8</v>
      </c>
      <c r="I130" s="73">
        <v>360.9</v>
      </c>
      <c r="J130" s="73">
        <v>274.10000000000002</v>
      </c>
      <c r="K130" s="73">
        <v>263.60000000000002</v>
      </c>
      <c r="L130" s="73">
        <v>223.38</v>
      </c>
      <c r="M130" s="73">
        <v>211.8</v>
      </c>
      <c r="N130" s="73">
        <v>-362.142</v>
      </c>
      <c r="O130" s="73">
        <v>101.97499999999999</v>
      </c>
      <c r="P130" s="73">
        <v>169.476</v>
      </c>
      <c r="Q130" s="73">
        <v>140.95500000000001</v>
      </c>
      <c r="R130" s="73">
        <v>1.391</v>
      </c>
      <c r="S130" s="73">
        <v>79.921000000000006</v>
      </c>
      <c r="T130" s="73">
        <v>69.328999999999994</v>
      </c>
      <c r="U130" s="73">
        <v>52.728000000000002</v>
      </c>
      <c r="V130" s="73">
        <v>37.216000000000001</v>
      </c>
    </row>
    <row r="131" spans="1:24">
      <c r="A131" s="102" t="s">
        <v>312</v>
      </c>
      <c r="B131" s="102"/>
      <c r="C131" s="71">
        <v>0.57891999999999999</v>
      </c>
      <c r="D131" s="71">
        <v>-7.3174299999999999</v>
      </c>
      <c r="E131" s="71">
        <v>0.8</v>
      </c>
      <c r="F131" s="71">
        <v>1.44</v>
      </c>
      <c r="G131" s="72" t="s">
        <v>200</v>
      </c>
      <c r="H131" s="71">
        <v>0.99</v>
      </c>
      <c r="I131" s="71">
        <v>1.89</v>
      </c>
      <c r="J131" s="71">
        <v>1.4650000000000001</v>
      </c>
      <c r="K131" s="71">
        <v>1.345</v>
      </c>
      <c r="L131" s="71">
        <v>1.125</v>
      </c>
      <c r="M131" s="71">
        <v>1</v>
      </c>
      <c r="N131" s="71">
        <v>-2.09</v>
      </c>
      <c r="O131" s="71">
        <v>0.65500000000000003</v>
      </c>
      <c r="P131" s="71">
        <v>0.96499999999999997</v>
      </c>
      <c r="Q131" s="71">
        <v>0.84</v>
      </c>
      <c r="R131" s="71">
        <v>5.0000000000000001E-4</v>
      </c>
      <c r="S131" s="71">
        <v>0.94</v>
      </c>
      <c r="T131" s="71">
        <v>0.81499999999999995</v>
      </c>
      <c r="U131" s="71">
        <v>0.625</v>
      </c>
      <c r="V131" s="71">
        <v>0.39750000000000002</v>
      </c>
    </row>
    <row r="132" spans="1:24">
      <c r="A132" s="102" t="s">
        <v>313</v>
      </c>
      <c r="B132" s="102"/>
      <c r="C132" s="71">
        <v>0.43607000000000001</v>
      </c>
      <c r="D132" s="71">
        <v>-8.39419</v>
      </c>
      <c r="E132" s="71">
        <v>0.74282999999999999</v>
      </c>
      <c r="F132" s="71">
        <v>1.44</v>
      </c>
      <c r="G132" s="72" t="s">
        <v>200</v>
      </c>
      <c r="H132" s="71">
        <v>0.99</v>
      </c>
      <c r="I132" s="71">
        <v>1.89</v>
      </c>
      <c r="J132" s="71">
        <v>1.4650000000000001</v>
      </c>
      <c r="K132" s="71">
        <v>1.345</v>
      </c>
      <c r="L132" s="71">
        <v>1.125</v>
      </c>
      <c r="M132" s="71">
        <v>1.1299999999999999</v>
      </c>
      <c r="N132" s="71">
        <v>-2.15</v>
      </c>
      <c r="O132" s="71">
        <v>0.61</v>
      </c>
      <c r="P132" s="71">
        <v>0.96499999999999997</v>
      </c>
      <c r="Q132" s="71">
        <v>0.84</v>
      </c>
      <c r="R132" s="71">
        <v>0.01</v>
      </c>
      <c r="S132" s="71">
        <v>0.94</v>
      </c>
      <c r="T132" s="71">
        <v>0.81499999999999995</v>
      </c>
      <c r="U132" s="71">
        <v>0.625</v>
      </c>
      <c r="V132" s="71">
        <v>0.46750000000000003</v>
      </c>
    </row>
    <row r="133" spans="1:24">
      <c r="A133" s="102" t="s">
        <v>314</v>
      </c>
      <c r="B133" s="102"/>
      <c r="C133" s="71">
        <v>0.52</v>
      </c>
      <c r="D133" s="71">
        <v>0.52</v>
      </c>
      <c r="E133" s="71">
        <v>0.52</v>
      </c>
      <c r="F133" s="71">
        <v>0.5</v>
      </c>
      <c r="G133" s="71">
        <v>0.48</v>
      </c>
      <c r="H133" s="71">
        <v>0.48</v>
      </c>
      <c r="I133" s="71">
        <v>0.4</v>
      </c>
      <c r="J133" s="71">
        <v>0.3</v>
      </c>
      <c r="K133" s="71">
        <v>0</v>
      </c>
      <c r="L133" s="71">
        <v>0</v>
      </c>
      <c r="M133" s="71">
        <v>0</v>
      </c>
      <c r="N133" s="71">
        <v>0</v>
      </c>
      <c r="O133" s="71">
        <v>0</v>
      </c>
      <c r="P133" s="71">
        <v>0</v>
      </c>
      <c r="Q133" s="71">
        <v>0</v>
      </c>
      <c r="R133" s="71">
        <v>0</v>
      </c>
      <c r="S133" s="71">
        <v>0</v>
      </c>
      <c r="T133" s="71">
        <v>0</v>
      </c>
      <c r="U133" s="71">
        <v>0</v>
      </c>
      <c r="V133" s="71">
        <v>0</v>
      </c>
    </row>
    <row r="134" spans="1:24">
      <c r="A134" s="102" t="s">
        <v>315</v>
      </c>
      <c r="B134" s="102"/>
      <c r="C134" s="71">
        <v>213500000</v>
      </c>
      <c r="D134" s="71">
        <v>192800000</v>
      </c>
      <c r="E134" s="71">
        <v>185400000</v>
      </c>
      <c r="F134" s="71">
        <v>176700000</v>
      </c>
      <c r="G134" s="71">
        <v>182600000</v>
      </c>
      <c r="H134" s="71">
        <v>189300000</v>
      </c>
      <c r="I134" s="71">
        <v>191300000</v>
      </c>
      <c r="J134" s="71">
        <v>192600000</v>
      </c>
      <c r="K134" s="71">
        <v>196000000</v>
      </c>
      <c r="L134" s="71">
        <v>198720000</v>
      </c>
      <c r="M134" s="71">
        <v>187380000</v>
      </c>
      <c r="N134" s="71">
        <v>168576000</v>
      </c>
      <c r="O134" s="71">
        <v>167800000</v>
      </c>
      <c r="P134" s="71">
        <v>175902000</v>
      </c>
      <c r="Q134" s="71">
        <v>168256000</v>
      </c>
      <c r="R134" s="71">
        <v>146546000</v>
      </c>
      <c r="S134" s="71">
        <v>85226000</v>
      </c>
      <c r="T134" s="72" t="s">
        <v>200</v>
      </c>
      <c r="U134" s="72" t="s">
        <v>200</v>
      </c>
      <c r="V134" s="72" t="s">
        <v>200</v>
      </c>
    </row>
    <row r="137" spans="1:24">
      <c r="A137" s="77"/>
      <c r="B137" s="77"/>
      <c r="C137" s="77">
        <v>2013</v>
      </c>
      <c r="D137" s="65">
        <v>2012</v>
      </c>
      <c r="E137" s="65">
        <v>2011</v>
      </c>
      <c r="F137" s="65">
        <v>2010</v>
      </c>
      <c r="G137" s="65">
        <v>2009</v>
      </c>
      <c r="H137" s="65">
        <v>2008</v>
      </c>
      <c r="I137" s="65">
        <v>2007</v>
      </c>
      <c r="J137" s="65">
        <v>2006</v>
      </c>
      <c r="K137" s="65">
        <v>2005</v>
      </c>
      <c r="L137" s="65">
        <v>2004</v>
      </c>
      <c r="M137" s="65">
        <v>2003</v>
      </c>
      <c r="N137" s="65">
        <v>2002</v>
      </c>
      <c r="O137" s="65">
        <v>2001</v>
      </c>
      <c r="P137" s="65">
        <v>2000</v>
      </c>
      <c r="Q137" s="65">
        <v>1999</v>
      </c>
      <c r="R137" s="65">
        <v>1998</v>
      </c>
      <c r="S137" s="65">
        <v>1997</v>
      </c>
      <c r="T137" s="65">
        <v>1996</v>
      </c>
      <c r="U137" s="65">
        <v>1995</v>
      </c>
      <c r="V137" s="65">
        <v>1994</v>
      </c>
    </row>
    <row r="138" spans="1:24">
      <c r="A138" s="77" t="s">
        <v>316</v>
      </c>
      <c r="B138" s="77"/>
      <c r="C138" s="78">
        <f>C9</f>
        <v>992.4</v>
      </c>
      <c r="D138" s="78">
        <f t="shared" ref="D138:V138" si="4">D9</f>
        <v>679.6</v>
      </c>
      <c r="E138" s="78">
        <f t="shared" si="4"/>
        <v>724.2</v>
      </c>
      <c r="F138" s="78">
        <f t="shared" si="4"/>
        <v>676.2</v>
      </c>
      <c r="G138" s="78">
        <f t="shared" si="4"/>
        <v>694.7</v>
      </c>
      <c r="H138" s="78">
        <f t="shared" si="4"/>
        <v>128.9</v>
      </c>
      <c r="I138" s="78">
        <f t="shared" si="4"/>
        <v>430.3</v>
      </c>
      <c r="J138" s="78">
        <f t="shared" si="4"/>
        <v>407</v>
      </c>
      <c r="K138" s="78">
        <f t="shared" si="4"/>
        <v>499.9</v>
      </c>
      <c r="L138" s="78">
        <f t="shared" si="4"/>
        <v>412.1</v>
      </c>
      <c r="M138" s="78">
        <f t="shared" si="4"/>
        <v>365</v>
      </c>
      <c r="N138" s="78">
        <f t="shared" si="4"/>
        <v>126.751</v>
      </c>
      <c r="O138" s="78">
        <f t="shared" si="4"/>
        <v>13.805</v>
      </c>
      <c r="P138" s="78">
        <f t="shared" si="4"/>
        <v>11.228999999999999</v>
      </c>
      <c r="Q138" s="78">
        <f t="shared" si="4"/>
        <v>13.672000000000001</v>
      </c>
      <c r="R138" s="78">
        <f t="shared" si="4"/>
        <v>44.985999999999997</v>
      </c>
      <c r="S138" s="78">
        <f t="shared" si="4"/>
        <v>35.481000000000002</v>
      </c>
      <c r="T138" s="78">
        <f t="shared" si="4"/>
        <v>2.9849999999999999</v>
      </c>
      <c r="U138" s="78">
        <f t="shared" si="4"/>
        <v>7.6609999999999996</v>
      </c>
      <c r="V138" s="78">
        <f t="shared" si="4"/>
        <v>11.153</v>
      </c>
    </row>
    <row r="139" spans="1:24">
      <c r="A139" s="107" t="s">
        <v>202</v>
      </c>
      <c r="B139" s="107"/>
      <c r="C139" s="78">
        <f>C12</f>
        <v>1274.3</v>
      </c>
      <c r="D139" s="78">
        <f t="shared" ref="D139:V139" si="5">D12</f>
        <v>1313.9</v>
      </c>
      <c r="E139" s="78">
        <f t="shared" si="5"/>
        <v>1314.2</v>
      </c>
      <c r="F139" s="78">
        <f t="shared" si="5"/>
        <v>697.1</v>
      </c>
      <c r="G139" s="78">
        <f t="shared" si="5"/>
        <v>666.7</v>
      </c>
      <c r="H139" s="78">
        <f t="shared" si="5"/>
        <v>682.8</v>
      </c>
      <c r="I139" s="78">
        <f t="shared" si="5"/>
        <v>789.8</v>
      </c>
      <c r="J139" s="78">
        <f t="shared" si="5"/>
        <v>721.3</v>
      </c>
      <c r="K139" s="78">
        <f t="shared" si="5"/>
        <v>674</v>
      </c>
      <c r="L139" s="78">
        <f t="shared" si="5"/>
        <v>662.5</v>
      </c>
      <c r="M139" s="78">
        <f t="shared" si="5"/>
        <v>615.20000000000005</v>
      </c>
      <c r="N139" s="78">
        <f t="shared" si="5"/>
        <v>546.76099999999997</v>
      </c>
      <c r="O139" s="78">
        <f t="shared" si="5"/>
        <v>418.161</v>
      </c>
      <c r="P139" s="78">
        <f t="shared" si="5"/>
        <v>505.935</v>
      </c>
      <c r="Q139" s="78">
        <f t="shared" si="5"/>
        <v>470.04599999999999</v>
      </c>
      <c r="R139" s="78">
        <f t="shared" si="5"/>
        <v>453.12400000000002</v>
      </c>
      <c r="S139" s="78">
        <f t="shared" si="5"/>
        <v>140.36199999999999</v>
      </c>
      <c r="T139" s="78">
        <f t="shared" si="5"/>
        <v>132.46199999999999</v>
      </c>
      <c r="U139" s="78">
        <f t="shared" si="5"/>
        <v>122.616</v>
      </c>
      <c r="V139" s="78">
        <f t="shared" si="5"/>
        <v>95.186999999999998</v>
      </c>
    </row>
    <row r="140" spans="1:24">
      <c r="A140" s="107" t="s">
        <v>317</v>
      </c>
      <c r="B140" s="107"/>
      <c r="C140" s="78">
        <f>C13</f>
        <v>688.4</v>
      </c>
      <c r="D140" s="78">
        <f t="shared" ref="D140:V140" si="6">D13</f>
        <v>728.9</v>
      </c>
      <c r="E140" s="78">
        <f t="shared" si="6"/>
        <v>777.5</v>
      </c>
      <c r="F140" s="78">
        <f t="shared" si="6"/>
        <v>495.8</v>
      </c>
      <c r="G140" s="78">
        <f t="shared" si="6"/>
        <v>469.4</v>
      </c>
      <c r="H140" s="78">
        <f t="shared" si="6"/>
        <v>564.29999999999995</v>
      </c>
      <c r="I140" s="78">
        <f t="shared" si="6"/>
        <v>581.70000000000005</v>
      </c>
      <c r="J140" s="78">
        <f t="shared" si="6"/>
        <v>509.4</v>
      </c>
      <c r="K140" s="78">
        <f t="shared" si="6"/>
        <v>409.1</v>
      </c>
      <c r="L140" s="78">
        <f t="shared" si="6"/>
        <v>417.9</v>
      </c>
      <c r="M140" s="78">
        <f t="shared" si="6"/>
        <v>371.2</v>
      </c>
      <c r="N140" s="78">
        <f t="shared" si="6"/>
        <v>329.44900000000001</v>
      </c>
      <c r="O140" s="78">
        <f t="shared" si="6"/>
        <v>288.57</v>
      </c>
      <c r="P140" s="78">
        <f t="shared" si="6"/>
        <v>309.11599999999999</v>
      </c>
      <c r="Q140" s="78">
        <f t="shared" si="6"/>
        <v>245.934</v>
      </c>
      <c r="R140" s="78">
        <f t="shared" si="6"/>
        <v>275.31200000000001</v>
      </c>
      <c r="S140" s="78">
        <f t="shared" si="6"/>
        <v>58.895000000000003</v>
      </c>
      <c r="T140" s="78">
        <f t="shared" si="6"/>
        <v>57.231000000000002</v>
      </c>
      <c r="U140" s="78">
        <f t="shared" si="6"/>
        <v>54.5</v>
      </c>
      <c r="V140" s="78">
        <f t="shared" si="6"/>
        <v>38.259</v>
      </c>
    </row>
    <row r="141" spans="1:24">
      <c r="A141" s="77" t="s">
        <v>318</v>
      </c>
      <c r="B141" s="77"/>
      <c r="C141" s="78">
        <f t="shared" ref="C141:V141" si="7">C18+C19+C23</f>
        <v>473.1</v>
      </c>
      <c r="D141" s="78">
        <f t="shared" si="7"/>
        <v>572.29999999999995</v>
      </c>
      <c r="E141" s="78">
        <f t="shared" si="7"/>
        <v>534.29999999999995</v>
      </c>
      <c r="F141" s="78">
        <f t="shared" si="7"/>
        <v>176.9</v>
      </c>
      <c r="G141" s="78">
        <f t="shared" si="7"/>
        <v>242.6</v>
      </c>
      <c r="H141" s="78">
        <f t="shared" si="7"/>
        <v>307.39999999999998</v>
      </c>
      <c r="I141" s="78">
        <f t="shared" si="7"/>
        <v>175.10000000000002</v>
      </c>
      <c r="J141" s="78">
        <f t="shared" si="7"/>
        <v>119</v>
      </c>
      <c r="K141" s="78">
        <f t="shared" si="7"/>
        <v>112.4</v>
      </c>
      <c r="L141" s="78">
        <f t="shared" si="7"/>
        <v>118.7</v>
      </c>
      <c r="M141" s="78">
        <f t="shared" si="7"/>
        <v>76.400000000000006</v>
      </c>
      <c r="N141" s="78">
        <f t="shared" si="7"/>
        <v>53.296999999999997</v>
      </c>
      <c r="O141" s="78">
        <f t="shared" si="7"/>
        <v>55.816000000000003</v>
      </c>
      <c r="P141" s="78">
        <f t="shared" si="7"/>
        <v>50.8</v>
      </c>
      <c r="Q141" s="78">
        <f t="shared" si="7"/>
        <v>73.572000000000003</v>
      </c>
      <c r="R141" s="78">
        <f t="shared" si="7"/>
        <v>71.191999999999993</v>
      </c>
      <c r="S141" s="78">
        <f t="shared" si="7"/>
        <v>16.027000000000001</v>
      </c>
      <c r="T141" s="78">
        <f t="shared" si="7"/>
        <v>14.288</v>
      </c>
      <c r="U141" s="78">
        <f t="shared" si="7"/>
        <v>11.382000000000001</v>
      </c>
      <c r="V141" s="78">
        <f t="shared" si="7"/>
        <v>7.2319999999999993</v>
      </c>
    </row>
    <row r="142" spans="1:24">
      <c r="A142" s="77" t="s">
        <v>319</v>
      </c>
      <c r="B142" s="77"/>
      <c r="C142" s="79">
        <f>C25</f>
        <v>3625.7</v>
      </c>
      <c r="D142" s="79">
        <f t="shared" ref="D142:V142" si="8">D25</f>
        <v>3607.1</v>
      </c>
      <c r="E142" s="79">
        <f t="shared" si="8"/>
        <v>3557.9</v>
      </c>
      <c r="F142" s="79">
        <f t="shared" si="8"/>
        <v>3148.8</v>
      </c>
      <c r="G142" s="79">
        <f t="shared" si="8"/>
        <v>3152.6</v>
      </c>
      <c r="H142" s="79">
        <f t="shared" si="8"/>
        <v>3043.8</v>
      </c>
      <c r="I142" s="79">
        <f t="shared" si="8"/>
        <v>3098.6</v>
      </c>
      <c r="J142" s="79">
        <f t="shared" si="8"/>
        <v>2881.6</v>
      </c>
      <c r="K142" s="79">
        <f t="shared" si="8"/>
        <v>2652.7</v>
      </c>
      <c r="L142" s="79">
        <f t="shared" si="8"/>
        <v>2713.5</v>
      </c>
      <c r="M142" s="79">
        <f t="shared" si="8"/>
        <v>2566.1999999999998</v>
      </c>
      <c r="N142" s="79">
        <f t="shared" si="8"/>
        <v>2292.4609999999998</v>
      </c>
      <c r="O142" s="79">
        <f t="shared" si="8"/>
        <v>2160.172</v>
      </c>
      <c r="P142" s="79">
        <f t="shared" si="8"/>
        <v>2043.4780000000001</v>
      </c>
      <c r="Q142" s="79">
        <f t="shared" si="8"/>
        <v>1946.1310000000001</v>
      </c>
      <c r="R142" s="79">
        <f t="shared" si="8"/>
        <v>1946.095</v>
      </c>
      <c r="S142" s="79">
        <f t="shared" si="8"/>
        <v>315.24099999999999</v>
      </c>
      <c r="T142" s="79">
        <f t="shared" si="8"/>
        <v>307.48099999999999</v>
      </c>
      <c r="U142" s="79">
        <f t="shared" si="8"/>
        <v>284.86799999999999</v>
      </c>
      <c r="V142" s="79">
        <f t="shared" si="8"/>
        <v>232.32400000000001</v>
      </c>
    </row>
    <row r="143" spans="1:24">
      <c r="A143" s="77" t="s">
        <v>320</v>
      </c>
      <c r="B143" s="77"/>
      <c r="C143" s="79">
        <f>-C34</f>
        <v>-2491.1999999999998</v>
      </c>
      <c r="D143" s="79">
        <f t="shared" ref="D143:V143" si="9">-D34</f>
        <v>-2412.9</v>
      </c>
      <c r="E143" s="79">
        <f t="shared" si="9"/>
        <v>-2288.6999999999998</v>
      </c>
      <c r="F143" s="79">
        <f t="shared" si="9"/>
        <v>-2200.5</v>
      </c>
      <c r="G143" s="79">
        <f t="shared" si="9"/>
        <v>-2141.9</v>
      </c>
      <c r="H143" s="79">
        <f t="shared" si="9"/>
        <v>-1992.4</v>
      </c>
      <c r="I143" s="79">
        <f t="shared" si="9"/>
        <v>-2018.5</v>
      </c>
      <c r="J143" s="79">
        <f t="shared" si="9"/>
        <v>-1911.5</v>
      </c>
      <c r="K143" s="79">
        <f t="shared" si="9"/>
        <v>-1741.5</v>
      </c>
      <c r="L143" s="79">
        <f t="shared" si="9"/>
        <v>-1704.9</v>
      </c>
      <c r="M143" s="79">
        <f t="shared" si="9"/>
        <v>-1523.8</v>
      </c>
      <c r="N143" s="79">
        <f t="shared" si="9"/>
        <v>-1279.444</v>
      </c>
      <c r="O143" s="79">
        <f t="shared" si="9"/>
        <v>-1109.7339999999999</v>
      </c>
      <c r="P143" s="79">
        <f t="shared" si="9"/>
        <v>-1011.337</v>
      </c>
      <c r="Q143" s="79">
        <f t="shared" si="9"/>
        <v>-922.72199999999998</v>
      </c>
      <c r="R143" s="79">
        <f t="shared" si="9"/>
        <v>-829.51300000000003</v>
      </c>
      <c r="S143" s="79">
        <f t="shared" si="9"/>
        <v>-144.114</v>
      </c>
      <c r="T143" s="79">
        <f t="shared" si="9"/>
        <v>-132.91900000000001</v>
      </c>
      <c r="U143" s="79">
        <f t="shared" si="9"/>
        <v>-115.012</v>
      </c>
      <c r="V143" s="79">
        <f t="shared" si="9"/>
        <v>-96.153999999999996</v>
      </c>
    </row>
    <row r="144" spans="1:24">
      <c r="A144" s="77" t="s">
        <v>321</v>
      </c>
      <c r="B144" s="77"/>
      <c r="C144" s="78">
        <f>C142+C143</f>
        <v>1134.5</v>
      </c>
      <c r="D144" s="78">
        <f t="shared" ref="D144:V144" si="10">D142+D143</f>
        <v>1194.1999999999998</v>
      </c>
      <c r="E144" s="78">
        <f t="shared" si="10"/>
        <v>1269.2000000000003</v>
      </c>
      <c r="F144" s="78">
        <f t="shared" si="10"/>
        <v>948.30000000000018</v>
      </c>
      <c r="G144" s="78">
        <f t="shared" si="10"/>
        <v>1010.6999999999998</v>
      </c>
      <c r="H144" s="78">
        <f t="shared" si="10"/>
        <v>1051.4000000000001</v>
      </c>
      <c r="I144" s="78">
        <f t="shared" si="10"/>
        <v>1080.0999999999999</v>
      </c>
      <c r="J144" s="78">
        <f t="shared" si="10"/>
        <v>970.09999999999991</v>
      </c>
      <c r="K144" s="78">
        <f t="shared" si="10"/>
        <v>911.19999999999982</v>
      </c>
      <c r="L144" s="78">
        <f t="shared" si="10"/>
        <v>1008.5999999999999</v>
      </c>
      <c r="M144" s="78">
        <f t="shared" si="10"/>
        <v>1042.3999999999999</v>
      </c>
      <c r="N144" s="78">
        <f t="shared" si="10"/>
        <v>1013.0169999999998</v>
      </c>
      <c r="O144" s="78">
        <f t="shared" si="10"/>
        <v>1050.4380000000001</v>
      </c>
      <c r="P144" s="78">
        <f t="shared" si="10"/>
        <v>1032.1410000000001</v>
      </c>
      <c r="Q144" s="78">
        <f t="shared" si="10"/>
        <v>1023.4090000000001</v>
      </c>
      <c r="R144" s="78">
        <f t="shared" si="10"/>
        <v>1116.5819999999999</v>
      </c>
      <c r="S144" s="78">
        <f t="shared" si="10"/>
        <v>171.12699999999998</v>
      </c>
      <c r="T144" s="78">
        <f t="shared" si="10"/>
        <v>174.56199999999998</v>
      </c>
      <c r="U144" s="78">
        <f t="shared" si="10"/>
        <v>169.85599999999999</v>
      </c>
      <c r="V144" s="78">
        <f t="shared" si="10"/>
        <v>136.17000000000002</v>
      </c>
    </row>
    <row r="145" spans="1:24">
      <c r="A145" s="77" t="s">
        <v>322</v>
      </c>
      <c r="B145" s="77"/>
      <c r="C145" s="78">
        <f>C42</f>
        <v>4508.3999999999996</v>
      </c>
      <c r="D145" s="78">
        <f t="shared" ref="D145:V145" si="11">D42</f>
        <v>4692.5</v>
      </c>
      <c r="E145" s="78">
        <f t="shared" si="11"/>
        <v>6700.3</v>
      </c>
      <c r="F145" s="78">
        <f t="shared" si="11"/>
        <v>2225.5</v>
      </c>
      <c r="G145" s="78">
        <f t="shared" si="11"/>
        <v>2190</v>
      </c>
      <c r="H145" s="78">
        <f t="shared" si="11"/>
        <v>2167.1</v>
      </c>
      <c r="I145" s="78">
        <f t="shared" si="11"/>
        <v>2218.1</v>
      </c>
      <c r="J145" s="78">
        <f t="shared" si="11"/>
        <v>2118.6999999999998</v>
      </c>
      <c r="K145" s="78">
        <f t="shared" si="11"/>
        <v>2127.1999999999998</v>
      </c>
      <c r="L145" s="78">
        <f t="shared" si="11"/>
        <v>2168.9</v>
      </c>
      <c r="M145" s="78">
        <f t="shared" si="11"/>
        <v>2148.9</v>
      </c>
      <c r="N145" s="78">
        <f t="shared" si="11"/>
        <v>2107.248</v>
      </c>
      <c r="O145" s="78">
        <f t="shared" si="11"/>
        <v>2075.433</v>
      </c>
      <c r="P145" s="78">
        <f t="shared" si="11"/>
        <v>2131.5100000000002</v>
      </c>
      <c r="Q145" s="78">
        <f t="shared" si="11"/>
        <v>2020.106</v>
      </c>
      <c r="R145" s="78">
        <f t="shared" si="11"/>
        <v>2067.9760000000001</v>
      </c>
      <c r="S145" s="78">
        <f t="shared" si="11"/>
        <v>76.468000000000004</v>
      </c>
      <c r="T145" s="78">
        <f t="shared" si="11"/>
        <v>85.590999999999994</v>
      </c>
      <c r="U145" s="78">
        <f t="shared" si="11"/>
        <v>77.53</v>
      </c>
      <c r="V145" s="78">
        <f t="shared" si="11"/>
        <v>43.116</v>
      </c>
    </row>
    <row r="146" spans="1:24">
      <c r="A146" s="108" t="s">
        <v>236</v>
      </c>
      <c r="B146" s="108"/>
      <c r="C146" s="78">
        <f>C138+C139+C140+C141+C144+C145</f>
        <v>9071.0999999999985</v>
      </c>
      <c r="D146" s="78">
        <f t="shared" ref="D146:V146" si="12">D138+D139+D140+D141+D144+D145</f>
        <v>9181.4</v>
      </c>
      <c r="E146" s="78">
        <f t="shared" si="12"/>
        <v>11319.7</v>
      </c>
      <c r="F146" s="78">
        <f t="shared" si="12"/>
        <v>5219.8</v>
      </c>
      <c r="G146" s="78">
        <f t="shared" si="12"/>
        <v>5274.1</v>
      </c>
      <c r="H146" s="78">
        <f t="shared" si="12"/>
        <v>4901.8999999999996</v>
      </c>
      <c r="I146" s="78">
        <f t="shared" si="12"/>
        <v>5275.1</v>
      </c>
      <c r="J146" s="78">
        <f t="shared" si="12"/>
        <v>4845.5</v>
      </c>
      <c r="K146" s="78">
        <f t="shared" si="12"/>
        <v>4733.7999999999993</v>
      </c>
      <c r="L146" s="78">
        <f t="shared" si="12"/>
        <v>4788.7000000000007</v>
      </c>
      <c r="M146" s="78">
        <f t="shared" si="12"/>
        <v>4619.1000000000004</v>
      </c>
      <c r="N146" s="78">
        <f t="shared" si="12"/>
        <v>4176.5229999999992</v>
      </c>
      <c r="O146" s="78">
        <f t="shared" si="12"/>
        <v>3902.223</v>
      </c>
      <c r="P146" s="78">
        <f t="shared" si="12"/>
        <v>4040.7310000000002</v>
      </c>
      <c r="Q146" s="78">
        <f t="shared" si="12"/>
        <v>3846.7390000000005</v>
      </c>
      <c r="R146" s="78">
        <f t="shared" si="12"/>
        <v>4029.172</v>
      </c>
      <c r="S146" s="78">
        <f t="shared" si="12"/>
        <v>498.35999999999996</v>
      </c>
      <c r="T146" s="78">
        <f t="shared" si="12"/>
        <v>467.11900000000003</v>
      </c>
      <c r="U146" s="78">
        <f t="shared" si="12"/>
        <v>443.54499999999996</v>
      </c>
      <c r="V146" s="78">
        <f t="shared" si="12"/>
        <v>331.11699999999996</v>
      </c>
    </row>
    <row r="148" spans="1:24">
      <c r="A148" s="107" t="s">
        <v>238</v>
      </c>
      <c r="B148" s="107"/>
      <c r="C148" s="78">
        <f t="shared" ref="C148:E149" si="13">C48</f>
        <v>524.5</v>
      </c>
      <c r="D148" s="78">
        <f t="shared" si="13"/>
        <v>480.2</v>
      </c>
      <c r="E148" s="78">
        <f t="shared" si="13"/>
        <v>554.9</v>
      </c>
      <c r="F148" s="78">
        <f t="shared" ref="F148:V148" si="14">F48</f>
        <v>232</v>
      </c>
      <c r="G148" s="78">
        <f t="shared" si="14"/>
        <v>214.2</v>
      </c>
      <c r="H148" s="78">
        <f t="shared" si="14"/>
        <v>277.2</v>
      </c>
      <c r="I148" s="78">
        <f t="shared" si="14"/>
        <v>316.3</v>
      </c>
      <c r="J148" s="78">
        <f t="shared" si="14"/>
        <v>283.89999999999998</v>
      </c>
      <c r="K148" s="78">
        <f t="shared" si="14"/>
        <v>250.3</v>
      </c>
      <c r="L148" s="78">
        <f t="shared" si="14"/>
        <v>248.5</v>
      </c>
      <c r="M148" s="78">
        <f t="shared" si="14"/>
        <v>191.7</v>
      </c>
      <c r="N148" s="78">
        <f t="shared" si="14"/>
        <v>167.03899999999999</v>
      </c>
      <c r="O148" s="78">
        <f t="shared" si="14"/>
        <v>135.53299999999999</v>
      </c>
      <c r="P148" s="78">
        <f t="shared" si="14"/>
        <v>154.881</v>
      </c>
      <c r="Q148" s="78">
        <f t="shared" si="14"/>
        <v>175.166</v>
      </c>
      <c r="R148" s="78">
        <f t="shared" si="14"/>
        <v>176.59399999999999</v>
      </c>
      <c r="S148" s="78">
        <f t="shared" si="14"/>
        <v>48.843000000000004</v>
      </c>
      <c r="T148" s="78">
        <f t="shared" si="14"/>
        <v>46.933999999999997</v>
      </c>
      <c r="U148" s="78">
        <f t="shared" si="14"/>
        <v>44.46</v>
      </c>
      <c r="V148" s="78">
        <f t="shared" si="14"/>
        <v>43.009</v>
      </c>
      <c r="X148" s="74">
        <f t="shared" ref="X148:X155" si="15">SUM(C148:W148)</f>
        <v>4566.1590000000006</v>
      </c>
    </row>
    <row r="149" spans="1:24">
      <c r="A149" s="107" t="s">
        <v>239</v>
      </c>
      <c r="B149" s="107"/>
      <c r="C149" s="78">
        <f t="shared" si="13"/>
        <v>283.10000000000002</v>
      </c>
      <c r="D149" s="78">
        <f t="shared" si="13"/>
        <v>41</v>
      </c>
      <c r="E149" s="78">
        <f t="shared" si="13"/>
        <v>36.4</v>
      </c>
      <c r="F149" s="78">
        <f t="shared" ref="F149:V149" si="16">F49</f>
        <v>30</v>
      </c>
      <c r="G149" s="78">
        <f t="shared" si="16"/>
        <v>34.700000000000003</v>
      </c>
      <c r="H149" s="78">
        <f t="shared" si="16"/>
        <v>189.1</v>
      </c>
      <c r="I149" s="78">
        <f t="shared" si="16"/>
        <v>340.2</v>
      </c>
      <c r="J149" s="78">
        <f t="shared" si="16"/>
        <v>25.7</v>
      </c>
      <c r="K149" s="78">
        <f t="shared" si="16"/>
        <v>263.2</v>
      </c>
      <c r="L149" s="78">
        <f t="shared" si="16"/>
        <v>23.6</v>
      </c>
      <c r="M149" s="78">
        <f t="shared" si="16"/>
        <v>20.6</v>
      </c>
      <c r="N149" s="78">
        <f t="shared" si="16"/>
        <v>55.404000000000003</v>
      </c>
      <c r="O149" s="78">
        <f t="shared" si="16"/>
        <v>137.49100000000001</v>
      </c>
      <c r="P149" s="78">
        <f t="shared" si="16"/>
        <v>291.846</v>
      </c>
      <c r="Q149" s="78">
        <f t="shared" si="16"/>
        <v>159.56100000000001</v>
      </c>
      <c r="R149" s="78">
        <f t="shared" si="16"/>
        <v>85.131</v>
      </c>
      <c r="S149" s="78">
        <f t="shared" si="16"/>
        <v>26.57</v>
      </c>
      <c r="T149" s="78">
        <f t="shared" si="16"/>
        <v>15.565</v>
      </c>
      <c r="U149" s="78">
        <f t="shared" si="16"/>
        <v>36.840000000000003</v>
      </c>
      <c r="V149" s="78">
        <f t="shared" si="16"/>
        <v>30.507999999999999</v>
      </c>
      <c r="X149" s="74">
        <f t="shared" si="15"/>
        <v>2126.5159999999996</v>
      </c>
    </row>
    <row r="150" spans="1:24">
      <c r="A150" s="107" t="s">
        <v>323</v>
      </c>
      <c r="B150" s="107"/>
      <c r="C150" s="78">
        <f t="shared" ref="C150:V150" si="17">SUM(C50:C53)</f>
        <v>1893.2</v>
      </c>
      <c r="D150" s="78">
        <f t="shared" si="17"/>
        <v>1813.8</v>
      </c>
      <c r="E150" s="78">
        <f t="shared" si="17"/>
        <v>1914.8999999999999</v>
      </c>
      <c r="F150" s="78">
        <f t="shared" si="17"/>
        <v>1185.7</v>
      </c>
      <c r="G150" s="78">
        <f t="shared" si="17"/>
        <v>1184.8999999999999</v>
      </c>
      <c r="H150" s="78">
        <f t="shared" si="17"/>
        <v>1155.9000000000001</v>
      </c>
      <c r="I150" s="78">
        <f t="shared" si="17"/>
        <v>1085.0999999999999</v>
      </c>
      <c r="J150" s="78">
        <f t="shared" si="17"/>
        <v>1096.5</v>
      </c>
      <c r="K150" s="78">
        <f t="shared" si="17"/>
        <v>1020</v>
      </c>
      <c r="L150" s="78">
        <f t="shared" si="17"/>
        <v>1031.7</v>
      </c>
      <c r="M150" s="78">
        <f t="shared" si="17"/>
        <v>978.1</v>
      </c>
      <c r="N150" s="78">
        <f t="shared" si="17"/>
        <v>930.31099999999992</v>
      </c>
      <c r="O150" s="78">
        <f t="shared" si="17"/>
        <v>353.95600000000002</v>
      </c>
      <c r="P150" s="78">
        <f t="shared" si="17"/>
        <v>227.84100000000001</v>
      </c>
      <c r="Q150" s="78">
        <f t="shared" si="17"/>
        <v>247.36700000000002</v>
      </c>
      <c r="R150" s="78">
        <f t="shared" si="17"/>
        <v>273.26499999999999</v>
      </c>
      <c r="S150" s="78">
        <f t="shared" si="17"/>
        <v>88.197000000000003</v>
      </c>
      <c r="T150" s="78">
        <f t="shared" si="17"/>
        <v>85.557000000000002</v>
      </c>
      <c r="U150" s="78">
        <f t="shared" si="17"/>
        <v>72.914000000000001</v>
      </c>
      <c r="V150" s="78">
        <f t="shared" si="17"/>
        <v>62.546999999999997</v>
      </c>
      <c r="X150" s="74">
        <f t="shared" si="15"/>
        <v>16701.755000000001</v>
      </c>
    </row>
    <row r="151" spans="1:24">
      <c r="A151" s="107" t="s">
        <v>245</v>
      </c>
      <c r="B151" s="107"/>
      <c r="C151" s="78">
        <f>C55</f>
        <v>4118.2</v>
      </c>
      <c r="D151" s="78">
        <f>D55</f>
        <v>4542.6000000000004</v>
      </c>
      <c r="E151" s="78">
        <f>E55</f>
        <v>4968.5</v>
      </c>
      <c r="F151" s="78">
        <f t="shared" ref="F151:V151" si="18">F55</f>
        <v>1399.2</v>
      </c>
      <c r="G151" s="78">
        <f t="shared" si="18"/>
        <v>1626.3</v>
      </c>
      <c r="H151" s="78">
        <f t="shared" si="18"/>
        <v>1289.9000000000001</v>
      </c>
      <c r="I151" s="78">
        <f t="shared" si="18"/>
        <v>1531.6</v>
      </c>
      <c r="J151" s="78">
        <f t="shared" si="18"/>
        <v>1826.6</v>
      </c>
      <c r="K151" s="78">
        <f t="shared" si="18"/>
        <v>1813</v>
      </c>
      <c r="L151" s="78">
        <f t="shared" si="18"/>
        <v>2088</v>
      </c>
      <c r="M151" s="78">
        <f t="shared" si="18"/>
        <v>2259.8000000000002</v>
      </c>
      <c r="N151" s="78">
        <f t="shared" si="18"/>
        <v>868.03</v>
      </c>
      <c r="O151" s="78">
        <f t="shared" si="18"/>
        <v>788.11099999999999</v>
      </c>
      <c r="P151" s="78">
        <f t="shared" si="18"/>
        <v>944.45299999999997</v>
      </c>
      <c r="Q151" s="78">
        <f t="shared" si="18"/>
        <v>665.11599999999999</v>
      </c>
      <c r="R151" s="78">
        <f t="shared" si="18"/>
        <v>996.52599999999995</v>
      </c>
      <c r="S151" s="78">
        <f t="shared" si="18"/>
        <v>48.506</v>
      </c>
      <c r="T151" s="78">
        <f t="shared" si="18"/>
        <v>99.9</v>
      </c>
      <c r="U151" s="78">
        <f t="shared" si="18"/>
        <v>149.80799999999999</v>
      </c>
      <c r="V151" s="78">
        <f t="shared" si="18"/>
        <v>155.29300000000001</v>
      </c>
      <c r="X151" s="74">
        <f t="shared" si="15"/>
        <v>32179.443000000003</v>
      </c>
    </row>
    <row r="152" spans="1:24">
      <c r="A152" s="77" t="s">
        <v>324</v>
      </c>
      <c r="B152" s="77"/>
      <c r="C152" s="78">
        <f t="shared" ref="C152:V152" si="19">C60+C61+C62+C65+C66</f>
        <v>863.40000000000009</v>
      </c>
      <c r="D152" s="78">
        <f t="shared" si="19"/>
        <v>861.30000000000007</v>
      </c>
      <c r="E152" s="78">
        <f t="shared" si="19"/>
        <v>894.4</v>
      </c>
      <c r="F152" s="78">
        <f t="shared" si="19"/>
        <v>-28.700000000000003</v>
      </c>
      <c r="G152" s="78">
        <f t="shared" si="19"/>
        <v>13.700000000000003</v>
      </c>
      <c r="H152" s="78">
        <f t="shared" si="19"/>
        <v>65.2</v>
      </c>
      <c r="I152" s="78">
        <f t="shared" si="19"/>
        <v>-17.700000000000017</v>
      </c>
      <c r="J152" s="78">
        <f t="shared" si="19"/>
        <v>-42.000000000000014</v>
      </c>
      <c r="K152" s="78">
        <f t="shared" si="19"/>
        <v>-4.7999999999999972</v>
      </c>
      <c r="L152" s="78">
        <f t="shared" si="19"/>
        <v>63.400000000000006</v>
      </c>
      <c r="M152" s="78">
        <f t="shared" si="19"/>
        <v>45.3</v>
      </c>
      <c r="N152" s="78">
        <f t="shared" si="19"/>
        <v>15.773999999999997</v>
      </c>
      <c r="O152" s="78">
        <f t="shared" si="19"/>
        <v>270.82600000000002</v>
      </c>
      <c r="P152" s="78">
        <f t="shared" si="19"/>
        <v>276.20799999999997</v>
      </c>
      <c r="Q152" s="78">
        <f t="shared" si="19"/>
        <v>286.83699999999999</v>
      </c>
      <c r="R152" s="78">
        <f t="shared" si="19"/>
        <v>269.51800000000003</v>
      </c>
      <c r="S152" s="78">
        <f t="shared" si="19"/>
        <v>28.961000000000002</v>
      </c>
      <c r="T152" s="78">
        <f t="shared" si="19"/>
        <v>32.513999999999996</v>
      </c>
      <c r="U152" s="78">
        <f t="shared" si="19"/>
        <v>33.185000000000002</v>
      </c>
      <c r="V152" s="78">
        <f t="shared" si="19"/>
        <v>28.747999999999998</v>
      </c>
      <c r="X152" s="74">
        <f t="shared" si="15"/>
        <v>3956.0710000000004</v>
      </c>
    </row>
    <row r="153" spans="1:24">
      <c r="A153" s="108" t="s">
        <v>274</v>
      </c>
      <c r="B153" s="108"/>
      <c r="C153" s="78">
        <f>C84+SUM(C69:C70)</f>
        <v>1388.7</v>
      </c>
      <c r="D153" s="78">
        <f t="shared" ref="D153:V153" si="20">D84+SUM(D69:D70)</f>
        <v>1442.5</v>
      </c>
      <c r="E153" s="78">
        <f t="shared" si="20"/>
        <v>2950.6</v>
      </c>
      <c r="F153" s="78">
        <f t="shared" si="20"/>
        <v>2401.6</v>
      </c>
      <c r="G153" s="78">
        <f t="shared" si="20"/>
        <v>2200.2999999999997</v>
      </c>
      <c r="H153" s="78">
        <f t="shared" si="20"/>
        <v>1924.6</v>
      </c>
      <c r="I153" s="78">
        <f t="shared" si="20"/>
        <v>2019.6</v>
      </c>
      <c r="J153" s="78">
        <f t="shared" si="20"/>
        <v>1654.8</v>
      </c>
      <c r="K153" s="78">
        <f t="shared" si="20"/>
        <v>1392.1</v>
      </c>
      <c r="L153" s="78">
        <f t="shared" si="20"/>
        <v>1333.5</v>
      </c>
      <c r="M153" s="78">
        <f t="shared" si="20"/>
        <v>1123.5999999999999</v>
      </c>
      <c r="N153" s="78">
        <f t="shared" si="20"/>
        <v>2139.9650000000001</v>
      </c>
      <c r="O153" s="78">
        <f t="shared" si="20"/>
        <v>2216.306</v>
      </c>
      <c r="P153" s="78">
        <f t="shared" si="20"/>
        <v>2145.502</v>
      </c>
      <c r="Q153" s="78">
        <f t="shared" si="20"/>
        <v>2312.692</v>
      </c>
      <c r="R153" s="78">
        <f t="shared" si="20"/>
        <v>2228.1379999999999</v>
      </c>
      <c r="S153" s="78">
        <f t="shared" si="20"/>
        <v>257.28300000000002</v>
      </c>
      <c r="T153" s="78">
        <f t="shared" si="20"/>
        <v>186.649</v>
      </c>
      <c r="U153" s="78">
        <f t="shared" si="20"/>
        <v>106.33799999999999</v>
      </c>
      <c r="V153" s="78">
        <f t="shared" si="20"/>
        <v>11.012</v>
      </c>
      <c r="X153" s="74">
        <f t="shared" si="15"/>
        <v>31435.784999999996</v>
      </c>
    </row>
    <row r="154" spans="1:24">
      <c r="A154" s="108" t="s">
        <v>275</v>
      </c>
      <c r="B154" s="108"/>
      <c r="C154" s="78">
        <f>SUM(C148:C153)</f>
        <v>9071.1</v>
      </c>
      <c r="D154" s="78">
        <f>SUM(D148:D153)</f>
        <v>9181.4000000000015</v>
      </c>
      <c r="E154" s="78">
        <f>SUM(E148:E153)</f>
        <v>11319.7</v>
      </c>
      <c r="F154" s="78">
        <f t="shared" ref="F154:V154" si="21">SUM(F148:F153)</f>
        <v>5219.8</v>
      </c>
      <c r="G154" s="78">
        <f t="shared" si="21"/>
        <v>5274.0999999999985</v>
      </c>
      <c r="H154" s="78">
        <f t="shared" si="21"/>
        <v>4901.8999999999996</v>
      </c>
      <c r="I154" s="78">
        <f t="shared" si="21"/>
        <v>5275.1</v>
      </c>
      <c r="J154" s="78">
        <f t="shared" si="21"/>
        <v>4845.5</v>
      </c>
      <c r="K154" s="78">
        <f t="shared" si="21"/>
        <v>4733.7999999999993</v>
      </c>
      <c r="L154" s="78">
        <f t="shared" si="21"/>
        <v>4788.7000000000007</v>
      </c>
      <c r="M154" s="78">
        <f t="shared" si="21"/>
        <v>4619.1000000000004</v>
      </c>
      <c r="N154" s="78">
        <f t="shared" si="21"/>
        <v>4176.5230000000001</v>
      </c>
      <c r="O154" s="78">
        <f t="shared" si="21"/>
        <v>3902.223</v>
      </c>
      <c r="P154" s="78">
        <f t="shared" si="21"/>
        <v>4040.7309999999998</v>
      </c>
      <c r="Q154" s="78">
        <f t="shared" si="21"/>
        <v>3846.739</v>
      </c>
      <c r="R154" s="78">
        <f t="shared" si="21"/>
        <v>4029.172</v>
      </c>
      <c r="S154" s="78">
        <f t="shared" si="21"/>
        <v>498.36</v>
      </c>
      <c r="T154" s="78">
        <f t="shared" si="21"/>
        <v>467.11899999999997</v>
      </c>
      <c r="U154" s="78">
        <f t="shared" si="21"/>
        <v>443.54499999999996</v>
      </c>
      <c r="V154" s="78">
        <f t="shared" si="21"/>
        <v>331.11699999999996</v>
      </c>
      <c r="X154" s="74">
        <f t="shared" si="15"/>
        <v>90965.729000000007</v>
      </c>
    </row>
    <row r="155" spans="1:24">
      <c r="C155" s="80">
        <f>C146-C154</f>
        <v>0</v>
      </c>
      <c r="D155" s="80">
        <f>D146-D154</f>
        <v>0</v>
      </c>
      <c r="E155" s="80">
        <f>E146-E154</f>
        <v>0</v>
      </c>
      <c r="F155" s="80">
        <f t="shared" ref="F155:V155" si="22">F146-F154</f>
        <v>0</v>
      </c>
      <c r="G155" s="80">
        <f t="shared" si="22"/>
        <v>0</v>
      </c>
      <c r="H155" s="80">
        <f t="shared" si="22"/>
        <v>0</v>
      </c>
      <c r="I155" s="80">
        <f t="shared" si="22"/>
        <v>0</v>
      </c>
      <c r="J155" s="80">
        <f t="shared" si="22"/>
        <v>0</v>
      </c>
      <c r="K155" s="80">
        <f t="shared" si="22"/>
        <v>0</v>
      </c>
      <c r="L155" s="80">
        <f t="shared" si="22"/>
        <v>0</v>
      </c>
      <c r="M155" s="80">
        <f t="shared" si="22"/>
        <v>0</v>
      </c>
      <c r="N155" s="80">
        <f t="shared" si="22"/>
        <v>0</v>
      </c>
      <c r="O155" s="80">
        <f t="shared" si="22"/>
        <v>0</v>
      </c>
      <c r="P155" s="80">
        <f t="shared" si="22"/>
        <v>0</v>
      </c>
      <c r="Q155" s="80">
        <f t="shared" si="22"/>
        <v>0</v>
      </c>
      <c r="R155" s="80">
        <f t="shared" si="22"/>
        <v>0</v>
      </c>
      <c r="S155" s="80">
        <f t="shared" si="22"/>
        <v>0</v>
      </c>
      <c r="T155" s="80">
        <f t="shared" si="22"/>
        <v>0</v>
      </c>
      <c r="U155" s="80">
        <f t="shared" si="22"/>
        <v>0</v>
      </c>
      <c r="V155" s="80">
        <f t="shared" si="22"/>
        <v>0</v>
      </c>
      <c r="X155" s="74">
        <f t="shared" si="15"/>
        <v>0</v>
      </c>
    </row>
    <row r="158" spans="1:24">
      <c r="A158" s="65" t="s">
        <v>325</v>
      </c>
      <c r="C158" s="78">
        <f>C97</f>
        <v>7690.8</v>
      </c>
      <c r="D158" s="78">
        <f>D97</f>
        <v>7559.2</v>
      </c>
      <c r="E158" s="78">
        <f t="shared" ref="E158:V158" si="23">E97</f>
        <v>5550.9</v>
      </c>
      <c r="F158" s="78">
        <f t="shared" si="23"/>
        <v>4490.1000000000004</v>
      </c>
      <c r="G158" s="78">
        <f t="shared" si="23"/>
        <v>4242.8</v>
      </c>
      <c r="H158" s="78">
        <f t="shared" si="23"/>
        <v>4843.5</v>
      </c>
      <c r="I158" s="78">
        <f t="shared" si="23"/>
        <v>4651.2</v>
      </c>
      <c r="J158" s="78">
        <f t="shared" si="23"/>
        <v>4327.8999999999996</v>
      </c>
      <c r="K158" s="78">
        <f t="shared" si="23"/>
        <v>4085.1</v>
      </c>
      <c r="L158" s="78">
        <f t="shared" si="23"/>
        <v>3798.1</v>
      </c>
      <c r="M158" s="78">
        <f t="shared" si="23"/>
        <v>3531.9</v>
      </c>
      <c r="N158" s="78">
        <f t="shared" si="23"/>
        <v>3204.2559999999999</v>
      </c>
      <c r="O158" s="78">
        <f t="shared" si="23"/>
        <v>3067.482</v>
      </c>
      <c r="P158" s="78">
        <f t="shared" si="23"/>
        <v>3067.7139999999999</v>
      </c>
      <c r="Q158" s="78">
        <f t="shared" si="23"/>
        <v>2839.636</v>
      </c>
      <c r="R158" s="78">
        <f t="shared" si="23"/>
        <v>2506.7559999999999</v>
      </c>
      <c r="S158" s="78">
        <f t="shared" si="23"/>
        <v>842.83299999999997</v>
      </c>
      <c r="T158" s="78">
        <f t="shared" si="23"/>
        <v>789.61199999999997</v>
      </c>
      <c r="U158" s="78">
        <f t="shared" si="23"/>
        <v>723.12</v>
      </c>
      <c r="V158" s="78">
        <f t="shared" si="23"/>
        <v>519.18600000000004</v>
      </c>
      <c r="X158" s="76">
        <f>C158</f>
        <v>7690.8</v>
      </c>
    </row>
    <row r="159" spans="1:24">
      <c r="A159" s="102" t="s">
        <v>281</v>
      </c>
      <c r="B159" s="102"/>
      <c r="C159" s="78">
        <f>C99</f>
        <v>4943.1000000000004</v>
      </c>
      <c r="D159" s="78">
        <f>D99</f>
        <v>4869.3999999999996</v>
      </c>
      <c r="E159" s="78">
        <f t="shared" ref="E159:V159" si="24">E99</f>
        <v>3763.9</v>
      </c>
      <c r="F159" s="78">
        <f t="shared" si="24"/>
        <v>3093.8</v>
      </c>
      <c r="G159" s="78">
        <f t="shared" si="24"/>
        <v>2881.5</v>
      </c>
      <c r="H159" s="78">
        <f t="shared" si="24"/>
        <v>3435.4</v>
      </c>
      <c r="I159" s="78">
        <f t="shared" si="24"/>
        <v>3183.8</v>
      </c>
      <c r="J159" s="78">
        <f t="shared" si="24"/>
        <v>2919.8</v>
      </c>
      <c r="K159" s="78">
        <f t="shared" si="24"/>
        <v>2752.5</v>
      </c>
      <c r="L159" s="78">
        <f t="shared" si="24"/>
        <v>2456.5</v>
      </c>
      <c r="M159" s="78">
        <f t="shared" si="24"/>
        <v>2245.9</v>
      </c>
      <c r="N159" s="78">
        <f t="shared" si="24"/>
        <v>1981.6880000000001</v>
      </c>
      <c r="O159" s="78">
        <f t="shared" si="24"/>
        <v>1913.5840000000001</v>
      </c>
      <c r="P159" s="78">
        <f t="shared" si="24"/>
        <v>1864.5450000000001</v>
      </c>
      <c r="Q159" s="78">
        <f t="shared" si="24"/>
        <v>1636.9190000000001</v>
      </c>
      <c r="R159" s="78">
        <f t="shared" si="24"/>
        <v>1478.1279999999999</v>
      </c>
      <c r="S159" s="78">
        <f t="shared" si="24"/>
        <v>477.73899999999998</v>
      </c>
      <c r="T159" s="78">
        <f t="shared" si="24"/>
        <v>455.28800000000001</v>
      </c>
      <c r="U159" s="78">
        <f t="shared" si="24"/>
        <v>431.67200000000003</v>
      </c>
      <c r="V159" s="78">
        <f t="shared" si="24"/>
        <v>303.90300000000002</v>
      </c>
      <c r="X159" s="76">
        <f>X158-C159</f>
        <v>2747.7</v>
      </c>
    </row>
    <row r="160" spans="1:24">
      <c r="A160" s="102" t="s">
        <v>282</v>
      </c>
      <c r="B160" s="102"/>
      <c r="C160" s="78">
        <f t="shared" ref="C160:C161" si="25">C100</f>
        <v>1787.3</v>
      </c>
      <c r="D160" s="78">
        <f t="shared" ref="D160:V160" si="26">D100</f>
        <v>1775.1</v>
      </c>
      <c r="E160" s="78">
        <f t="shared" si="26"/>
        <v>1014.4</v>
      </c>
      <c r="F160" s="78">
        <f t="shared" si="26"/>
        <v>699</v>
      </c>
      <c r="G160" s="78">
        <f t="shared" si="26"/>
        <v>707.5</v>
      </c>
      <c r="H160" s="78">
        <f t="shared" si="26"/>
        <v>755</v>
      </c>
      <c r="I160" s="78">
        <f t="shared" si="26"/>
        <v>750.2</v>
      </c>
      <c r="J160" s="78">
        <f t="shared" si="26"/>
        <v>701.1</v>
      </c>
      <c r="K160" s="78">
        <f t="shared" si="26"/>
        <v>645.9</v>
      </c>
      <c r="L160" s="78">
        <f t="shared" si="26"/>
        <v>626.1</v>
      </c>
      <c r="M160" s="78">
        <f t="shared" si="26"/>
        <v>574.1</v>
      </c>
      <c r="N160" s="78">
        <f t="shared" si="26"/>
        <v>542.57500000000005</v>
      </c>
      <c r="O160" s="78">
        <f t="shared" si="26"/>
        <v>513.08600000000001</v>
      </c>
      <c r="P160" s="78">
        <f t="shared" si="26"/>
        <v>516.31200000000001</v>
      </c>
      <c r="Q160" s="78">
        <f t="shared" si="26"/>
        <v>527.12599999999998</v>
      </c>
      <c r="R160" s="78">
        <f t="shared" si="26"/>
        <v>486.16</v>
      </c>
      <c r="S160" s="78">
        <f t="shared" si="26"/>
        <v>172.79499999999999</v>
      </c>
      <c r="T160" s="78">
        <f t="shared" si="26"/>
        <v>164.35499999999999</v>
      </c>
      <c r="U160" s="78">
        <f t="shared" si="26"/>
        <v>147.28800000000001</v>
      </c>
      <c r="V160" s="78">
        <f t="shared" si="26"/>
        <v>107.854</v>
      </c>
      <c r="X160" s="76">
        <f t="shared" ref="X160:X166" si="27">X159-C160</f>
        <v>960.39999999999986</v>
      </c>
    </row>
    <row r="161" spans="1:25">
      <c r="A161" s="102" t="s">
        <v>283</v>
      </c>
      <c r="B161" s="102"/>
      <c r="C161" s="78">
        <f t="shared" si="25"/>
        <v>283.39999999999998</v>
      </c>
      <c r="D161" s="78">
        <f t="shared" ref="D161:V161" si="28">D101</f>
        <v>300.2</v>
      </c>
      <c r="E161" s="78">
        <f t="shared" si="28"/>
        <v>226.2</v>
      </c>
      <c r="F161" s="78">
        <f t="shared" si="28"/>
        <v>154.69999999999999</v>
      </c>
      <c r="G161" s="78">
        <f t="shared" si="28"/>
        <v>154.5</v>
      </c>
      <c r="H161" s="78">
        <f t="shared" si="28"/>
        <v>171.5</v>
      </c>
      <c r="I161" s="78">
        <f t="shared" si="28"/>
        <v>166.3</v>
      </c>
      <c r="J161" s="78">
        <f t="shared" si="28"/>
        <v>168</v>
      </c>
      <c r="K161" s="78">
        <f t="shared" si="28"/>
        <v>174.6</v>
      </c>
      <c r="L161" s="78">
        <f t="shared" si="28"/>
        <v>179.5</v>
      </c>
      <c r="M161" s="78">
        <f t="shared" si="28"/>
        <v>173.2</v>
      </c>
      <c r="N161" s="78">
        <f t="shared" si="28"/>
        <v>164.95500000000001</v>
      </c>
      <c r="O161" s="78">
        <f t="shared" si="28"/>
        <v>220.61600000000001</v>
      </c>
      <c r="P161" s="78">
        <f t="shared" si="28"/>
        <v>219.64099999999999</v>
      </c>
      <c r="Q161" s="78">
        <f t="shared" si="28"/>
        <v>223.399</v>
      </c>
      <c r="R161" s="78">
        <f t="shared" si="28"/>
        <v>195.95400000000001</v>
      </c>
      <c r="S161" s="78">
        <f t="shared" si="28"/>
        <v>45.777999999999999</v>
      </c>
      <c r="T161" s="78">
        <f t="shared" si="28"/>
        <v>39.896999999999998</v>
      </c>
      <c r="U161" s="78">
        <f t="shared" si="28"/>
        <v>35.28</v>
      </c>
      <c r="V161" s="78">
        <f t="shared" si="28"/>
        <v>23.52</v>
      </c>
      <c r="X161" s="81">
        <f t="shared" si="27"/>
        <v>676.99999999999989</v>
      </c>
    </row>
    <row r="162" spans="1:25">
      <c r="A162" s="65" t="s">
        <v>326</v>
      </c>
      <c r="C162" s="78">
        <f>C110</f>
        <v>361</v>
      </c>
      <c r="D162" s="78">
        <f>D110</f>
        <v>384.7</v>
      </c>
      <c r="E162" s="78">
        <f t="shared" ref="E162:V162" si="29">E110</f>
        <v>216.6</v>
      </c>
      <c r="F162" s="78">
        <f t="shared" si="29"/>
        <v>169.8</v>
      </c>
      <c r="G162" s="78">
        <f t="shared" si="29"/>
        <v>163.1</v>
      </c>
      <c r="H162" s="78">
        <f t="shared" si="29"/>
        <v>137.4</v>
      </c>
      <c r="I162" s="78">
        <f t="shared" si="29"/>
        <v>150.1</v>
      </c>
      <c r="J162" s="78">
        <f t="shared" si="29"/>
        <v>153.19999999999999</v>
      </c>
      <c r="K162" s="78">
        <f t="shared" si="29"/>
        <v>153.1</v>
      </c>
      <c r="L162" s="78">
        <f t="shared" si="29"/>
        <v>158.4</v>
      </c>
      <c r="M162" s="78">
        <f t="shared" si="29"/>
        <v>139.1</v>
      </c>
      <c r="N162" s="78">
        <f t="shared" si="29"/>
        <v>73.415000000000006</v>
      </c>
      <c r="O162" s="78">
        <f t="shared" si="29"/>
        <v>83.197999999999993</v>
      </c>
      <c r="P162" s="78">
        <f t="shared" si="29"/>
        <v>67.813000000000002</v>
      </c>
      <c r="Q162" s="78">
        <f t="shared" si="29"/>
        <v>58.128999999999998</v>
      </c>
      <c r="R162" s="78">
        <f t="shared" si="29"/>
        <v>53.628999999999998</v>
      </c>
      <c r="S162" s="78">
        <f t="shared" si="29"/>
        <v>6.95</v>
      </c>
      <c r="T162" s="78">
        <f t="shared" si="29"/>
        <v>13.35</v>
      </c>
      <c r="U162" s="78">
        <f t="shared" si="29"/>
        <v>19.106000000000002</v>
      </c>
      <c r="V162" s="78">
        <f t="shared" si="29"/>
        <v>19.363</v>
      </c>
      <c r="X162" s="81">
        <f t="shared" si="27"/>
        <v>315.99999999999989</v>
      </c>
    </row>
    <row r="163" spans="1:25">
      <c r="A163" s="65" t="s">
        <v>327</v>
      </c>
      <c r="C163" s="78">
        <f>-C107+C108-C109+C105-C113-C114</f>
        <v>138.30000000000001</v>
      </c>
      <c r="D163" s="78">
        <f>-D107+D108-D109+D105-D113-D114</f>
        <v>2112.4</v>
      </c>
      <c r="E163" s="78">
        <f t="shared" ref="E163:V163" si="30">-E107+E108-E109+E105-E113-E114</f>
        <v>131.80000000000001</v>
      </c>
      <c r="F163" s="78">
        <f t="shared" si="30"/>
        <v>31.7</v>
      </c>
      <c r="G163" s="78">
        <f t="shared" si="30"/>
        <v>8.0999999999999979</v>
      </c>
      <c r="H163" s="78">
        <f t="shared" si="30"/>
        <v>121.89999999999999</v>
      </c>
      <c r="I163" s="78">
        <f t="shared" si="30"/>
        <v>-19.899999999999999</v>
      </c>
      <c r="J163" s="78">
        <f t="shared" si="30"/>
        <v>-14.3</v>
      </c>
      <c r="K163" s="78">
        <f t="shared" si="30"/>
        <v>-17.599999999999998</v>
      </c>
      <c r="L163" s="78">
        <f t="shared" si="30"/>
        <v>54.699999999999996</v>
      </c>
      <c r="M163" s="78">
        <f t="shared" si="30"/>
        <v>22.7</v>
      </c>
      <c r="N163" s="78">
        <f t="shared" si="30"/>
        <v>833.55600000000004</v>
      </c>
      <c r="O163" s="78">
        <f t="shared" si="30"/>
        <v>39.546000000000006</v>
      </c>
      <c r="P163" s="78">
        <f t="shared" si="30"/>
        <v>-14.026</v>
      </c>
      <c r="Q163" s="78">
        <f t="shared" si="30"/>
        <v>-1.5899999999999999</v>
      </c>
      <c r="R163" s="78">
        <f>-R107+R108-R109+R105-R113-R114</f>
        <v>93.938000000000002</v>
      </c>
      <c r="S163" s="78">
        <f t="shared" si="30"/>
        <v>6.0829999999999993</v>
      </c>
      <c r="T163" s="78">
        <f t="shared" si="30"/>
        <v>2.1269999999999998</v>
      </c>
      <c r="U163" s="78">
        <f t="shared" si="30"/>
        <v>2.62</v>
      </c>
      <c r="V163" s="78">
        <f t="shared" si="30"/>
        <v>3.343</v>
      </c>
      <c r="X163" s="81">
        <f t="shared" si="27"/>
        <v>177.69999999999987</v>
      </c>
      <c r="Y163" s="75">
        <f>X163-C115</f>
        <v>0</v>
      </c>
    </row>
    <row r="164" spans="1:25">
      <c r="A164" s="102" t="s">
        <v>298</v>
      </c>
      <c r="B164" s="102"/>
      <c r="C164" s="78">
        <f>C116</f>
        <v>84</v>
      </c>
      <c r="D164" s="78">
        <f>D116</f>
        <v>-264.7</v>
      </c>
      <c r="E164" s="78">
        <f t="shared" ref="E164:V164" si="31">E116</f>
        <v>59.5</v>
      </c>
      <c r="F164" s="78">
        <f t="shared" si="31"/>
        <v>87.5</v>
      </c>
      <c r="G164" s="78">
        <f t="shared" si="31"/>
        <v>85.6</v>
      </c>
      <c r="H164" s="78">
        <f t="shared" si="31"/>
        <v>42.4</v>
      </c>
      <c r="I164" s="78">
        <f t="shared" si="31"/>
        <v>103</v>
      </c>
      <c r="J164" s="78">
        <f t="shared" si="31"/>
        <v>126</v>
      </c>
      <c r="K164" s="78">
        <f t="shared" si="31"/>
        <v>120.8</v>
      </c>
      <c r="L164" s="78">
        <f t="shared" si="31"/>
        <v>107.3</v>
      </c>
      <c r="M164" s="78">
        <f t="shared" si="31"/>
        <v>136.5</v>
      </c>
      <c r="N164" s="78">
        <f t="shared" si="31"/>
        <v>-82.864000000000004</v>
      </c>
      <c r="O164" s="78">
        <f t="shared" si="31"/>
        <v>140.755</v>
      </c>
      <c r="P164" s="78">
        <f t="shared" si="31"/>
        <v>188.11</v>
      </c>
      <c r="Q164" s="78">
        <f t="shared" si="31"/>
        <v>184.19200000000001</v>
      </c>
      <c r="R164" s="78">
        <f t="shared" si="31"/>
        <v>125.94</v>
      </c>
      <c r="S164" s="78">
        <f t="shared" si="31"/>
        <v>53.567</v>
      </c>
      <c r="T164" s="78">
        <f t="shared" si="31"/>
        <v>45.265999999999998</v>
      </c>
      <c r="U164" s="78">
        <f t="shared" si="31"/>
        <v>34.426000000000002</v>
      </c>
      <c r="V164" s="78">
        <f t="shared" si="31"/>
        <v>23.986999999999998</v>
      </c>
      <c r="X164" s="81">
        <f>X163-C164</f>
        <v>93.699999999999875</v>
      </c>
    </row>
    <row r="165" spans="1:25">
      <c r="A165" s="102" t="s">
        <v>330</v>
      </c>
      <c r="B165" s="102"/>
      <c r="C165" s="78">
        <f>-C125-C124+C123+C122</f>
        <v>-7</v>
      </c>
      <c r="D165" s="78">
        <f>-D125-D124+D123+D122</f>
        <v>-28.2</v>
      </c>
      <c r="E165" s="78">
        <f t="shared" ref="E165:V165" si="32">-E125-E124+E123+E122</f>
        <v>-9.6999999999999993</v>
      </c>
      <c r="F165" s="78">
        <f t="shared" si="32"/>
        <v>-0.69999999999999973</v>
      </c>
      <c r="G165" s="78">
        <f t="shared" si="32"/>
        <v>9.9999999999999867E-2</v>
      </c>
      <c r="H165" s="78">
        <f t="shared" si="32"/>
        <v>0</v>
      </c>
      <c r="I165" s="78">
        <f t="shared" si="32"/>
        <v>35.299999999999997</v>
      </c>
      <c r="J165" s="78">
        <f t="shared" si="32"/>
        <v>0</v>
      </c>
      <c r="K165" s="78">
        <f t="shared" si="32"/>
        <v>0</v>
      </c>
      <c r="L165" s="78">
        <f t="shared" si="32"/>
        <v>0</v>
      </c>
      <c r="M165" s="78">
        <f t="shared" si="32"/>
        <v>24.7</v>
      </c>
      <c r="N165" s="78">
        <f t="shared" si="32"/>
        <v>-10.291</v>
      </c>
      <c r="O165" s="78">
        <f t="shared" si="32"/>
        <v>-7.4560000000000004</v>
      </c>
      <c r="P165" s="78">
        <f t="shared" si="32"/>
        <v>-45.283000000000001</v>
      </c>
      <c r="Q165" s="78">
        <f t="shared" si="32"/>
        <v>-1.5680000000000001</v>
      </c>
      <c r="R165" s="78">
        <f t="shared" si="32"/>
        <v>0</v>
      </c>
      <c r="S165" s="78">
        <f t="shared" si="32"/>
        <v>0</v>
      </c>
      <c r="T165" s="78">
        <f t="shared" si="32"/>
        <v>0</v>
      </c>
      <c r="U165" s="78">
        <f t="shared" si="32"/>
        <v>0</v>
      </c>
      <c r="V165" s="78">
        <f t="shared" si="32"/>
        <v>0</v>
      </c>
      <c r="X165" s="81">
        <f t="shared" si="27"/>
        <v>100.69999999999987</v>
      </c>
    </row>
    <row r="166" spans="1:25">
      <c r="A166" s="102" t="s">
        <v>328</v>
      </c>
      <c r="B166" s="102"/>
      <c r="C166" s="78">
        <f>C129</f>
        <v>0</v>
      </c>
      <c r="D166" s="78">
        <f>D129</f>
        <v>0</v>
      </c>
      <c r="E166" s="78">
        <f t="shared" ref="E166:V166" si="33">E129</f>
        <v>0</v>
      </c>
      <c r="F166" s="78">
        <f t="shared" si="33"/>
        <v>0</v>
      </c>
      <c r="G166" s="78">
        <f t="shared" si="33"/>
        <v>0</v>
      </c>
      <c r="H166" s="78">
        <f t="shared" si="33"/>
        <v>0</v>
      </c>
      <c r="I166" s="78">
        <f t="shared" si="33"/>
        <v>0</v>
      </c>
      <c r="J166" s="78">
        <f t="shared" si="33"/>
        <v>0</v>
      </c>
      <c r="K166" s="78">
        <f t="shared" si="33"/>
        <v>0</v>
      </c>
      <c r="L166" s="78">
        <f t="shared" si="33"/>
        <v>0</v>
      </c>
      <c r="M166" s="78">
        <f t="shared" si="33"/>
        <v>28.6</v>
      </c>
      <c r="N166" s="78">
        <f t="shared" si="33"/>
        <v>53.844999999999999</v>
      </c>
      <c r="O166" s="78">
        <f t="shared" si="33"/>
        <v>55.024000000000001</v>
      </c>
      <c r="P166" s="78">
        <f t="shared" si="33"/>
        <v>64.266000000000005</v>
      </c>
      <c r="Q166" s="78">
        <f t="shared" si="33"/>
        <v>71.421999999999997</v>
      </c>
      <c r="R166" s="78">
        <f t="shared" si="33"/>
        <v>71.932000000000002</v>
      </c>
      <c r="S166" s="78">
        <f t="shared" si="33"/>
        <v>0</v>
      </c>
      <c r="T166" s="78">
        <f t="shared" si="33"/>
        <v>0</v>
      </c>
      <c r="U166" s="78">
        <f t="shared" si="33"/>
        <v>0</v>
      </c>
      <c r="V166" s="78">
        <f t="shared" si="33"/>
        <v>0</v>
      </c>
      <c r="X166" s="81">
        <f t="shared" si="27"/>
        <v>100.69999999999987</v>
      </c>
    </row>
    <row r="167" spans="1:25">
      <c r="A167" s="105" t="s">
        <v>311</v>
      </c>
      <c r="B167" s="105"/>
      <c r="C167" s="78">
        <f>C158-SUM(C159:C166)</f>
        <v>100.69999999999982</v>
      </c>
      <c r="D167" s="78">
        <f>D158-SUM(D159:D166)</f>
        <v>-1589.699999999998</v>
      </c>
      <c r="E167" s="78">
        <f t="shared" ref="E167:V167" si="34">E158-SUM(E159:E166)</f>
        <v>148.19999999999891</v>
      </c>
      <c r="F167" s="78">
        <f t="shared" si="34"/>
        <v>254.30000000000018</v>
      </c>
      <c r="G167" s="78">
        <f t="shared" si="34"/>
        <v>242.40000000000055</v>
      </c>
      <c r="H167" s="78">
        <f t="shared" si="34"/>
        <v>179.90000000000146</v>
      </c>
      <c r="I167" s="78">
        <f t="shared" si="34"/>
        <v>282.39999999999873</v>
      </c>
      <c r="J167" s="78">
        <f t="shared" si="34"/>
        <v>274.09999999999991</v>
      </c>
      <c r="K167" s="78">
        <f t="shared" si="34"/>
        <v>255.79999999999973</v>
      </c>
      <c r="L167" s="78">
        <f t="shared" si="34"/>
        <v>215.59999999999991</v>
      </c>
      <c r="M167" s="78">
        <f t="shared" si="34"/>
        <v>187.10000000000082</v>
      </c>
      <c r="N167" s="78">
        <f t="shared" si="34"/>
        <v>-352.62299999999959</v>
      </c>
      <c r="O167" s="78">
        <f t="shared" si="34"/>
        <v>109.12900000000036</v>
      </c>
      <c r="P167" s="78">
        <f t="shared" si="34"/>
        <v>206.33599999999933</v>
      </c>
      <c r="Q167" s="78">
        <f t="shared" si="34"/>
        <v>141.60700000000043</v>
      </c>
      <c r="R167" s="78">
        <f t="shared" si="34"/>
        <v>1.0749999999998181</v>
      </c>
      <c r="S167" s="78">
        <f t="shared" si="34"/>
        <v>79.920999999999935</v>
      </c>
      <c r="T167" s="78">
        <f t="shared" si="34"/>
        <v>69.328999999999951</v>
      </c>
      <c r="U167" s="78">
        <f t="shared" si="34"/>
        <v>52.727999999999952</v>
      </c>
      <c r="V167" s="78">
        <f t="shared" si="34"/>
        <v>37.216000000000008</v>
      </c>
      <c r="X167" s="81"/>
    </row>
    <row r="169" spans="1:25" s="85" customFormat="1">
      <c r="C169" s="86">
        <f>C167-C130</f>
        <v>-1.8474111129762605E-13</v>
      </c>
      <c r="D169" s="86">
        <f>D167-D130</f>
        <v>2.0463630789890885E-12</v>
      </c>
      <c r="E169" s="86">
        <f t="shared" ref="E169:V169" si="35">E167-E130</f>
        <v>-0.12000000000108457</v>
      </c>
      <c r="F169" s="86">
        <f t="shared" si="35"/>
        <v>-9.9999999999823785E-2</v>
      </c>
      <c r="G169" s="86">
        <f t="shared" si="35"/>
        <v>-4.49999999999946</v>
      </c>
      <c r="H169" s="86">
        <f t="shared" si="35"/>
        <v>-7.8999999999985562</v>
      </c>
      <c r="I169" s="86">
        <f t="shared" si="35"/>
        <v>-78.500000000001251</v>
      </c>
      <c r="J169" s="86">
        <f t="shared" si="35"/>
        <v>0</v>
      </c>
      <c r="K169" s="86">
        <f t="shared" si="35"/>
        <v>-7.8000000000002956</v>
      </c>
      <c r="L169" s="86">
        <f t="shared" si="35"/>
        <v>-7.7800000000000864</v>
      </c>
      <c r="M169" s="86">
        <f t="shared" si="35"/>
        <v>-24.699999999999193</v>
      </c>
      <c r="N169" s="86">
        <f t="shared" si="35"/>
        <v>9.5190000000004034</v>
      </c>
      <c r="O169" s="86">
        <f t="shared" si="35"/>
        <v>7.1540000000003658</v>
      </c>
      <c r="P169" s="86">
        <f t="shared" si="35"/>
        <v>36.859999999999332</v>
      </c>
      <c r="Q169" s="86">
        <f t="shared" si="35"/>
        <v>0.65200000000041314</v>
      </c>
      <c r="R169" s="86">
        <f t="shared" si="35"/>
        <v>-0.31600000000018191</v>
      </c>
      <c r="S169" s="86">
        <f t="shared" si="35"/>
        <v>0</v>
      </c>
      <c r="T169" s="86">
        <f t="shared" si="35"/>
        <v>0</v>
      </c>
      <c r="U169" s="86">
        <f t="shared" si="35"/>
        <v>0</v>
      </c>
      <c r="V169" s="86">
        <f t="shared" si="35"/>
        <v>0</v>
      </c>
    </row>
    <row r="170" spans="1:25">
      <c r="A170" s="102" t="s">
        <v>329</v>
      </c>
      <c r="B170" s="102"/>
    </row>
    <row r="172" spans="1:25">
      <c r="C172" s="75"/>
    </row>
    <row r="174" spans="1:25" s="85" customFormat="1">
      <c r="A174" s="95"/>
      <c r="B174" s="95"/>
      <c r="C174" s="95">
        <v>2013</v>
      </c>
      <c r="D174" s="85">
        <v>2012</v>
      </c>
      <c r="E174" s="85">
        <v>2011</v>
      </c>
      <c r="F174" s="85">
        <v>2010</v>
      </c>
      <c r="G174" s="85">
        <v>2009</v>
      </c>
      <c r="H174" s="85">
        <v>2008</v>
      </c>
      <c r="I174" s="85">
        <v>2007</v>
      </c>
      <c r="J174" s="85">
        <v>2006</v>
      </c>
      <c r="K174" s="85">
        <v>2005</v>
      </c>
      <c r="L174" s="85">
        <v>2004</v>
      </c>
      <c r="M174" s="85">
        <v>2003</v>
      </c>
      <c r="N174" s="85">
        <v>2002</v>
      </c>
      <c r="O174" s="85">
        <v>2001</v>
      </c>
      <c r="P174" s="85">
        <v>2000</v>
      </c>
      <c r="Q174" s="85">
        <v>1999</v>
      </c>
      <c r="R174" s="85">
        <v>1998</v>
      </c>
      <c r="S174" s="85">
        <v>1997</v>
      </c>
      <c r="T174" s="85">
        <v>1996</v>
      </c>
      <c r="U174" s="85">
        <v>1995</v>
      </c>
      <c r="V174" s="85">
        <v>1994</v>
      </c>
    </row>
    <row r="175" spans="1:25">
      <c r="A175" s="77" t="s">
        <v>316</v>
      </c>
      <c r="B175" s="77"/>
      <c r="C175" s="78">
        <f>C138</f>
        <v>992.4</v>
      </c>
      <c r="D175" s="78">
        <f t="shared" ref="D175:V175" si="36">D138</f>
        <v>679.6</v>
      </c>
      <c r="E175" s="78">
        <f t="shared" si="36"/>
        <v>724.2</v>
      </c>
      <c r="F175" s="78">
        <f t="shared" si="36"/>
        <v>676.2</v>
      </c>
      <c r="G175" s="78">
        <f t="shared" si="36"/>
        <v>694.7</v>
      </c>
      <c r="H175" s="78">
        <f t="shared" si="36"/>
        <v>128.9</v>
      </c>
      <c r="I175" s="78">
        <f t="shared" si="36"/>
        <v>430.3</v>
      </c>
      <c r="J175" s="78">
        <f t="shared" si="36"/>
        <v>407</v>
      </c>
      <c r="K175" s="78">
        <f t="shared" si="36"/>
        <v>499.9</v>
      </c>
      <c r="L175" s="78">
        <f t="shared" si="36"/>
        <v>412.1</v>
      </c>
      <c r="M175" s="78">
        <f t="shared" si="36"/>
        <v>365</v>
      </c>
      <c r="N175" s="78">
        <f t="shared" si="36"/>
        <v>126.751</v>
      </c>
      <c r="O175" s="78">
        <f t="shared" si="36"/>
        <v>13.805</v>
      </c>
      <c r="P175" s="78">
        <f t="shared" si="36"/>
        <v>11.228999999999999</v>
      </c>
      <c r="Q175" s="78">
        <f t="shared" si="36"/>
        <v>13.672000000000001</v>
      </c>
      <c r="R175" s="78">
        <f t="shared" si="36"/>
        <v>44.985999999999997</v>
      </c>
      <c r="S175" s="78">
        <f t="shared" si="36"/>
        <v>35.481000000000002</v>
      </c>
      <c r="T175" s="78">
        <f t="shared" si="36"/>
        <v>2.9849999999999999</v>
      </c>
      <c r="U175" s="78">
        <f t="shared" si="36"/>
        <v>7.6609999999999996</v>
      </c>
      <c r="V175" s="78">
        <f t="shared" si="36"/>
        <v>11.153</v>
      </c>
    </row>
    <row r="176" spans="1:25">
      <c r="A176" s="77" t="s">
        <v>348</v>
      </c>
      <c r="B176" s="77"/>
      <c r="C176" s="78">
        <f>C180+C181-C178-C177-C175</f>
        <v>-845.29999999999961</v>
      </c>
      <c r="D176" s="78">
        <f t="shared" ref="D176:V176" si="37">D180+D181-D178-D177-D175</f>
        <v>-540.19999999999948</v>
      </c>
      <c r="E176" s="78">
        <f t="shared" si="37"/>
        <v>-738.2000000000005</v>
      </c>
      <c r="F176" s="78">
        <f t="shared" si="37"/>
        <v>-19.200000000000045</v>
      </c>
      <c r="G176" s="78">
        <f t="shared" si="37"/>
        <v>-34.100000000000136</v>
      </c>
      <c r="H176" s="78">
        <f t="shared" si="37"/>
        <v>56.199999999999903</v>
      </c>
      <c r="I176" s="78">
        <f t="shared" si="37"/>
        <v>162.89999999999981</v>
      </c>
      <c r="J176" s="78">
        <f t="shared" si="37"/>
        <v>11.300000000000182</v>
      </c>
      <c r="K176" s="78">
        <f t="shared" si="37"/>
        <v>-69.999999999999886</v>
      </c>
      <c r="L176" s="78">
        <f t="shared" si="37"/>
        <v>-144.50000000000011</v>
      </c>
      <c r="M176" s="78">
        <f t="shared" si="37"/>
        <v>-152.29999999999995</v>
      </c>
      <c r="N176" s="78">
        <f t="shared" si="37"/>
        <v>-183.61699999999954</v>
      </c>
      <c r="O176" s="78">
        <f t="shared" si="37"/>
        <v>2.2319999999998075</v>
      </c>
      <c r="P176" s="78">
        <f t="shared" si="37"/>
        <v>206.92099999999965</v>
      </c>
      <c r="Q176" s="78">
        <f t="shared" si="37"/>
        <v>80.182000000000045</v>
      </c>
      <c r="R176" s="78">
        <f t="shared" si="37"/>
        <v>80.25100000000009</v>
      </c>
      <c r="S176" s="78">
        <f t="shared" si="37"/>
        <v>49.283000000000037</v>
      </c>
      <c r="T176" s="78">
        <f t="shared" si="37"/>
        <v>38.976000000000042</v>
      </c>
      <c r="U176" s="78">
        <f t="shared" si="37"/>
        <v>37.938999999999993</v>
      </c>
      <c r="V176" s="78">
        <f t="shared" si="37"/>
        <v>6.3739999999999863</v>
      </c>
    </row>
    <row r="177" spans="1:22">
      <c r="A177" s="77" t="s">
        <v>321</v>
      </c>
      <c r="B177" s="77"/>
      <c r="C177" s="78">
        <f>C144</f>
        <v>1134.5</v>
      </c>
      <c r="D177" s="78">
        <f t="shared" ref="D177:V177" si="38">D144</f>
        <v>1194.1999999999998</v>
      </c>
      <c r="E177" s="78">
        <f t="shared" si="38"/>
        <v>1269.2000000000003</v>
      </c>
      <c r="F177" s="78">
        <f t="shared" si="38"/>
        <v>948.30000000000018</v>
      </c>
      <c r="G177" s="78">
        <f t="shared" si="38"/>
        <v>1010.6999999999998</v>
      </c>
      <c r="H177" s="78">
        <f t="shared" si="38"/>
        <v>1051.4000000000001</v>
      </c>
      <c r="I177" s="78">
        <f t="shared" si="38"/>
        <v>1080.0999999999999</v>
      </c>
      <c r="J177" s="78">
        <f t="shared" si="38"/>
        <v>970.09999999999991</v>
      </c>
      <c r="K177" s="78">
        <f t="shared" si="38"/>
        <v>911.19999999999982</v>
      </c>
      <c r="L177" s="78">
        <f t="shared" si="38"/>
        <v>1008.5999999999999</v>
      </c>
      <c r="M177" s="78">
        <f t="shared" si="38"/>
        <v>1042.3999999999999</v>
      </c>
      <c r="N177" s="78">
        <f t="shared" si="38"/>
        <v>1013.0169999999998</v>
      </c>
      <c r="O177" s="78">
        <f t="shared" si="38"/>
        <v>1050.4380000000001</v>
      </c>
      <c r="P177" s="78">
        <f t="shared" si="38"/>
        <v>1032.1410000000001</v>
      </c>
      <c r="Q177" s="78">
        <f t="shared" si="38"/>
        <v>1023.4090000000001</v>
      </c>
      <c r="R177" s="78">
        <f t="shared" si="38"/>
        <v>1116.5819999999999</v>
      </c>
      <c r="S177" s="78">
        <f t="shared" si="38"/>
        <v>171.12699999999998</v>
      </c>
      <c r="T177" s="78">
        <f t="shared" si="38"/>
        <v>174.56199999999998</v>
      </c>
      <c r="U177" s="78">
        <f t="shared" si="38"/>
        <v>169.85599999999999</v>
      </c>
      <c r="V177" s="78">
        <f t="shared" si="38"/>
        <v>136.17000000000002</v>
      </c>
    </row>
    <row r="178" spans="1:22">
      <c r="A178" s="77" t="s">
        <v>322</v>
      </c>
      <c r="B178" s="77"/>
      <c r="C178" s="78">
        <f>C145</f>
        <v>4508.3999999999996</v>
      </c>
      <c r="D178" s="78">
        <f t="shared" ref="D178:V178" si="39">D145</f>
        <v>4692.5</v>
      </c>
      <c r="E178" s="78">
        <f t="shared" si="39"/>
        <v>6700.3</v>
      </c>
      <c r="F178" s="78">
        <f t="shared" si="39"/>
        <v>2225.5</v>
      </c>
      <c r="G178" s="78">
        <f t="shared" si="39"/>
        <v>2190</v>
      </c>
      <c r="H178" s="78">
        <f t="shared" si="39"/>
        <v>2167.1</v>
      </c>
      <c r="I178" s="78">
        <f t="shared" si="39"/>
        <v>2218.1</v>
      </c>
      <c r="J178" s="78">
        <f t="shared" si="39"/>
        <v>2118.6999999999998</v>
      </c>
      <c r="K178" s="78">
        <f t="shared" si="39"/>
        <v>2127.1999999999998</v>
      </c>
      <c r="L178" s="78">
        <f t="shared" si="39"/>
        <v>2168.9</v>
      </c>
      <c r="M178" s="78">
        <f t="shared" si="39"/>
        <v>2148.9</v>
      </c>
      <c r="N178" s="78">
        <f t="shared" si="39"/>
        <v>2107.248</v>
      </c>
      <c r="O178" s="78">
        <f t="shared" si="39"/>
        <v>2075.433</v>
      </c>
      <c r="P178" s="78">
        <f t="shared" si="39"/>
        <v>2131.5100000000002</v>
      </c>
      <c r="Q178" s="78">
        <f t="shared" si="39"/>
        <v>2020.106</v>
      </c>
      <c r="R178" s="78">
        <f t="shared" si="39"/>
        <v>2067.9760000000001</v>
      </c>
      <c r="S178" s="78">
        <f t="shared" si="39"/>
        <v>76.468000000000004</v>
      </c>
      <c r="T178" s="78">
        <f t="shared" si="39"/>
        <v>85.590999999999994</v>
      </c>
      <c r="U178" s="78">
        <f t="shared" si="39"/>
        <v>77.53</v>
      </c>
      <c r="V178" s="78">
        <f t="shared" si="39"/>
        <v>43.116</v>
      </c>
    </row>
    <row r="179" spans="1:22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</row>
    <row r="180" spans="1:22">
      <c r="A180" s="77" t="s">
        <v>349</v>
      </c>
      <c r="B180" s="77"/>
      <c r="C180" s="78">
        <f>C149+C151</f>
        <v>4401.3</v>
      </c>
      <c r="D180" s="78">
        <f t="shared" ref="D180:V180" si="40">D149+D151</f>
        <v>4583.6000000000004</v>
      </c>
      <c r="E180" s="78">
        <f t="shared" si="40"/>
        <v>5004.8999999999996</v>
      </c>
      <c r="F180" s="78">
        <f t="shared" si="40"/>
        <v>1429.2</v>
      </c>
      <c r="G180" s="78">
        <f t="shared" si="40"/>
        <v>1661</v>
      </c>
      <c r="H180" s="78">
        <f t="shared" si="40"/>
        <v>1479</v>
      </c>
      <c r="I180" s="78">
        <f t="shared" si="40"/>
        <v>1871.8</v>
      </c>
      <c r="J180" s="78">
        <f t="shared" si="40"/>
        <v>1852.3</v>
      </c>
      <c r="K180" s="78">
        <f t="shared" si="40"/>
        <v>2076.1999999999998</v>
      </c>
      <c r="L180" s="78">
        <f t="shared" si="40"/>
        <v>2111.6</v>
      </c>
      <c r="M180" s="78">
        <f t="shared" si="40"/>
        <v>2280.4</v>
      </c>
      <c r="N180" s="78">
        <f t="shared" si="40"/>
        <v>923.43399999999997</v>
      </c>
      <c r="O180" s="78">
        <f t="shared" si="40"/>
        <v>925.60199999999998</v>
      </c>
      <c r="P180" s="78">
        <f t="shared" si="40"/>
        <v>1236.299</v>
      </c>
      <c r="Q180" s="78">
        <f t="shared" si="40"/>
        <v>824.67700000000002</v>
      </c>
      <c r="R180" s="78">
        <f t="shared" si="40"/>
        <v>1081.6569999999999</v>
      </c>
      <c r="S180" s="78">
        <f t="shared" si="40"/>
        <v>75.075999999999993</v>
      </c>
      <c r="T180" s="78">
        <f t="shared" si="40"/>
        <v>115.465</v>
      </c>
      <c r="U180" s="78">
        <f t="shared" si="40"/>
        <v>186.648</v>
      </c>
      <c r="V180" s="78">
        <f t="shared" si="40"/>
        <v>185.80100000000002</v>
      </c>
    </row>
    <row r="181" spans="1:22">
      <c r="A181" s="77" t="s">
        <v>350</v>
      </c>
      <c r="B181" s="77"/>
      <c r="C181" s="78">
        <f>C153</f>
        <v>1388.7</v>
      </c>
      <c r="D181" s="78">
        <f t="shared" ref="D181:V181" si="41">D153</f>
        <v>1442.5</v>
      </c>
      <c r="E181" s="78">
        <f t="shared" si="41"/>
        <v>2950.6</v>
      </c>
      <c r="F181" s="78">
        <f t="shared" si="41"/>
        <v>2401.6</v>
      </c>
      <c r="G181" s="78">
        <f t="shared" si="41"/>
        <v>2200.2999999999997</v>
      </c>
      <c r="H181" s="78">
        <f t="shared" si="41"/>
        <v>1924.6</v>
      </c>
      <c r="I181" s="78">
        <f t="shared" si="41"/>
        <v>2019.6</v>
      </c>
      <c r="J181" s="78">
        <f t="shared" si="41"/>
        <v>1654.8</v>
      </c>
      <c r="K181" s="78">
        <f t="shared" si="41"/>
        <v>1392.1</v>
      </c>
      <c r="L181" s="78">
        <f t="shared" si="41"/>
        <v>1333.5</v>
      </c>
      <c r="M181" s="78">
        <f t="shared" si="41"/>
        <v>1123.5999999999999</v>
      </c>
      <c r="N181" s="78">
        <f t="shared" si="41"/>
        <v>2139.9650000000001</v>
      </c>
      <c r="O181" s="78">
        <f t="shared" si="41"/>
        <v>2216.306</v>
      </c>
      <c r="P181" s="78">
        <f t="shared" si="41"/>
        <v>2145.502</v>
      </c>
      <c r="Q181" s="78">
        <f t="shared" si="41"/>
        <v>2312.692</v>
      </c>
      <c r="R181" s="78">
        <f t="shared" si="41"/>
        <v>2228.1379999999999</v>
      </c>
      <c r="S181" s="78">
        <f t="shared" si="41"/>
        <v>257.28300000000002</v>
      </c>
      <c r="T181" s="78">
        <f t="shared" si="41"/>
        <v>186.649</v>
      </c>
      <c r="U181" s="78">
        <f t="shared" si="41"/>
        <v>106.33799999999999</v>
      </c>
      <c r="V181" s="78">
        <f t="shared" si="41"/>
        <v>11.012</v>
      </c>
    </row>
    <row r="182" spans="1:22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</row>
    <row r="183" spans="1:22">
      <c r="A183" s="77" t="s">
        <v>325</v>
      </c>
      <c r="B183" s="77"/>
      <c r="C183" s="78">
        <f>C158</f>
        <v>7690.8</v>
      </c>
      <c r="D183" s="78">
        <f t="shared" ref="D183:V183" si="42">D158</f>
        <v>7559.2</v>
      </c>
      <c r="E183" s="78">
        <f t="shared" si="42"/>
        <v>5550.9</v>
      </c>
      <c r="F183" s="78">
        <f t="shared" si="42"/>
        <v>4490.1000000000004</v>
      </c>
      <c r="G183" s="78">
        <f t="shared" si="42"/>
        <v>4242.8</v>
      </c>
      <c r="H183" s="78">
        <f t="shared" si="42"/>
        <v>4843.5</v>
      </c>
      <c r="I183" s="78">
        <f t="shared" si="42"/>
        <v>4651.2</v>
      </c>
      <c r="J183" s="78">
        <f t="shared" si="42"/>
        <v>4327.8999999999996</v>
      </c>
      <c r="K183" s="78">
        <f t="shared" si="42"/>
        <v>4085.1</v>
      </c>
      <c r="L183" s="78">
        <f t="shared" si="42"/>
        <v>3798.1</v>
      </c>
      <c r="M183" s="78">
        <f t="shared" si="42"/>
        <v>3531.9</v>
      </c>
      <c r="N183" s="78">
        <f t="shared" si="42"/>
        <v>3204.2559999999999</v>
      </c>
      <c r="O183" s="78">
        <f t="shared" si="42"/>
        <v>3067.482</v>
      </c>
      <c r="P183" s="78">
        <f t="shared" si="42"/>
        <v>3067.7139999999999</v>
      </c>
      <c r="Q183" s="78">
        <f t="shared" si="42"/>
        <v>2839.636</v>
      </c>
      <c r="R183" s="78">
        <f t="shared" si="42"/>
        <v>2506.7559999999999</v>
      </c>
      <c r="S183" s="78">
        <f t="shared" si="42"/>
        <v>842.83299999999997</v>
      </c>
      <c r="T183" s="78">
        <f t="shared" si="42"/>
        <v>789.61199999999997</v>
      </c>
      <c r="U183" s="78">
        <f t="shared" si="42"/>
        <v>723.12</v>
      </c>
      <c r="V183" s="78">
        <f t="shared" si="42"/>
        <v>519.18600000000004</v>
      </c>
    </row>
    <row r="184" spans="1:22">
      <c r="A184" s="77" t="s">
        <v>351</v>
      </c>
      <c r="B184" s="77"/>
      <c r="C184" s="78">
        <f>C130</f>
        <v>100.7</v>
      </c>
      <c r="D184" s="78">
        <f t="shared" ref="D184:V184" si="43">D130</f>
        <v>-1589.7</v>
      </c>
      <c r="E184" s="78">
        <f t="shared" si="43"/>
        <v>148.32</v>
      </c>
      <c r="F184" s="78">
        <f t="shared" si="43"/>
        <v>254.4</v>
      </c>
      <c r="G184" s="78">
        <f t="shared" si="43"/>
        <v>246.9</v>
      </c>
      <c r="H184" s="78">
        <f t="shared" si="43"/>
        <v>187.8</v>
      </c>
      <c r="I184" s="78">
        <f t="shared" si="43"/>
        <v>360.9</v>
      </c>
      <c r="J184" s="78">
        <f t="shared" si="43"/>
        <v>274.10000000000002</v>
      </c>
      <c r="K184" s="78">
        <f t="shared" si="43"/>
        <v>263.60000000000002</v>
      </c>
      <c r="L184" s="78">
        <f t="shared" si="43"/>
        <v>223.38</v>
      </c>
      <c r="M184" s="78">
        <f t="shared" si="43"/>
        <v>211.8</v>
      </c>
      <c r="N184" s="78">
        <f t="shared" si="43"/>
        <v>-362.142</v>
      </c>
      <c r="O184" s="78">
        <f t="shared" si="43"/>
        <v>101.97499999999999</v>
      </c>
      <c r="P184" s="78">
        <f t="shared" si="43"/>
        <v>169.476</v>
      </c>
      <c r="Q184" s="78">
        <f t="shared" si="43"/>
        <v>140.95500000000001</v>
      </c>
      <c r="R184" s="78">
        <f t="shared" si="43"/>
        <v>1.391</v>
      </c>
      <c r="S184" s="78">
        <f t="shared" si="43"/>
        <v>79.921000000000006</v>
      </c>
      <c r="T184" s="78">
        <f t="shared" si="43"/>
        <v>69.328999999999994</v>
      </c>
      <c r="U184" s="78">
        <f t="shared" si="43"/>
        <v>52.728000000000002</v>
      </c>
      <c r="V184" s="78">
        <f t="shared" si="43"/>
        <v>37.216000000000001</v>
      </c>
    </row>
    <row r="185" spans="1:22" s="77" customFormat="1">
      <c r="A185" s="77" t="s">
        <v>352</v>
      </c>
      <c r="C185" s="94">
        <f>C184/C183</f>
        <v>1.3093566339002445E-2</v>
      </c>
      <c r="D185" s="94">
        <f t="shared" ref="D185:V185" si="44">D184/D183</f>
        <v>-0.21030003174939149</v>
      </c>
      <c r="E185" s="94">
        <f t="shared" si="44"/>
        <v>2.671999135275361E-2</v>
      </c>
      <c r="F185" s="94">
        <f t="shared" si="44"/>
        <v>5.6657980891294174E-2</v>
      </c>
      <c r="G185" s="94">
        <f t="shared" si="44"/>
        <v>5.8192702932026018E-2</v>
      </c>
      <c r="H185" s="94">
        <f t="shared" si="44"/>
        <v>3.8773614122019205E-2</v>
      </c>
      <c r="I185" s="94">
        <f t="shared" si="44"/>
        <v>7.7592879256965938E-2</v>
      </c>
      <c r="J185" s="94">
        <f t="shared" si="44"/>
        <v>6.3333256313685637E-2</v>
      </c>
      <c r="K185" s="94">
        <f t="shared" si="44"/>
        <v>6.452718415705859E-2</v>
      </c>
      <c r="L185" s="94">
        <f t="shared" si="44"/>
        <v>5.8813617334983283E-2</v>
      </c>
      <c r="M185" s="94">
        <f t="shared" si="44"/>
        <v>5.9967722755457406E-2</v>
      </c>
      <c r="N185" s="94">
        <f t="shared" si="44"/>
        <v>-0.11301905965066462</v>
      </c>
      <c r="O185" s="94">
        <f t="shared" si="44"/>
        <v>3.3243878855686845E-2</v>
      </c>
      <c r="P185" s="94">
        <f t="shared" si="44"/>
        <v>5.5245045659406321E-2</v>
      </c>
      <c r="Q185" s="94">
        <f t="shared" si="44"/>
        <v>4.9638404358868536E-2</v>
      </c>
      <c r="R185" s="94">
        <f t="shared" si="44"/>
        <v>5.5490043705889211E-4</v>
      </c>
      <c r="S185" s="94">
        <f t="shared" si="44"/>
        <v>9.4824241575733284E-2</v>
      </c>
      <c r="T185" s="94">
        <f t="shared" si="44"/>
        <v>8.7801350536719294E-2</v>
      </c>
      <c r="U185" s="94">
        <f t="shared" si="44"/>
        <v>7.2917358114835712E-2</v>
      </c>
      <c r="V185" s="94">
        <f t="shared" si="44"/>
        <v>7.1681439792290233E-2</v>
      </c>
    </row>
  </sheetData>
  <mergeCells count="143">
    <mergeCell ref="A170:B170"/>
    <mergeCell ref="A160:B160"/>
    <mergeCell ref="A161:B161"/>
    <mergeCell ref="A164:B164"/>
    <mergeCell ref="A166:B166"/>
    <mergeCell ref="A167:B167"/>
    <mergeCell ref="A165:B165"/>
    <mergeCell ref="A149:B149"/>
    <mergeCell ref="A150:B150"/>
    <mergeCell ref="A151:B151"/>
    <mergeCell ref="A153:B153"/>
    <mergeCell ref="A154:B154"/>
    <mergeCell ref="A159:B159"/>
    <mergeCell ref="A133:B133"/>
    <mergeCell ref="A134:B134"/>
    <mergeCell ref="A139:B139"/>
    <mergeCell ref="A140:B140"/>
    <mergeCell ref="A146:B146"/>
    <mergeCell ref="A148:B14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86:B86"/>
    <mergeCell ref="A89:F89"/>
    <mergeCell ref="F91:G91"/>
    <mergeCell ref="F92:G92"/>
    <mergeCell ref="A94:V94"/>
    <mergeCell ref="A96:V96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70:B70"/>
    <mergeCell ref="A71:B71"/>
    <mergeCell ref="A72:B72"/>
    <mergeCell ref="A73:B73"/>
    <mergeCell ref="A64:B64"/>
    <mergeCell ref="A65:B65"/>
    <mergeCell ref="A66:B66"/>
    <mergeCell ref="A67:B67"/>
    <mergeCell ref="A68:V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V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1:F1"/>
    <mergeCell ref="F3:G3"/>
    <mergeCell ref="F4:G4"/>
    <mergeCell ref="A6:V6"/>
    <mergeCell ref="A8:V8"/>
    <mergeCell ref="A9:B9"/>
  </mergeCells>
  <pageMargins left="0.7" right="0.7" top="0.75" bottom="0.75" header="0.3" footer="0.3"/>
  <pageSetup paperSize="0" orientation="portrait" horizontalDpi="0" verticalDpi="0" copie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O522"/>
  <sheetViews>
    <sheetView tabSelected="1" workbookViewId="0">
      <pane xSplit="10620" ySplit="3330" topLeftCell="F536" activePane="bottomRight"/>
      <selection pane="topRight" activeCell="J5" sqref="J5"/>
      <selection pane="bottomLeft" activeCell="C573" sqref="C573"/>
      <selection pane="bottomRight" activeCell="G562" sqref="G562"/>
    </sheetView>
  </sheetViews>
  <sheetFormatPr baseColWidth="10" defaultColWidth="9.140625" defaultRowHeight="12.75"/>
  <cols>
    <col min="1" max="1" width="18.140625" customWidth="1"/>
    <col min="2" max="2" width="18.42578125" customWidth="1"/>
    <col min="3" max="3" width="17.42578125" customWidth="1"/>
    <col min="4" max="4" width="18.42578125"/>
    <col min="5" max="5" width="18" customWidth="1"/>
    <col min="7" max="8" width="6.5703125" customWidth="1"/>
  </cols>
  <sheetData>
    <row r="1" spans="1:10" ht="15">
      <c r="A1" s="87" t="s">
        <v>102</v>
      </c>
      <c r="B1" s="88">
        <v>26666</v>
      </c>
      <c r="C1" s="4"/>
      <c r="D1" s="4"/>
      <c r="E1" s="4"/>
    </row>
    <row r="2" spans="1:10" ht="15">
      <c r="A2" s="87" t="s">
        <v>101</v>
      </c>
      <c r="B2" s="88">
        <v>42006</v>
      </c>
      <c r="H2" s="91">
        <f>A8</f>
        <v>26666</v>
      </c>
    </row>
    <row r="3" spans="1:10">
      <c r="A3" s="87" t="s">
        <v>100</v>
      </c>
      <c r="B3" s="87" t="s">
        <v>99</v>
      </c>
      <c r="H3" s="91" t="e">
        <f>#REF!</f>
        <v>#REF!</v>
      </c>
    </row>
    <row r="4" spans="1:10" ht="15">
      <c r="A4" s="87" t="s">
        <v>1</v>
      </c>
      <c r="B4" s="89" t="s">
        <v>331</v>
      </c>
      <c r="C4" s="89" t="s">
        <v>332</v>
      </c>
      <c r="D4" s="89" t="s">
        <v>333</v>
      </c>
      <c r="E4" s="89" t="s">
        <v>334</v>
      </c>
    </row>
    <row r="5" spans="1:10" ht="15">
      <c r="A5" s="87" t="s">
        <v>2</v>
      </c>
      <c r="B5" s="89" t="s">
        <v>335</v>
      </c>
      <c r="C5" s="89" t="s">
        <v>336</v>
      </c>
      <c r="D5" s="89" t="s">
        <v>337</v>
      </c>
      <c r="E5" s="89" t="s">
        <v>338</v>
      </c>
    </row>
    <row r="6" spans="1:10" ht="15">
      <c r="A6" s="87" t="s">
        <v>339</v>
      </c>
      <c r="B6" s="89" t="s">
        <v>340</v>
      </c>
      <c r="C6" s="89" t="s">
        <v>340</v>
      </c>
      <c r="D6" s="89"/>
      <c r="E6" s="89" t="s">
        <v>340</v>
      </c>
    </row>
    <row r="7" spans="1:10" ht="15">
      <c r="A7" s="87"/>
      <c r="B7" s="89" t="s">
        <v>343</v>
      </c>
      <c r="C7" s="89" t="s">
        <v>344</v>
      </c>
      <c r="D7" s="89" t="s">
        <v>341</v>
      </c>
      <c r="E7" s="89" t="s">
        <v>342</v>
      </c>
      <c r="G7" s="93"/>
      <c r="H7" s="93" t="s">
        <v>345</v>
      </c>
      <c r="I7" s="93" t="s">
        <v>346</v>
      </c>
      <c r="J7" s="93" t="s">
        <v>347</v>
      </c>
    </row>
    <row r="8" spans="1:10" ht="15" customHeight="1">
      <c r="A8" s="90">
        <v>26666</v>
      </c>
      <c r="B8" s="87">
        <v>28.27</v>
      </c>
      <c r="C8" s="87">
        <v>1</v>
      </c>
      <c r="D8" s="87">
        <v>1.7669999999999999</v>
      </c>
      <c r="E8" s="87">
        <v>1</v>
      </c>
      <c r="G8" s="7">
        <v>1973</v>
      </c>
      <c r="H8" s="92">
        <v>-0.52339999999999998</v>
      </c>
      <c r="I8" s="92">
        <v>0</v>
      </c>
      <c r="J8" s="92">
        <v>-0.52339999999999998</v>
      </c>
    </row>
    <row r="9" spans="1:10">
      <c r="A9" s="90">
        <v>26697</v>
      </c>
      <c r="B9" s="87">
        <v>25.400000000000002</v>
      </c>
      <c r="C9" s="87">
        <v>0.89840000000000009</v>
      </c>
      <c r="D9" s="87">
        <v>1.7669999999999999</v>
      </c>
      <c r="E9" s="87">
        <v>0.89840000000000009</v>
      </c>
      <c r="G9" s="7">
        <v>1974</v>
      </c>
      <c r="H9" s="92">
        <v>-9.8405371380612672E-2</v>
      </c>
      <c r="I9" s="92">
        <v>0</v>
      </c>
      <c r="J9" s="92">
        <v>-9.8405371380612783E-2</v>
      </c>
    </row>
    <row r="10" spans="1:10">
      <c r="A10" s="90">
        <v>26725</v>
      </c>
      <c r="B10" s="87">
        <v>22.75</v>
      </c>
      <c r="C10" s="87">
        <v>0.80470000000000008</v>
      </c>
      <c r="D10" s="87">
        <v>1.7669999999999999</v>
      </c>
      <c r="E10" s="87">
        <v>0.80469999999999997</v>
      </c>
      <c r="G10" s="7">
        <v>1975</v>
      </c>
      <c r="H10" s="92">
        <v>0.18175471259017928</v>
      </c>
      <c r="I10" s="92">
        <v>1.1421819614021E-2</v>
      </c>
      <c r="J10" s="92">
        <v>0.19525250174540365</v>
      </c>
    </row>
    <row r="11" spans="1:10">
      <c r="A11" s="90">
        <v>26756</v>
      </c>
      <c r="B11" s="87">
        <v>22.53</v>
      </c>
      <c r="C11" s="87">
        <v>0.79690000000000005</v>
      </c>
      <c r="D11" s="87">
        <v>1.7669999999999999</v>
      </c>
      <c r="E11" s="87">
        <v>0.79689999999999994</v>
      </c>
      <c r="G11" s="7">
        <v>1976</v>
      </c>
      <c r="H11" s="92">
        <v>0.26152028357621115</v>
      </c>
      <c r="I11" s="92">
        <v>2.3896867520033283E-2</v>
      </c>
      <c r="J11" s="92">
        <v>0.29166666666666674</v>
      </c>
    </row>
    <row r="12" spans="1:10">
      <c r="A12" s="90">
        <v>26786</v>
      </c>
      <c r="B12" s="87">
        <v>18.55</v>
      </c>
      <c r="C12" s="87">
        <v>0.65629999999999999</v>
      </c>
      <c r="D12" s="87">
        <v>1.7669999999999999</v>
      </c>
      <c r="E12" s="87">
        <v>0.65629999999999999</v>
      </c>
      <c r="G12" s="7">
        <v>1977</v>
      </c>
      <c r="H12" s="92">
        <v>0.10974086793630966</v>
      </c>
      <c r="I12" s="92">
        <v>2.5261960565555963E-2</v>
      </c>
      <c r="J12" s="92">
        <v>0.13777509798010246</v>
      </c>
    </row>
    <row r="13" spans="1:10">
      <c r="A13" s="90">
        <v>26817</v>
      </c>
      <c r="B13" s="87">
        <v>16.79</v>
      </c>
      <c r="C13" s="87">
        <v>0.59379999999999999</v>
      </c>
      <c r="D13" s="87">
        <v>1.7669999999999999</v>
      </c>
      <c r="E13" s="87">
        <v>0.59379999999999999</v>
      </c>
      <c r="G13" s="7">
        <v>1978</v>
      </c>
      <c r="H13" s="92">
        <v>8.7916725277816798E-2</v>
      </c>
      <c r="I13" s="92">
        <v>2.5988196703069288E-2</v>
      </c>
      <c r="J13" s="92">
        <v>0.1161897191308956</v>
      </c>
    </row>
    <row r="14" spans="1:10">
      <c r="A14" s="90">
        <v>26847</v>
      </c>
      <c r="B14" s="87">
        <v>15.68</v>
      </c>
      <c r="C14" s="87">
        <v>0.55470000000000008</v>
      </c>
      <c r="D14" s="87">
        <v>1.7669999999999999</v>
      </c>
      <c r="E14" s="87">
        <v>0.55469999999999997</v>
      </c>
      <c r="G14" s="7">
        <v>1979</v>
      </c>
      <c r="H14" s="92">
        <v>0.40405999482803212</v>
      </c>
      <c r="I14" s="92">
        <v>2.711885804634151E-2</v>
      </c>
      <c r="J14" s="92">
        <v>0.44213649851632053</v>
      </c>
    </row>
    <row r="15" spans="1:10">
      <c r="A15" s="90">
        <v>26878</v>
      </c>
      <c r="B15" s="87">
        <v>20.32</v>
      </c>
      <c r="C15" s="87">
        <v>0.71879999999999999</v>
      </c>
      <c r="D15" s="87">
        <v>1.7669999999999999</v>
      </c>
      <c r="E15" s="87">
        <v>0.71879999999999999</v>
      </c>
      <c r="G15" s="7">
        <v>1980</v>
      </c>
      <c r="H15" s="92">
        <v>0.79860023943272851</v>
      </c>
      <c r="I15" s="92">
        <v>2.5488824034725521E-2</v>
      </c>
      <c r="J15" s="92">
        <v>0.84444444444444433</v>
      </c>
    </row>
    <row r="16" spans="1:10">
      <c r="A16" s="90">
        <v>26909</v>
      </c>
      <c r="B16" s="87">
        <v>19.440000000000001</v>
      </c>
      <c r="C16" s="87">
        <v>0.6875</v>
      </c>
      <c r="D16" s="87">
        <v>1.7669999999999999</v>
      </c>
      <c r="E16" s="87">
        <v>0.6875</v>
      </c>
      <c r="G16" s="7">
        <v>1981</v>
      </c>
      <c r="H16" s="92">
        <v>-0.13199528953970607</v>
      </c>
      <c r="I16" s="92">
        <v>1.9536023064843588E-2</v>
      </c>
      <c r="J16" s="92">
        <v>-0.11503792949576097</v>
      </c>
    </row>
    <row r="17" spans="1:10">
      <c r="A17" s="90">
        <v>26939</v>
      </c>
      <c r="B17" s="87">
        <v>24.96</v>
      </c>
      <c r="C17" s="87">
        <v>0.88280000000000003</v>
      </c>
      <c r="D17" s="87">
        <v>1.7669999999999999</v>
      </c>
      <c r="E17" s="87">
        <v>0.88280000000000003</v>
      </c>
      <c r="G17" s="7">
        <v>1982</v>
      </c>
      <c r="H17" s="92">
        <v>1.3861853359287579E-2</v>
      </c>
      <c r="I17" s="92">
        <v>2.4324561363158193E-2</v>
      </c>
      <c r="J17" s="92">
        <v>3.8523598225090883E-2</v>
      </c>
    </row>
    <row r="18" spans="1:10">
      <c r="A18" s="90">
        <v>26970</v>
      </c>
      <c r="B18" s="87">
        <v>19.22</v>
      </c>
      <c r="C18" s="87">
        <v>0.67970000000000008</v>
      </c>
      <c r="D18" s="87">
        <v>1.7669999999999999</v>
      </c>
      <c r="E18" s="87">
        <v>0.67969999999999997</v>
      </c>
      <c r="G18" s="7">
        <v>1983</v>
      </c>
      <c r="H18" s="92">
        <v>0.672678612985804</v>
      </c>
      <c r="I18" s="92">
        <v>1.6850596570038956E-2</v>
      </c>
      <c r="J18" s="92">
        <v>0.70086424548455994</v>
      </c>
    </row>
    <row r="19" spans="1:10">
      <c r="A19" s="90">
        <v>27000</v>
      </c>
      <c r="B19" s="87">
        <v>13.25</v>
      </c>
      <c r="C19" s="87">
        <v>0.46880000000000005</v>
      </c>
      <c r="D19" s="87">
        <v>1.7669999999999999</v>
      </c>
      <c r="E19" s="87">
        <v>0.46880000000000005</v>
      </c>
      <c r="G19" s="7">
        <v>1984</v>
      </c>
      <c r="H19" s="92">
        <v>4.3478260869565188E-2</v>
      </c>
      <c r="I19" s="92">
        <v>1.6548438050107972E-2</v>
      </c>
      <c r="J19" s="92">
        <v>6.07461962261997E-2</v>
      </c>
    </row>
    <row r="20" spans="1:10">
      <c r="A20" s="90">
        <v>27031</v>
      </c>
      <c r="B20" s="87">
        <v>13.47</v>
      </c>
      <c r="C20" s="87">
        <v>0.47660000000000002</v>
      </c>
      <c r="D20" s="87">
        <v>1.7669999999999999</v>
      </c>
      <c r="E20" s="87">
        <v>0.47660000000000002</v>
      </c>
      <c r="G20" s="7">
        <v>1985</v>
      </c>
      <c r="H20" s="92">
        <v>0.47916666666666674</v>
      </c>
      <c r="I20" s="92">
        <v>1.4948703496849403E-2</v>
      </c>
      <c r="J20" s="92">
        <v>0.50127829058908979</v>
      </c>
    </row>
    <row r="21" spans="1:10">
      <c r="A21" s="90">
        <v>27062</v>
      </c>
      <c r="B21" s="87">
        <v>12.59</v>
      </c>
      <c r="C21" s="87">
        <v>0.44530000000000003</v>
      </c>
      <c r="D21" s="87">
        <v>1.7669999999999999</v>
      </c>
      <c r="E21" s="87">
        <v>0.44530000000000003</v>
      </c>
      <c r="G21" s="7">
        <v>1986</v>
      </c>
      <c r="H21" s="92">
        <v>0.15844507042253531</v>
      </c>
      <c r="I21" s="92">
        <v>1.1961053797689747E-2</v>
      </c>
      <c r="J21" s="92">
        <v>0.17230129423152785</v>
      </c>
    </row>
    <row r="22" spans="1:10">
      <c r="A22" s="90">
        <v>27090</v>
      </c>
      <c r="B22" s="87">
        <v>15.68</v>
      </c>
      <c r="C22" s="87">
        <v>0.55470000000000008</v>
      </c>
      <c r="D22" s="87">
        <v>1.7669999999999999</v>
      </c>
      <c r="E22" s="87">
        <v>0.55469999999999997</v>
      </c>
      <c r="G22" s="7">
        <v>1987</v>
      </c>
      <c r="H22" s="92">
        <v>-0.14284324786989844</v>
      </c>
      <c r="I22" s="92">
        <v>1.2178154288547738E-2</v>
      </c>
      <c r="J22" s="92">
        <v>-0.13240466069298762</v>
      </c>
    </row>
    <row r="23" spans="1:10">
      <c r="A23" s="90">
        <v>27121</v>
      </c>
      <c r="B23" s="87">
        <v>14.36</v>
      </c>
      <c r="C23" s="87">
        <v>0.50780000000000003</v>
      </c>
      <c r="D23" s="87">
        <v>1.7669999999999999</v>
      </c>
      <c r="E23" s="87">
        <v>0.50780000000000003</v>
      </c>
      <c r="G23" s="7">
        <v>1988</v>
      </c>
      <c r="H23" s="92">
        <v>0.29076549485963277</v>
      </c>
      <c r="I23" s="92">
        <v>1.3794395273208915E-2</v>
      </c>
      <c r="J23" s="92">
        <v>0.30857082430074567</v>
      </c>
    </row>
    <row r="24" spans="1:10">
      <c r="A24" s="90">
        <v>27151</v>
      </c>
      <c r="B24" s="87">
        <v>13.5</v>
      </c>
      <c r="C24" s="87">
        <v>0.47660000000000002</v>
      </c>
      <c r="D24" s="87">
        <v>1.7709999999999999</v>
      </c>
      <c r="E24" s="87">
        <v>0.47660000000000002</v>
      </c>
      <c r="G24" s="7">
        <v>1989</v>
      </c>
      <c r="H24" s="92">
        <v>-0.54670769230769234</v>
      </c>
      <c r="I24" s="92">
        <v>3.2142177056708086</v>
      </c>
      <c r="J24" s="92">
        <v>0.91027246892130309</v>
      </c>
    </row>
    <row r="25" spans="1:10">
      <c r="A25" s="90">
        <v>27182</v>
      </c>
      <c r="B25" s="87">
        <v>13.5</v>
      </c>
      <c r="C25" s="87">
        <v>0.47660000000000002</v>
      </c>
      <c r="D25" s="87">
        <v>1.7709999999999999</v>
      </c>
      <c r="E25" s="87">
        <v>0.47660000000000002</v>
      </c>
      <c r="G25" s="7">
        <v>1990</v>
      </c>
      <c r="H25" s="92">
        <v>0.18789030681509633</v>
      </c>
      <c r="I25" s="92">
        <v>-1.1027936472007838E-5</v>
      </c>
      <c r="J25" s="92">
        <v>0.18787720683625708</v>
      </c>
    </row>
    <row r="26" spans="1:10">
      <c r="A26" s="90">
        <v>27212</v>
      </c>
      <c r="B26" s="87">
        <v>13.950000000000001</v>
      </c>
      <c r="C26" s="87">
        <v>0.49220000000000003</v>
      </c>
      <c r="D26" s="87">
        <v>1.7709999999999999</v>
      </c>
      <c r="E26" s="87">
        <v>0.49219999999999997</v>
      </c>
      <c r="G26" s="7">
        <v>1991</v>
      </c>
      <c r="H26" s="92">
        <v>0.87245714285714282</v>
      </c>
      <c r="I26" s="92">
        <v>-2.2410120937843558E-6</v>
      </c>
      <c r="J26" s="92">
        <v>0.87245294665804063</v>
      </c>
    </row>
    <row r="27" spans="1:10">
      <c r="A27" s="90">
        <v>27243</v>
      </c>
      <c r="B27" s="87">
        <v>14.83</v>
      </c>
      <c r="C27" s="87">
        <v>0.52339999999999998</v>
      </c>
      <c r="D27" s="87">
        <v>1.7709999999999999</v>
      </c>
      <c r="E27" s="87">
        <v>0.52340000000000009</v>
      </c>
      <c r="G27" s="7">
        <v>1992</v>
      </c>
      <c r="H27" s="92">
        <v>9.5371791294642794E-2</v>
      </c>
      <c r="I27" s="92">
        <v>-5.3352532266570663E-6</v>
      </c>
      <c r="J27" s="92">
        <v>9.5365947208758906E-2</v>
      </c>
    </row>
    <row r="28" spans="1:10">
      <c r="A28" s="90">
        <v>27274</v>
      </c>
      <c r="B28" s="87">
        <v>13.950000000000001</v>
      </c>
      <c r="C28" s="87">
        <v>0.49220000000000003</v>
      </c>
      <c r="D28" s="87">
        <v>1.7709999999999999</v>
      </c>
      <c r="E28" s="87">
        <v>0.49219999999999997</v>
      </c>
      <c r="G28" s="7">
        <v>1993</v>
      </c>
      <c r="H28" s="92">
        <v>0.21890373011956132</v>
      </c>
      <c r="I28" s="92">
        <v>2.2327844979574962E-6</v>
      </c>
      <c r="J28" s="92">
        <v>0.21890645166891454</v>
      </c>
    </row>
    <row r="29" spans="1:10">
      <c r="A29" s="90">
        <v>27304</v>
      </c>
      <c r="B29" s="87">
        <v>11.51</v>
      </c>
      <c r="C29" s="87">
        <v>0.40629999999999999</v>
      </c>
      <c r="D29" s="87">
        <v>1.7709999999999999</v>
      </c>
      <c r="E29" s="87">
        <v>0.40630000000000005</v>
      </c>
      <c r="G29" s="7">
        <v>1994</v>
      </c>
      <c r="H29" s="92">
        <v>0.18366573932578389</v>
      </c>
      <c r="I29" s="92">
        <v>6.7352842982870698E-6</v>
      </c>
      <c r="J29" s="92">
        <v>0.18367371165105228</v>
      </c>
    </row>
    <row r="30" spans="1:10">
      <c r="A30" s="90">
        <v>27335</v>
      </c>
      <c r="B30" s="87">
        <v>13.73</v>
      </c>
      <c r="C30" s="87">
        <v>0.4844</v>
      </c>
      <c r="D30" s="87">
        <v>1.7709999999999999</v>
      </c>
      <c r="E30" s="87">
        <v>0.4844</v>
      </c>
      <c r="G30" s="7">
        <v>1995</v>
      </c>
      <c r="H30" s="92">
        <v>0.55172413793103448</v>
      </c>
      <c r="I30" s="92">
        <v>-1.4708999166446191E-6</v>
      </c>
      <c r="J30" s="92">
        <v>0.55172185550012931</v>
      </c>
    </row>
    <row r="31" spans="1:10">
      <c r="A31" s="90">
        <v>27365</v>
      </c>
      <c r="B31" s="87">
        <v>14.280000000000001</v>
      </c>
      <c r="C31" s="87">
        <v>0.5</v>
      </c>
      <c r="D31" s="87">
        <v>1.7849999999999999</v>
      </c>
      <c r="E31" s="87">
        <v>0.5</v>
      </c>
      <c r="G31" s="7">
        <v>1996</v>
      </c>
      <c r="H31" s="92">
        <v>0.47555555555555551</v>
      </c>
      <c r="I31" s="92">
        <v>-8.1761533987645407E-8</v>
      </c>
      <c r="J31" s="92">
        <v>0.4755554349118698</v>
      </c>
    </row>
    <row r="32" spans="1:10">
      <c r="A32" s="90">
        <v>27396</v>
      </c>
      <c r="B32" s="87">
        <v>12.27</v>
      </c>
      <c r="C32" s="87">
        <v>0.42970000000000003</v>
      </c>
      <c r="D32" s="87">
        <v>1.7849999999999999</v>
      </c>
      <c r="E32" s="87">
        <v>0.42969999999999997</v>
      </c>
      <c r="G32" s="7">
        <v>1997</v>
      </c>
      <c r="H32" s="92">
        <v>0.48795180722891573</v>
      </c>
      <c r="I32" s="92">
        <v>5.2135395400831896E-7</v>
      </c>
      <c r="J32" s="92">
        <v>0.48795258297847366</v>
      </c>
    </row>
    <row r="33" spans="1:10">
      <c r="A33" s="90">
        <v>27427</v>
      </c>
      <c r="B33" s="87">
        <v>13.83</v>
      </c>
      <c r="C33" s="87">
        <v>0.4844</v>
      </c>
      <c r="D33" s="87">
        <v>1.7849999999999999</v>
      </c>
      <c r="E33" s="87">
        <v>0.4844</v>
      </c>
      <c r="G33" s="7">
        <v>1998</v>
      </c>
      <c r="H33" s="92">
        <v>-0.17307854251012145</v>
      </c>
      <c r="I33" s="92">
        <v>1.794088442252928E-6</v>
      </c>
      <c r="J33" s="92">
        <v>-0.173077058939892</v>
      </c>
    </row>
    <row r="34" spans="1:10">
      <c r="A34" s="90">
        <v>27455</v>
      </c>
      <c r="B34" s="87">
        <v>15.02</v>
      </c>
      <c r="C34" s="87">
        <v>0.52339999999999998</v>
      </c>
      <c r="D34" s="87">
        <v>1.794</v>
      </c>
      <c r="E34" s="87">
        <v>0.52340000000000009</v>
      </c>
      <c r="G34" s="7">
        <v>1999</v>
      </c>
      <c r="H34" s="92">
        <v>2.2031866892272989E-2</v>
      </c>
      <c r="I34" s="92">
        <v>-1.3174517798919538E-7</v>
      </c>
      <c r="J34" s="92">
        <v>2.2031732244502722E-2</v>
      </c>
    </row>
    <row r="35" spans="1:10">
      <c r="A35" s="90">
        <v>27486</v>
      </c>
      <c r="B35" s="87">
        <v>15.82</v>
      </c>
      <c r="C35" s="87">
        <v>0.55470000000000008</v>
      </c>
      <c r="D35" s="87">
        <v>1.7829999999999999</v>
      </c>
      <c r="E35" s="87">
        <v>0.55469999999999997</v>
      </c>
      <c r="G35" s="7">
        <v>2000</v>
      </c>
      <c r="H35" s="92">
        <v>-0.40359167155290365</v>
      </c>
      <c r="I35" s="92">
        <v>-2.475697944648303E-6</v>
      </c>
      <c r="J35" s="92">
        <v>-0.40359314807977653</v>
      </c>
    </row>
    <row r="36" spans="1:10">
      <c r="A36" s="90">
        <v>27516</v>
      </c>
      <c r="B36" s="87">
        <v>16.12</v>
      </c>
      <c r="C36" s="87">
        <v>0.5625</v>
      </c>
      <c r="D36" s="87">
        <v>1.7909999999999999</v>
      </c>
      <c r="E36" s="87">
        <v>0.5625</v>
      </c>
      <c r="G36" s="7">
        <v>2001</v>
      </c>
      <c r="H36" s="92">
        <v>0.3137349397590361</v>
      </c>
      <c r="I36" s="92">
        <v>4.079080258012624E-7</v>
      </c>
      <c r="J36" s="92">
        <v>0.31373547564206183</v>
      </c>
    </row>
    <row r="37" spans="1:10">
      <c r="A37" s="90">
        <v>27547</v>
      </c>
      <c r="B37" s="87">
        <v>20.41</v>
      </c>
      <c r="C37" s="87">
        <v>0.71090000000000009</v>
      </c>
      <c r="D37" s="87">
        <v>1.794</v>
      </c>
      <c r="E37" s="87">
        <v>0.71420000000000006</v>
      </c>
      <c r="G37" s="7">
        <v>2002</v>
      </c>
      <c r="H37" s="92">
        <v>-6.8231841526045445E-2</v>
      </c>
      <c r="I37" s="92">
        <v>-9.520908983429166E-8</v>
      </c>
      <c r="J37" s="92">
        <v>-6.8231930238843774E-2</v>
      </c>
    </row>
    <row r="38" spans="1:10">
      <c r="A38" s="90">
        <v>27577</v>
      </c>
      <c r="B38" s="87">
        <v>20.18</v>
      </c>
      <c r="C38" s="87">
        <v>0.70310000000000006</v>
      </c>
      <c r="D38" s="87">
        <v>1.794</v>
      </c>
      <c r="E38" s="87">
        <v>0.70629999999999993</v>
      </c>
      <c r="G38" s="7">
        <v>2003</v>
      </c>
      <c r="H38" s="92">
        <v>0.39212598425196843</v>
      </c>
      <c r="I38" s="92">
        <v>-1.1549599221449824E-7</v>
      </c>
      <c r="J38" s="92">
        <v>0.39212582346699665</v>
      </c>
    </row>
    <row r="39" spans="1:10">
      <c r="A39" s="90">
        <v>27608</v>
      </c>
      <c r="B39" s="87">
        <v>17.04</v>
      </c>
      <c r="C39" s="87">
        <v>0.59379999999999999</v>
      </c>
      <c r="D39" s="87">
        <v>1.794</v>
      </c>
      <c r="E39" s="87">
        <v>0.59640000000000004</v>
      </c>
      <c r="G39" s="7">
        <v>2004</v>
      </c>
      <c r="H39" s="92">
        <v>1.2443438914027327E-2</v>
      </c>
      <c r="I39" s="92">
        <v>3.6070717746028436E-7</v>
      </c>
      <c r="J39" s="92">
        <v>1.2443804109642409E-2</v>
      </c>
    </row>
    <row r="40" spans="1:10">
      <c r="A40" s="90">
        <v>27639</v>
      </c>
      <c r="B40" s="87">
        <v>15.700000000000001</v>
      </c>
      <c r="C40" s="87">
        <v>0.54690000000000005</v>
      </c>
      <c r="D40" s="87">
        <v>1.794</v>
      </c>
      <c r="E40" s="87">
        <v>0.5494</v>
      </c>
      <c r="G40" s="7">
        <v>2005</v>
      </c>
      <c r="H40" s="92">
        <v>4.5996275605214132E-2</v>
      </c>
      <c r="I40" s="92">
        <v>1.665672457740186E-7</v>
      </c>
      <c r="J40" s="92">
        <v>4.5996449833932918E-2</v>
      </c>
    </row>
    <row r="41" spans="1:10">
      <c r="A41" s="90">
        <v>27669</v>
      </c>
      <c r="B41" s="87">
        <v>12.57</v>
      </c>
      <c r="C41" s="87">
        <v>0.4375</v>
      </c>
      <c r="D41" s="87">
        <v>1.796</v>
      </c>
      <c r="E41" s="87">
        <v>0.4395</v>
      </c>
      <c r="G41" s="7">
        <v>2006</v>
      </c>
      <c r="H41" s="92">
        <v>0.15577710521630772</v>
      </c>
      <c r="I41" s="92">
        <v>1.0987963009895241E-2</v>
      </c>
      <c r="J41" s="92">
        <v>0.16847674129610835</v>
      </c>
    </row>
    <row r="42" spans="1:10">
      <c r="A42" s="90">
        <v>27700</v>
      </c>
      <c r="B42" s="87">
        <v>11.9</v>
      </c>
      <c r="C42" s="87">
        <v>0.41410000000000002</v>
      </c>
      <c r="D42" s="87">
        <v>1.796</v>
      </c>
      <c r="E42" s="87">
        <v>0.41590000000000005</v>
      </c>
      <c r="G42" s="7">
        <v>2007</v>
      </c>
      <c r="H42" s="92">
        <v>-0.29728897104128149</v>
      </c>
      <c r="I42" s="92">
        <v>1.4469115463777271E-2</v>
      </c>
      <c r="J42" s="92">
        <v>-0.28712136402560806</v>
      </c>
    </row>
    <row r="43" spans="1:10">
      <c r="A43" s="90">
        <v>27730</v>
      </c>
      <c r="B43" s="87">
        <v>13.92</v>
      </c>
      <c r="C43" s="87">
        <v>0.4844</v>
      </c>
      <c r="D43" s="87">
        <v>1.796</v>
      </c>
      <c r="E43" s="87">
        <v>0.4899</v>
      </c>
      <c r="G43" s="7">
        <v>2008</v>
      </c>
      <c r="H43" s="92">
        <v>-0.33143358176238502</v>
      </c>
      <c r="I43" s="92">
        <v>2.2847811088617664E-2</v>
      </c>
      <c r="J43" s="92">
        <v>-0.31615830253829824</v>
      </c>
    </row>
    <row r="44" spans="1:10">
      <c r="A44" s="90">
        <v>27761</v>
      </c>
      <c r="B44" s="87">
        <v>14.8</v>
      </c>
      <c r="C44" s="87">
        <v>0.50780000000000003</v>
      </c>
      <c r="D44" s="87">
        <v>1.821</v>
      </c>
      <c r="E44" s="87">
        <v>0.51359999999999995</v>
      </c>
      <c r="G44" s="7">
        <v>2009</v>
      </c>
      <c r="H44" s="92">
        <v>0.4334426229508197</v>
      </c>
      <c r="I44" s="92">
        <v>2.893516853437661E-2</v>
      </c>
      <c r="J44" s="92">
        <v>0.47491952683026062</v>
      </c>
    </row>
    <row r="45" spans="1:10">
      <c r="A45" s="90">
        <v>27792</v>
      </c>
      <c r="B45" s="87">
        <v>15.02</v>
      </c>
      <c r="C45" s="87">
        <v>0.51560000000000006</v>
      </c>
      <c r="D45" s="87">
        <v>1.821</v>
      </c>
      <c r="E45" s="87">
        <v>0.52149999999999996</v>
      </c>
      <c r="G45" s="7">
        <v>2010</v>
      </c>
      <c r="H45" s="92">
        <v>0.1784080512351327</v>
      </c>
      <c r="I45" s="92">
        <v>2.3621226935248263E-2</v>
      </c>
      <c r="J45" s="92">
        <v>0.20624349523568131</v>
      </c>
    </row>
    <row r="46" spans="1:10">
      <c r="A46" s="90">
        <v>27821</v>
      </c>
      <c r="B46" s="87">
        <v>17.3</v>
      </c>
      <c r="C46" s="87">
        <v>0.59379999999999999</v>
      </c>
      <c r="D46" s="87">
        <v>1.821</v>
      </c>
      <c r="E46" s="87">
        <v>0.60050000000000003</v>
      </c>
      <c r="G46" s="7">
        <v>2011</v>
      </c>
      <c r="H46" s="92">
        <v>-0.33190993788819878</v>
      </c>
      <c r="I46" s="92">
        <v>2.4944586762745136E-2</v>
      </c>
      <c r="J46" s="92">
        <v>-0.31524470736852317</v>
      </c>
    </row>
    <row r="47" spans="1:10">
      <c r="A47" s="90">
        <v>27852</v>
      </c>
      <c r="B47" s="87">
        <v>16.84</v>
      </c>
      <c r="C47" s="87">
        <v>0.57810000000000006</v>
      </c>
      <c r="D47" s="87">
        <v>1.821</v>
      </c>
      <c r="E47" s="87">
        <v>0.5877</v>
      </c>
      <c r="G47" s="7">
        <v>2012</v>
      </c>
      <c r="H47" s="92">
        <v>4.2417199302730912E-2</v>
      </c>
      <c r="I47" s="92">
        <v>3.1854905058145588E-2</v>
      </c>
      <c r="J47" s="92">
        <v>7.5623300217497524E-2</v>
      </c>
    </row>
    <row r="48" spans="1:10">
      <c r="A48" s="90">
        <v>27882</v>
      </c>
      <c r="B48" s="87">
        <v>15.93</v>
      </c>
      <c r="C48" s="87">
        <v>0.54690000000000005</v>
      </c>
      <c r="D48" s="87">
        <v>1.821</v>
      </c>
      <c r="E48" s="87">
        <v>0.55600000000000005</v>
      </c>
      <c r="G48" s="7">
        <v>2013</v>
      </c>
      <c r="H48" s="92">
        <v>0.88015607580824984</v>
      </c>
      <c r="I48" s="92">
        <v>2.0104960566416752E-2</v>
      </c>
      <c r="J48" s="92">
        <v>0.91795653957108359</v>
      </c>
    </row>
    <row r="49" spans="1:10">
      <c r="A49" s="90">
        <v>27913</v>
      </c>
      <c r="B49" s="87">
        <v>14.11</v>
      </c>
      <c r="C49" s="87">
        <v>0.4844</v>
      </c>
      <c r="D49" s="87">
        <v>1.821</v>
      </c>
      <c r="E49" s="87">
        <v>0.4924</v>
      </c>
      <c r="G49" s="7">
        <v>2014</v>
      </c>
      <c r="H49" s="92">
        <v>0.26593536910761917</v>
      </c>
      <c r="I49" s="92">
        <v>1.4743804426223139E-2</v>
      </c>
      <c r="J49" s="92">
        <v>0.28460007260598053</v>
      </c>
    </row>
    <row r="50" spans="1:10">
      <c r="A50" s="90">
        <v>27943</v>
      </c>
      <c r="B50" s="87">
        <v>16.010000000000002</v>
      </c>
      <c r="C50" s="87">
        <v>0.54690000000000005</v>
      </c>
      <c r="D50" s="87">
        <v>1.83</v>
      </c>
      <c r="E50" s="87">
        <v>0.5595</v>
      </c>
    </row>
    <row r="51" spans="1:10">
      <c r="A51" s="90">
        <v>27974</v>
      </c>
      <c r="B51" s="87">
        <v>15.1</v>
      </c>
      <c r="C51" s="87">
        <v>0.51560000000000006</v>
      </c>
      <c r="D51" s="87">
        <v>1.83</v>
      </c>
      <c r="E51" s="87">
        <v>0.52759999999999996</v>
      </c>
    </row>
    <row r="52" spans="1:10">
      <c r="A52" s="90">
        <v>28005</v>
      </c>
      <c r="B52" s="87">
        <v>15.55</v>
      </c>
      <c r="C52" s="87">
        <v>0.53129999999999999</v>
      </c>
      <c r="D52" s="87">
        <v>1.83</v>
      </c>
      <c r="E52" s="87">
        <v>0.54359999999999997</v>
      </c>
    </row>
    <row r="53" spans="1:10">
      <c r="A53" s="90">
        <v>28035</v>
      </c>
      <c r="B53" s="87">
        <v>15.1</v>
      </c>
      <c r="C53" s="87">
        <v>0.51560000000000006</v>
      </c>
      <c r="D53" s="87">
        <v>1.83</v>
      </c>
      <c r="E53" s="87">
        <v>0.53069999999999995</v>
      </c>
    </row>
    <row r="54" spans="1:10">
      <c r="A54" s="90">
        <v>28066</v>
      </c>
      <c r="B54" s="87">
        <v>13.950000000000001</v>
      </c>
      <c r="C54" s="87">
        <v>0.47660000000000002</v>
      </c>
      <c r="D54" s="87">
        <v>1.83</v>
      </c>
      <c r="E54" s="87">
        <v>0.49050000000000005</v>
      </c>
    </row>
    <row r="55" spans="1:10">
      <c r="A55" s="90">
        <v>28096</v>
      </c>
      <c r="B55" s="87">
        <v>14.72</v>
      </c>
      <c r="C55" s="87">
        <v>0.5</v>
      </c>
      <c r="D55" s="87">
        <v>1.84</v>
      </c>
      <c r="E55" s="87">
        <v>0.51460000000000006</v>
      </c>
    </row>
    <row r="56" spans="1:10">
      <c r="A56" s="90">
        <v>28127</v>
      </c>
      <c r="B56" s="87">
        <v>18.86</v>
      </c>
      <c r="C56" s="87">
        <v>0.64060000000000006</v>
      </c>
      <c r="D56" s="87">
        <v>1.84</v>
      </c>
      <c r="E56" s="87">
        <v>0.66339999999999999</v>
      </c>
    </row>
    <row r="57" spans="1:10">
      <c r="A57" s="90">
        <v>28158</v>
      </c>
      <c r="B57" s="87">
        <v>18.63</v>
      </c>
      <c r="C57" s="87">
        <v>0.63280000000000003</v>
      </c>
      <c r="D57" s="87">
        <v>1.84</v>
      </c>
      <c r="E57" s="87">
        <v>0.65540000000000009</v>
      </c>
    </row>
    <row r="58" spans="1:10">
      <c r="A58" s="90">
        <v>28186</v>
      </c>
      <c r="B58" s="87">
        <v>14.950000000000001</v>
      </c>
      <c r="C58" s="87">
        <v>0.50780000000000003</v>
      </c>
      <c r="D58" s="87">
        <v>1.84</v>
      </c>
      <c r="E58" s="87">
        <v>0.52590000000000003</v>
      </c>
    </row>
    <row r="59" spans="1:10">
      <c r="A59" s="90">
        <v>28217</v>
      </c>
      <c r="B59" s="87">
        <v>16.100000000000001</v>
      </c>
      <c r="C59" s="87">
        <v>0.54690000000000005</v>
      </c>
      <c r="D59" s="87">
        <v>1.84</v>
      </c>
      <c r="E59" s="87">
        <v>0.56999999999999995</v>
      </c>
    </row>
    <row r="60" spans="1:10">
      <c r="A60" s="90">
        <v>28247</v>
      </c>
      <c r="B60" s="87">
        <v>17.59</v>
      </c>
      <c r="C60" s="87">
        <v>0.58589999999999998</v>
      </c>
      <c r="D60" s="87">
        <v>1.8759999999999999</v>
      </c>
      <c r="E60" s="87">
        <v>0.61070000000000002</v>
      </c>
    </row>
    <row r="61" spans="1:10">
      <c r="A61" s="90">
        <v>28278</v>
      </c>
      <c r="B61" s="87">
        <v>15.48</v>
      </c>
      <c r="C61" s="87">
        <v>0.51560000000000006</v>
      </c>
      <c r="D61" s="87">
        <v>1.8759999999999999</v>
      </c>
      <c r="E61" s="87">
        <v>0.53739999999999999</v>
      </c>
    </row>
    <row r="62" spans="1:10">
      <c r="A62" s="90">
        <v>28308</v>
      </c>
      <c r="B62" s="87">
        <v>16.41</v>
      </c>
      <c r="C62" s="87">
        <v>0.54690000000000005</v>
      </c>
      <c r="D62" s="87">
        <v>1.8759999999999999</v>
      </c>
      <c r="E62" s="87">
        <v>0.57340000000000002</v>
      </c>
    </row>
    <row r="63" spans="1:10">
      <c r="A63" s="90">
        <v>28339</v>
      </c>
      <c r="B63" s="87">
        <v>19.7</v>
      </c>
      <c r="C63" s="87">
        <v>0.65629999999999999</v>
      </c>
      <c r="D63" s="87">
        <v>1.8759999999999999</v>
      </c>
      <c r="E63" s="87">
        <v>0.68799999999999994</v>
      </c>
    </row>
    <row r="64" spans="1:10">
      <c r="A64" s="90">
        <v>28370</v>
      </c>
      <c r="B64" s="87">
        <v>19.7</v>
      </c>
      <c r="C64" s="87">
        <v>0.65629999999999999</v>
      </c>
      <c r="D64" s="87">
        <v>1.8759999999999999</v>
      </c>
      <c r="E64" s="87">
        <v>0.6926000000000001</v>
      </c>
    </row>
    <row r="65" spans="1:5">
      <c r="A65" s="90">
        <v>28400</v>
      </c>
      <c r="B65" s="87">
        <v>22.93</v>
      </c>
      <c r="C65" s="87">
        <v>0.76560000000000006</v>
      </c>
      <c r="D65" s="87">
        <v>1.8720000000000001</v>
      </c>
      <c r="E65" s="87">
        <v>0.80799999999999994</v>
      </c>
    </row>
    <row r="66" spans="1:5">
      <c r="A66" s="90">
        <v>28431</v>
      </c>
      <c r="B66" s="87">
        <v>19.66</v>
      </c>
      <c r="C66" s="87">
        <v>0.65629999999999999</v>
      </c>
      <c r="D66" s="87">
        <v>1.8720000000000001</v>
      </c>
      <c r="E66" s="87">
        <v>0.6926000000000001</v>
      </c>
    </row>
    <row r="67" spans="1:5">
      <c r="A67" s="90">
        <v>28461</v>
      </c>
      <c r="B67" s="87">
        <v>22</v>
      </c>
      <c r="C67" s="87">
        <v>0.73440000000000005</v>
      </c>
      <c r="D67" s="87">
        <v>1.8720000000000001</v>
      </c>
      <c r="E67" s="87">
        <v>0.77510000000000001</v>
      </c>
    </row>
    <row r="68" spans="1:5">
      <c r="A68" s="90">
        <v>28492</v>
      </c>
      <c r="B68" s="87">
        <v>21.79</v>
      </c>
      <c r="C68" s="87">
        <v>0.71090000000000009</v>
      </c>
      <c r="D68" s="87">
        <v>1.9159999999999999</v>
      </c>
      <c r="E68" s="87">
        <v>0.75480000000000003</v>
      </c>
    </row>
    <row r="69" spans="1:5">
      <c r="A69" s="90">
        <v>28523</v>
      </c>
      <c r="B69" s="87">
        <v>24.67</v>
      </c>
      <c r="C69" s="87">
        <v>0.80470000000000008</v>
      </c>
      <c r="D69" s="87">
        <v>1.9159999999999999</v>
      </c>
      <c r="E69" s="87">
        <v>0.85430000000000006</v>
      </c>
    </row>
    <row r="70" spans="1:5">
      <c r="A70" s="90">
        <v>28551</v>
      </c>
      <c r="B70" s="87">
        <v>23.47</v>
      </c>
      <c r="C70" s="87">
        <v>0.76560000000000006</v>
      </c>
      <c r="D70" s="87">
        <v>1.9159999999999999</v>
      </c>
      <c r="E70" s="87">
        <v>0.81279999999999997</v>
      </c>
    </row>
    <row r="71" spans="1:5">
      <c r="A71" s="90">
        <v>28582</v>
      </c>
      <c r="B71" s="87">
        <v>28.26</v>
      </c>
      <c r="C71" s="87">
        <v>0.92190000000000005</v>
      </c>
      <c r="D71" s="87">
        <v>1.9159999999999999</v>
      </c>
      <c r="E71" s="87">
        <v>0.98499999999999999</v>
      </c>
    </row>
    <row r="72" spans="1:5">
      <c r="A72" s="90">
        <v>28612</v>
      </c>
      <c r="B72" s="87">
        <v>32.57</v>
      </c>
      <c r="C72" s="87">
        <v>1.0625</v>
      </c>
      <c r="D72" s="87">
        <v>1.9159999999999999</v>
      </c>
      <c r="E72" s="87">
        <v>1.1353</v>
      </c>
    </row>
    <row r="73" spans="1:5">
      <c r="A73" s="90">
        <v>28643</v>
      </c>
      <c r="B73" s="87">
        <v>35.19</v>
      </c>
      <c r="C73" s="87">
        <v>1.1406000000000001</v>
      </c>
      <c r="D73" s="87">
        <v>1.9279999999999999</v>
      </c>
      <c r="E73" s="87">
        <v>1.2187000000000001</v>
      </c>
    </row>
    <row r="74" spans="1:5">
      <c r="A74" s="90">
        <v>28673</v>
      </c>
      <c r="B74" s="87">
        <v>32.07</v>
      </c>
      <c r="C74" s="87">
        <v>1.0391000000000001</v>
      </c>
      <c r="D74" s="87">
        <v>1.929</v>
      </c>
      <c r="E74" s="87">
        <v>1.1151</v>
      </c>
    </row>
    <row r="75" spans="1:5">
      <c r="A75" s="90">
        <v>28704</v>
      </c>
      <c r="B75" s="87">
        <v>34.96</v>
      </c>
      <c r="C75" s="87">
        <v>1.1328</v>
      </c>
      <c r="D75" s="87">
        <v>1.929</v>
      </c>
      <c r="E75" s="87">
        <v>1.2157</v>
      </c>
    </row>
    <row r="76" spans="1:5">
      <c r="A76" s="90">
        <v>28735</v>
      </c>
      <c r="B76" s="87">
        <v>30.14</v>
      </c>
      <c r="C76" s="87">
        <v>0.97660000000000002</v>
      </c>
      <c r="D76" s="87">
        <v>1.929</v>
      </c>
      <c r="E76" s="87">
        <v>1.0548</v>
      </c>
    </row>
    <row r="77" spans="1:5">
      <c r="A77" s="90">
        <v>28765</v>
      </c>
      <c r="B77" s="87">
        <v>29.580000000000002</v>
      </c>
      <c r="C77" s="87">
        <v>0.96090000000000009</v>
      </c>
      <c r="D77" s="87">
        <v>1.9239999999999999</v>
      </c>
      <c r="E77" s="87">
        <v>1.0379</v>
      </c>
    </row>
    <row r="78" spans="1:5">
      <c r="A78" s="90">
        <v>28796</v>
      </c>
      <c r="B78" s="87">
        <v>34.369999999999997</v>
      </c>
      <c r="C78" s="87">
        <v>0.84379999999999999</v>
      </c>
      <c r="D78" s="87">
        <v>2.5459999999999998</v>
      </c>
      <c r="E78" s="87">
        <v>0.9113</v>
      </c>
    </row>
    <row r="79" spans="1:5">
      <c r="A79" s="90">
        <v>28826</v>
      </c>
      <c r="B79" s="87">
        <v>29.92</v>
      </c>
      <c r="C79" s="87">
        <v>0.73440000000000005</v>
      </c>
      <c r="D79" s="87">
        <v>2.5459999999999998</v>
      </c>
      <c r="E79" s="87">
        <v>0.79320000000000013</v>
      </c>
    </row>
    <row r="80" spans="1:5">
      <c r="A80" s="90">
        <v>28857</v>
      </c>
      <c r="B80" s="87">
        <v>31.51</v>
      </c>
      <c r="C80" s="87">
        <v>0.77340000000000009</v>
      </c>
      <c r="D80" s="87">
        <v>2.5459999999999998</v>
      </c>
      <c r="E80" s="87">
        <v>0.84250000000000003</v>
      </c>
    </row>
    <row r="81" spans="1:5">
      <c r="A81" s="90">
        <v>28888</v>
      </c>
      <c r="B81" s="87">
        <v>35.64</v>
      </c>
      <c r="C81" s="87">
        <v>0.875</v>
      </c>
      <c r="D81" s="87">
        <v>2.5459999999999998</v>
      </c>
      <c r="E81" s="87">
        <v>0.95310000000000006</v>
      </c>
    </row>
    <row r="82" spans="1:5">
      <c r="A82" s="90">
        <v>28916</v>
      </c>
      <c r="B82" s="87">
        <v>33.730000000000004</v>
      </c>
      <c r="C82" s="87">
        <v>0.82810000000000006</v>
      </c>
      <c r="D82" s="87">
        <v>2.5459999999999998</v>
      </c>
      <c r="E82" s="87">
        <v>0.90200000000000002</v>
      </c>
    </row>
    <row r="83" spans="1:5">
      <c r="A83" s="90">
        <v>28947</v>
      </c>
      <c r="B83" s="87">
        <v>34.369999999999997</v>
      </c>
      <c r="C83" s="87">
        <v>0.84379999999999999</v>
      </c>
      <c r="D83" s="87">
        <v>2.5459999999999998</v>
      </c>
      <c r="E83" s="87">
        <v>0.92610000000000003</v>
      </c>
    </row>
    <row r="84" spans="1:5">
      <c r="A84" s="90">
        <v>28977</v>
      </c>
      <c r="B84" s="87">
        <v>38.51</v>
      </c>
      <c r="C84" s="87">
        <v>0.94530000000000003</v>
      </c>
      <c r="D84" s="87">
        <v>2.5459999999999998</v>
      </c>
      <c r="E84" s="87">
        <v>1.0376000000000001</v>
      </c>
    </row>
    <row r="85" spans="1:5">
      <c r="A85" s="90">
        <v>29008</v>
      </c>
      <c r="B85" s="87">
        <v>40.82</v>
      </c>
      <c r="C85" s="87">
        <v>1</v>
      </c>
      <c r="D85" s="87">
        <v>2.5510000000000002</v>
      </c>
      <c r="E85" s="87">
        <v>1.0976000000000001</v>
      </c>
    </row>
    <row r="86" spans="1:5">
      <c r="A86" s="90">
        <v>29038</v>
      </c>
      <c r="B86" s="87">
        <v>41.43</v>
      </c>
      <c r="C86" s="87">
        <v>1.0078</v>
      </c>
      <c r="D86" s="87">
        <v>2.569</v>
      </c>
      <c r="E86" s="87">
        <v>1.1129</v>
      </c>
    </row>
    <row r="87" spans="1:5">
      <c r="A87" s="90">
        <v>29069</v>
      </c>
      <c r="B87" s="87">
        <v>41.43</v>
      </c>
      <c r="C87" s="87">
        <v>1.0078</v>
      </c>
      <c r="D87" s="87">
        <v>2.569</v>
      </c>
      <c r="E87" s="87">
        <v>1.1129</v>
      </c>
    </row>
    <row r="88" spans="1:5">
      <c r="A88" s="90">
        <v>29100</v>
      </c>
      <c r="B88" s="87">
        <v>47.21</v>
      </c>
      <c r="C88" s="87">
        <v>1.1484000000000001</v>
      </c>
      <c r="D88" s="87">
        <v>2.569</v>
      </c>
      <c r="E88" s="87">
        <v>1.2758</v>
      </c>
    </row>
    <row r="89" spans="1:5">
      <c r="A89" s="90">
        <v>29130</v>
      </c>
      <c r="B89" s="87">
        <v>42.730000000000004</v>
      </c>
      <c r="C89" s="87">
        <v>1.0313000000000001</v>
      </c>
      <c r="D89" s="87">
        <v>2.59</v>
      </c>
      <c r="E89" s="87">
        <v>1.1456</v>
      </c>
    </row>
    <row r="90" spans="1:5">
      <c r="A90" s="90">
        <v>29161</v>
      </c>
      <c r="B90" s="87">
        <v>38.85</v>
      </c>
      <c r="C90" s="87">
        <v>0.9375</v>
      </c>
      <c r="D90" s="87">
        <v>2.59</v>
      </c>
      <c r="E90" s="87">
        <v>1.0414000000000001</v>
      </c>
    </row>
    <row r="91" spans="1:5">
      <c r="A91" s="90">
        <v>29191</v>
      </c>
      <c r="B91" s="87">
        <v>39.5</v>
      </c>
      <c r="C91" s="87">
        <v>0.95310000000000006</v>
      </c>
      <c r="D91" s="87">
        <v>2.59</v>
      </c>
      <c r="E91" s="87">
        <v>1.0664</v>
      </c>
    </row>
    <row r="92" spans="1:5">
      <c r="A92" s="90">
        <v>29222</v>
      </c>
      <c r="B92" s="87">
        <v>45.17</v>
      </c>
      <c r="C92" s="87">
        <v>1.0859000000000001</v>
      </c>
      <c r="D92" s="87">
        <v>2.6</v>
      </c>
      <c r="E92" s="87">
        <v>1.2150000000000001</v>
      </c>
    </row>
    <row r="93" spans="1:5">
      <c r="A93" s="90">
        <v>29253</v>
      </c>
      <c r="B93" s="87">
        <v>44.52</v>
      </c>
      <c r="C93" s="87">
        <v>1.0703</v>
      </c>
      <c r="D93" s="87">
        <v>2.6</v>
      </c>
      <c r="E93" s="87">
        <v>1.1975</v>
      </c>
    </row>
    <row r="94" spans="1:5">
      <c r="A94" s="90">
        <v>29282</v>
      </c>
      <c r="B94" s="87">
        <v>38.35</v>
      </c>
      <c r="C94" s="87">
        <v>0.92190000000000005</v>
      </c>
      <c r="D94" s="87">
        <v>2.6</v>
      </c>
      <c r="E94" s="87">
        <v>1.0399</v>
      </c>
    </row>
    <row r="95" spans="1:5">
      <c r="A95" s="90">
        <v>29313</v>
      </c>
      <c r="B95" s="87">
        <v>36.07</v>
      </c>
      <c r="C95" s="87">
        <v>0.86720000000000008</v>
      </c>
      <c r="D95" s="87">
        <v>2.6</v>
      </c>
      <c r="E95" s="87">
        <v>0.97820000000000007</v>
      </c>
    </row>
    <row r="96" spans="1:5">
      <c r="A96" s="90">
        <v>29343</v>
      </c>
      <c r="B96" s="87">
        <v>42.25</v>
      </c>
      <c r="C96" s="87">
        <v>1.0156000000000001</v>
      </c>
      <c r="D96" s="87">
        <v>2.6</v>
      </c>
      <c r="E96" s="87">
        <v>1.1456</v>
      </c>
    </row>
    <row r="97" spans="1:5">
      <c r="A97" s="90">
        <v>29374</v>
      </c>
      <c r="B97" s="87">
        <v>44.22</v>
      </c>
      <c r="C97" s="87">
        <v>1.0625</v>
      </c>
      <c r="D97" s="87">
        <v>2.601</v>
      </c>
      <c r="E97" s="87">
        <v>1.2069000000000001</v>
      </c>
    </row>
    <row r="98" spans="1:5">
      <c r="A98" s="90">
        <v>29404</v>
      </c>
      <c r="B98" s="87">
        <v>48.35</v>
      </c>
      <c r="C98" s="87">
        <v>1.125</v>
      </c>
      <c r="D98" s="87">
        <v>2.6859999999999999</v>
      </c>
      <c r="E98" s="87">
        <v>1.2779</v>
      </c>
    </row>
    <row r="99" spans="1:5">
      <c r="A99" s="90">
        <v>29435</v>
      </c>
      <c r="B99" s="87">
        <v>62.11</v>
      </c>
      <c r="C99" s="87">
        <v>1.4453</v>
      </c>
      <c r="D99" s="87">
        <v>2.6859999999999999</v>
      </c>
      <c r="E99" s="87">
        <v>1.6418000000000001</v>
      </c>
    </row>
    <row r="100" spans="1:5">
      <c r="A100" s="90">
        <v>29466</v>
      </c>
      <c r="B100" s="87">
        <v>67.150000000000006</v>
      </c>
      <c r="C100" s="87">
        <v>1.5625</v>
      </c>
      <c r="D100" s="87">
        <v>2.6859999999999999</v>
      </c>
      <c r="E100" s="87">
        <v>1.7844</v>
      </c>
    </row>
    <row r="101" spans="1:5">
      <c r="A101" s="90">
        <v>29496</v>
      </c>
      <c r="B101" s="87">
        <v>68.59</v>
      </c>
      <c r="C101" s="87">
        <v>1.5703</v>
      </c>
      <c r="D101" s="87">
        <v>2.73</v>
      </c>
      <c r="E101" s="87">
        <v>1.7933000000000001</v>
      </c>
    </row>
    <row r="102" spans="1:5">
      <c r="A102" s="90">
        <v>29527</v>
      </c>
      <c r="B102" s="87">
        <v>74.73</v>
      </c>
      <c r="C102" s="87">
        <v>1.7109000000000001</v>
      </c>
      <c r="D102" s="87">
        <v>2.73</v>
      </c>
      <c r="E102" s="87">
        <v>1.9539000000000002</v>
      </c>
    </row>
    <row r="103" spans="1:5">
      <c r="A103" s="90">
        <v>29557</v>
      </c>
      <c r="B103" s="87">
        <v>75.67</v>
      </c>
      <c r="C103" s="87">
        <v>1.7344000000000002</v>
      </c>
      <c r="D103" s="87">
        <v>2.7269999999999999</v>
      </c>
      <c r="E103" s="87">
        <v>1.99</v>
      </c>
    </row>
    <row r="104" spans="1:5">
      <c r="A104" s="90">
        <v>29588</v>
      </c>
      <c r="B104" s="87">
        <v>85.22</v>
      </c>
      <c r="C104" s="87">
        <v>1.9531000000000001</v>
      </c>
      <c r="D104" s="87">
        <v>2.7269999999999999</v>
      </c>
      <c r="E104" s="87">
        <v>2.2410000000000001</v>
      </c>
    </row>
    <row r="105" spans="1:5">
      <c r="A105" s="90">
        <v>29619</v>
      </c>
      <c r="B105" s="87">
        <v>81.47</v>
      </c>
      <c r="C105" s="87">
        <v>1.8672000000000002</v>
      </c>
      <c r="D105" s="87">
        <v>2.7269999999999999</v>
      </c>
      <c r="E105" s="87">
        <v>2.1424000000000003</v>
      </c>
    </row>
    <row r="106" spans="1:5">
      <c r="A106" s="90">
        <v>29647</v>
      </c>
      <c r="B106" s="87">
        <v>85.22</v>
      </c>
      <c r="C106" s="87">
        <v>1.9531000000000001</v>
      </c>
      <c r="D106" s="87">
        <v>2.7269999999999999</v>
      </c>
      <c r="E106" s="87">
        <v>2.2509999999999999</v>
      </c>
    </row>
    <row r="107" spans="1:5">
      <c r="A107" s="90">
        <v>29678</v>
      </c>
      <c r="B107" s="87">
        <v>84.54</v>
      </c>
      <c r="C107" s="87">
        <v>1.9375</v>
      </c>
      <c r="D107" s="87">
        <v>2.7269999999999999</v>
      </c>
      <c r="E107" s="87">
        <v>2.2330000000000001</v>
      </c>
    </row>
    <row r="108" spans="1:5">
      <c r="A108" s="90">
        <v>29708</v>
      </c>
      <c r="B108" s="87">
        <v>102.87</v>
      </c>
      <c r="C108" s="87">
        <v>1.9844000000000002</v>
      </c>
      <c r="D108" s="87">
        <v>3.24</v>
      </c>
      <c r="E108" s="87">
        <v>2.2870000000000004</v>
      </c>
    </row>
    <row r="109" spans="1:5">
      <c r="A109" s="90">
        <v>29739</v>
      </c>
      <c r="B109" s="87">
        <v>116.23</v>
      </c>
      <c r="C109" s="87">
        <v>2.2422</v>
      </c>
      <c r="D109" s="87">
        <v>3.24</v>
      </c>
      <c r="E109" s="87">
        <v>2.5938999999999997</v>
      </c>
    </row>
    <row r="110" spans="1:5">
      <c r="A110" s="90">
        <v>29769</v>
      </c>
      <c r="B110" s="87">
        <v>108.94</v>
      </c>
      <c r="C110" s="87">
        <v>2.1015999999999999</v>
      </c>
      <c r="D110" s="87">
        <v>3.24</v>
      </c>
      <c r="E110" s="87">
        <v>2.4312</v>
      </c>
    </row>
    <row r="111" spans="1:5">
      <c r="A111" s="90">
        <v>29800</v>
      </c>
      <c r="B111" s="87">
        <v>101.65</v>
      </c>
      <c r="C111" s="87">
        <v>1.9609000000000001</v>
      </c>
      <c r="D111" s="87">
        <v>3.24</v>
      </c>
      <c r="E111" s="87">
        <v>2.2686000000000002</v>
      </c>
    </row>
    <row r="112" spans="1:5">
      <c r="A112" s="90">
        <v>29831</v>
      </c>
      <c r="B112" s="87">
        <v>88.29</v>
      </c>
      <c r="C112" s="87">
        <v>1.7031000000000001</v>
      </c>
      <c r="D112" s="87">
        <v>3.24</v>
      </c>
      <c r="E112" s="87">
        <v>1.9809000000000001</v>
      </c>
    </row>
    <row r="113" spans="1:5">
      <c r="A113" s="90">
        <v>29861</v>
      </c>
      <c r="B113" s="87">
        <v>87.820000000000007</v>
      </c>
      <c r="C113" s="87">
        <v>1.6719000000000002</v>
      </c>
      <c r="D113" s="87">
        <v>3.2829999999999999</v>
      </c>
      <c r="E113" s="87">
        <v>1.9446000000000001</v>
      </c>
    </row>
    <row r="114" spans="1:5">
      <c r="A114" s="90">
        <v>29892</v>
      </c>
      <c r="B114" s="87">
        <v>72.64</v>
      </c>
      <c r="C114" s="87">
        <v>1.3828</v>
      </c>
      <c r="D114" s="87">
        <v>3.2829999999999999</v>
      </c>
      <c r="E114" s="87">
        <v>1.6084000000000001</v>
      </c>
    </row>
    <row r="115" spans="1:5">
      <c r="A115" s="90">
        <v>29922</v>
      </c>
      <c r="B115" s="87">
        <v>86.39</v>
      </c>
      <c r="C115" s="87">
        <v>1.6406000000000001</v>
      </c>
      <c r="D115" s="87">
        <v>3.2909999999999999</v>
      </c>
      <c r="E115" s="87">
        <v>1.9192000000000002</v>
      </c>
    </row>
    <row r="116" spans="1:5">
      <c r="A116" s="90">
        <v>29953</v>
      </c>
      <c r="B116" s="87">
        <v>89.27</v>
      </c>
      <c r="C116" s="87">
        <v>1.6953</v>
      </c>
      <c r="D116" s="87">
        <v>3.2909999999999999</v>
      </c>
      <c r="E116" s="87">
        <v>1.9831999999999999</v>
      </c>
    </row>
    <row r="117" spans="1:5">
      <c r="A117" s="90">
        <v>29984</v>
      </c>
      <c r="B117" s="87">
        <v>86.8</v>
      </c>
      <c r="C117" s="87">
        <v>1.6484000000000001</v>
      </c>
      <c r="D117" s="87">
        <v>3.2909999999999999</v>
      </c>
      <c r="E117" s="87">
        <v>1.9283000000000001</v>
      </c>
    </row>
    <row r="118" spans="1:5">
      <c r="A118" s="90">
        <v>30012</v>
      </c>
      <c r="B118" s="87">
        <v>90.91</v>
      </c>
      <c r="C118" s="87">
        <v>1.7266000000000001</v>
      </c>
      <c r="D118" s="87">
        <v>3.2909999999999999</v>
      </c>
      <c r="E118" s="87">
        <v>2.0310000000000001</v>
      </c>
    </row>
    <row r="119" spans="1:5">
      <c r="A119" s="90">
        <v>30043</v>
      </c>
      <c r="B119" s="87">
        <v>95.44</v>
      </c>
      <c r="C119" s="87">
        <v>1.8125</v>
      </c>
      <c r="D119" s="87">
        <v>3.2909999999999999</v>
      </c>
      <c r="E119" s="87">
        <v>2.1320999999999999</v>
      </c>
    </row>
    <row r="120" spans="1:5">
      <c r="A120" s="90">
        <v>30073</v>
      </c>
      <c r="B120" s="87">
        <v>95.03</v>
      </c>
      <c r="C120" s="87">
        <v>1.8047000000000002</v>
      </c>
      <c r="D120" s="87">
        <v>3.2909999999999999</v>
      </c>
      <c r="E120" s="87">
        <v>2.1229</v>
      </c>
    </row>
    <row r="121" spans="1:5">
      <c r="A121" s="90">
        <v>30104</v>
      </c>
      <c r="B121" s="87">
        <v>77.75</v>
      </c>
      <c r="C121" s="87">
        <v>1.4766000000000001</v>
      </c>
      <c r="D121" s="87">
        <v>3.2909999999999999</v>
      </c>
      <c r="E121" s="87">
        <v>1.7479</v>
      </c>
    </row>
    <row r="122" spans="1:5">
      <c r="A122" s="90">
        <v>30134</v>
      </c>
      <c r="B122" s="87">
        <v>73.64</v>
      </c>
      <c r="C122" s="87">
        <v>1.3984000000000001</v>
      </c>
      <c r="D122" s="87">
        <v>3.2909999999999999</v>
      </c>
      <c r="E122" s="87">
        <v>1.6554</v>
      </c>
    </row>
    <row r="123" spans="1:5">
      <c r="A123" s="90">
        <v>30165</v>
      </c>
      <c r="B123" s="87">
        <v>67.25</v>
      </c>
      <c r="C123" s="87">
        <v>1.2656000000000001</v>
      </c>
      <c r="D123" s="87">
        <v>3.3210000000000002</v>
      </c>
      <c r="E123" s="87">
        <v>1.4982</v>
      </c>
    </row>
    <row r="124" spans="1:5">
      <c r="A124" s="90">
        <v>30196</v>
      </c>
      <c r="B124" s="87">
        <v>84.27</v>
      </c>
      <c r="C124" s="87">
        <v>1.5859000000000001</v>
      </c>
      <c r="D124" s="87">
        <v>3.3210000000000002</v>
      </c>
      <c r="E124" s="87">
        <v>1.8888</v>
      </c>
    </row>
    <row r="125" spans="1:5">
      <c r="A125" s="90">
        <v>30226</v>
      </c>
      <c r="B125" s="87">
        <v>79.87</v>
      </c>
      <c r="C125" s="87">
        <v>1.5</v>
      </c>
      <c r="D125" s="87">
        <v>3.3279999999999998</v>
      </c>
      <c r="E125" s="87">
        <v>1.7865</v>
      </c>
    </row>
    <row r="126" spans="1:5">
      <c r="A126" s="90">
        <v>30257</v>
      </c>
      <c r="B126" s="87">
        <v>83.2</v>
      </c>
      <c r="C126" s="87">
        <v>1.5625</v>
      </c>
      <c r="D126" s="87">
        <v>3.3279999999999998</v>
      </c>
      <c r="E126" s="87">
        <v>1.8609</v>
      </c>
    </row>
    <row r="127" spans="1:5">
      <c r="A127" s="90">
        <v>30287</v>
      </c>
      <c r="B127" s="87">
        <v>92.350000000000009</v>
      </c>
      <c r="C127" s="87">
        <v>1.7344000000000002</v>
      </c>
      <c r="D127" s="87">
        <v>3.3279999999999998</v>
      </c>
      <c r="E127" s="87">
        <v>2.0784000000000002</v>
      </c>
    </row>
    <row r="128" spans="1:5">
      <c r="A128" s="90">
        <v>30318</v>
      </c>
      <c r="B128" s="87">
        <v>91.52</v>
      </c>
      <c r="C128" s="87">
        <v>1.7188000000000001</v>
      </c>
      <c r="D128" s="87">
        <v>3.3279999999999998</v>
      </c>
      <c r="E128" s="87">
        <v>2.0596000000000001</v>
      </c>
    </row>
    <row r="129" spans="1:5">
      <c r="A129" s="90">
        <v>30349</v>
      </c>
      <c r="B129" s="87">
        <v>97.76</v>
      </c>
      <c r="C129" s="87">
        <v>1.8359000000000001</v>
      </c>
      <c r="D129" s="87">
        <v>3.3279999999999998</v>
      </c>
      <c r="E129" s="87">
        <v>2.2000999999999999</v>
      </c>
    </row>
    <row r="130" spans="1:5">
      <c r="A130" s="90">
        <v>30377</v>
      </c>
      <c r="B130" s="87">
        <v>105.66</v>
      </c>
      <c r="C130" s="87">
        <v>1.9844000000000002</v>
      </c>
      <c r="D130" s="87">
        <v>3.3279999999999998</v>
      </c>
      <c r="E130" s="87">
        <v>2.3891</v>
      </c>
    </row>
    <row r="131" spans="1:5">
      <c r="A131" s="90">
        <v>30408</v>
      </c>
      <c r="B131" s="87">
        <v>108.99000000000001</v>
      </c>
      <c r="C131" s="87">
        <v>2.0468999999999999</v>
      </c>
      <c r="D131" s="87">
        <v>3.3279999999999998</v>
      </c>
      <c r="E131" s="87">
        <v>2.4643999999999999</v>
      </c>
    </row>
    <row r="132" spans="1:5">
      <c r="A132" s="90">
        <v>30438</v>
      </c>
      <c r="B132" s="87">
        <v>119.66</v>
      </c>
      <c r="C132" s="87">
        <v>2.2343999999999999</v>
      </c>
      <c r="D132" s="87">
        <v>3.347</v>
      </c>
      <c r="E132" s="87">
        <v>2.6900999999999997</v>
      </c>
    </row>
    <row r="133" spans="1:5">
      <c r="A133" s="90">
        <v>30469</v>
      </c>
      <c r="B133" s="87">
        <v>126.35000000000001</v>
      </c>
      <c r="C133" s="87">
        <v>2.3593999999999999</v>
      </c>
      <c r="D133" s="87">
        <v>3.347</v>
      </c>
      <c r="E133" s="87">
        <v>2.8517000000000001</v>
      </c>
    </row>
    <row r="134" spans="1:5">
      <c r="A134" s="90">
        <v>30499</v>
      </c>
      <c r="B134" s="87">
        <v>139.99</v>
      </c>
      <c r="C134" s="87">
        <v>2.6093999999999999</v>
      </c>
      <c r="D134" s="87">
        <v>3.3530000000000002</v>
      </c>
      <c r="E134" s="87">
        <v>3.1538999999999997</v>
      </c>
    </row>
    <row r="135" spans="1:5">
      <c r="A135" s="90">
        <v>30530</v>
      </c>
      <c r="B135" s="87">
        <v>145.86000000000001</v>
      </c>
      <c r="C135" s="87">
        <v>2.7188000000000003</v>
      </c>
      <c r="D135" s="87">
        <v>3.3530000000000002</v>
      </c>
      <c r="E135" s="87">
        <v>3.2861000000000002</v>
      </c>
    </row>
    <row r="136" spans="1:5">
      <c r="A136" s="90">
        <v>30561</v>
      </c>
      <c r="B136" s="87">
        <v>134.96</v>
      </c>
      <c r="C136" s="87">
        <v>2.5156000000000001</v>
      </c>
      <c r="D136" s="87">
        <v>3.3530000000000002</v>
      </c>
      <c r="E136" s="87">
        <v>3.0537999999999998</v>
      </c>
    </row>
    <row r="137" spans="1:5">
      <c r="A137" s="90">
        <v>30591</v>
      </c>
      <c r="B137" s="87">
        <v>142.5</v>
      </c>
      <c r="C137" s="87">
        <v>2.6563000000000003</v>
      </c>
      <c r="D137" s="87">
        <v>6.7060000000000004</v>
      </c>
      <c r="E137" s="87">
        <v>3.2244999999999999</v>
      </c>
    </row>
    <row r="138" spans="1:5">
      <c r="A138" s="90">
        <v>30622</v>
      </c>
      <c r="B138" s="87">
        <v>149.56</v>
      </c>
      <c r="C138" s="87">
        <v>2.7813000000000003</v>
      </c>
      <c r="D138" s="87">
        <v>6.7220000000000004</v>
      </c>
      <c r="E138" s="87">
        <v>3.3761999999999999</v>
      </c>
    </row>
    <row r="139" spans="1:5">
      <c r="A139" s="90">
        <v>30652</v>
      </c>
      <c r="B139" s="87">
        <v>161.33000000000001</v>
      </c>
      <c r="C139" s="87">
        <v>3</v>
      </c>
      <c r="D139" s="87">
        <v>6.7220000000000004</v>
      </c>
      <c r="E139" s="87">
        <v>3.6554000000000002</v>
      </c>
    </row>
    <row r="140" spans="1:5">
      <c r="A140" s="90">
        <v>30683</v>
      </c>
      <c r="B140" s="87">
        <v>156.95000000000002</v>
      </c>
      <c r="C140" s="87">
        <v>2.875</v>
      </c>
      <c r="D140" s="87">
        <v>6.8239999999999998</v>
      </c>
      <c r="E140" s="87">
        <v>3.5030999999999999</v>
      </c>
    </row>
    <row r="141" spans="1:5">
      <c r="A141" s="90">
        <v>30714</v>
      </c>
      <c r="B141" s="87">
        <v>159.51</v>
      </c>
      <c r="C141" s="87">
        <v>2.9218999999999999</v>
      </c>
      <c r="D141" s="87">
        <v>6.8239999999999998</v>
      </c>
      <c r="E141" s="87">
        <v>3.5602</v>
      </c>
    </row>
    <row r="142" spans="1:5">
      <c r="A142" s="90">
        <v>30743</v>
      </c>
      <c r="B142" s="87">
        <v>146.72</v>
      </c>
      <c r="C142" s="87">
        <v>2.6875</v>
      </c>
      <c r="D142" s="87">
        <v>6.8239999999999998</v>
      </c>
      <c r="E142" s="87">
        <v>3.2885000000000004</v>
      </c>
    </row>
    <row r="143" spans="1:5">
      <c r="A143" s="90">
        <v>30774</v>
      </c>
      <c r="B143" s="87">
        <v>153.54</v>
      </c>
      <c r="C143" s="87">
        <v>2.8125</v>
      </c>
      <c r="D143" s="87">
        <v>6.8239999999999998</v>
      </c>
      <c r="E143" s="87">
        <v>3.4415000000000004</v>
      </c>
    </row>
    <row r="144" spans="1:5">
      <c r="A144" s="90">
        <v>30804</v>
      </c>
      <c r="B144" s="87">
        <v>164.77</v>
      </c>
      <c r="C144" s="87">
        <v>3.0156000000000001</v>
      </c>
      <c r="D144" s="87">
        <v>6.83</v>
      </c>
      <c r="E144" s="87">
        <v>3.6900999999999997</v>
      </c>
    </row>
    <row r="145" spans="1:5">
      <c r="A145" s="90">
        <v>30835</v>
      </c>
      <c r="B145" s="87">
        <v>143.43</v>
      </c>
      <c r="C145" s="87">
        <v>2.625</v>
      </c>
      <c r="D145" s="87">
        <v>6.83</v>
      </c>
      <c r="E145" s="87">
        <v>3.2263000000000002</v>
      </c>
    </row>
    <row r="146" spans="1:5">
      <c r="A146" s="90">
        <v>30865</v>
      </c>
      <c r="B146" s="87">
        <v>149.41</v>
      </c>
      <c r="C146" s="87">
        <v>2.7343999999999999</v>
      </c>
      <c r="D146" s="87">
        <v>6.83</v>
      </c>
      <c r="E146" s="87">
        <v>3.3607999999999998</v>
      </c>
    </row>
    <row r="147" spans="1:5">
      <c r="A147" s="90">
        <v>30896</v>
      </c>
      <c r="B147" s="87">
        <v>165.38</v>
      </c>
      <c r="C147" s="87">
        <v>3</v>
      </c>
      <c r="D147" s="87">
        <v>6.891</v>
      </c>
      <c r="E147" s="87">
        <v>3.6873</v>
      </c>
    </row>
    <row r="148" spans="1:5">
      <c r="A148" s="90">
        <v>30927</v>
      </c>
      <c r="B148" s="87">
        <v>187.78</v>
      </c>
      <c r="C148" s="87">
        <v>3.4063000000000003</v>
      </c>
      <c r="D148" s="87">
        <v>6.891</v>
      </c>
      <c r="E148" s="87">
        <v>4.2019000000000002</v>
      </c>
    </row>
    <row r="149" spans="1:5">
      <c r="A149" s="90">
        <v>30957</v>
      </c>
      <c r="B149" s="87">
        <v>165.94</v>
      </c>
      <c r="C149" s="87">
        <v>3</v>
      </c>
      <c r="D149" s="87">
        <v>6.9139999999999997</v>
      </c>
      <c r="E149" s="87">
        <v>3.7007999999999996</v>
      </c>
    </row>
    <row r="150" spans="1:5">
      <c r="A150" s="90">
        <v>30988</v>
      </c>
      <c r="B150" s="87">
        <v>184.95000000000002</v>
      </c>
      <c r="C150" s="87">
        <v>3.3438000000000003</v>
      </c>
      <c r="D150" s="87">
        <v>6.9139999999999997</v>
      </c>
      <c r="E150" s="87">
        <v>4.1248000000000005</v>
      </c>
    </row>
    <row r="151" spans="1:5">
      <c r="A151" s="90">
        <v>31018</v>
      </c>
      <c r="B151" s="87">
        <v>169.39000000000001</v>
      </c>
      <c r="C151" s="87">
        <v>3.0625</v>
      </c>
      <c r="D151" s="87">
        <v>6.9139999999999997</v>
      </c>
      <c r="E151" s="87">
        <v>3.7932999999999999</v>
      </c>
    </row>
    <row r="152" spans="1:5">
      <c r="A152" s="90">
        <v>31049</v>
      </c>
      <c r="B152" s="87">
        <v>168.22</v>
      </c>
      <c r="C152" s="87">
        <v>3</v>
      </c>
      <c r="D152" s="87">
        <v>7.0090000000000003</v>
      </c>
      <c r="E152" s="87">
        <v>3.7159000000000004</v>
      </c>
    </row>
    <row r="153" spans="1:5">
      <c r="A153" s="90">
        <v>31080</v>
      </c>
      <c r="B153" s="87">
        <v>176.1</v>
      </c>
      <c r="C153" s="87">
        <v>3.1406000000000001</v>
      </c>
      <c r="D153" s="87">
        <v>7.0090000000000003</v>
      </c>
      <c r="E153" s="87">
        <v>3.8900999999999999</v>
      </c>
    </row>
    <row r="154" spans="1:5">
      <c r="A154" s="90">
        <v>31108</v>
      </c>
      <c r="B154" s="87">
        <v>183.99</v>
      </c>
      <c r="C154" s="87">
        <v>3.2813000000000003</v>
      </c>
      <c r="D154" s="87">
        <v>7.0090000000000003</v>
      </c>
      <c r="E154" s="87">
        <v>4.0801999999999996</v>
      </c>
    </row>
    <row r="155" spans="1:5">
      <c r="A155" s="90">
        <v>31139</v>
      </c>
      <c r="B155" s="87">
        <v>180.48</v>
      </c>
      <c r="C155" s="87">
        <v>3.2188000000000003</v>
      </c>
      <c r="D155" s="87">
        <v>7.0090000000000003</v>
      </c>
      <c r="E155" s="87">
        <v>4.0025000000000004</v>
      </c>
    </row>
    <row r="156" spans="1:5">
      <c r="A156" s="90">
        <v>31169</v>
      </c>
      <c r="B156" s="87">
        <v>169.24</v>
      </c>
      <c r="C156" s="87">
        <v>3.0313000000000003</v>
      </c>
      <c r="D156" s="87">
        <v>6.9790000000000001</v>
      </c>
      <c r="E156" s="87">
        <v>3.7692999999999999</v>
      </c>
    </row>
    <row r="157" spans="1:5">
      <c r="A157" s="90">
        <v>31200</v>
      </c>
      <c r="B157" s="87">
        <v>177.96</v>
      </c>
      <c r="C157" s="87">
        <v>3.1875</v>
      </c>
      <c r="D157" s="87">
        <v>6.9790000000000001</v>
      </c>
      <c r="E157" s="87">
        <v>3.9792000000000001</v>
      </c>
    </row>
    <row r="158" spans="1:5">
      <c r="A158" s="90">
        <v>31230</v>
      </c>
      <c r="B158" s="87">
        <v>193.67000000000002</v>
      </c>
      <c r="C158" s="87">
        <v>3.4688000000000003</v>
      </c>
      <c r="D158" s="87">
        <v>6.9790000000000001</v>
      </c>
      <c r="E158" s="87">
        <v>4.3303000000000003</v>
      </c>
    </row>
    <row r="159" spans="1:5">
      <c r="A159" s="90">
        <v>31261</v>
      </c>
      <c r="B159" s="87">
        <v>223.01</v>
      </c>
      <c r="C159" s="87">
        <v>3.875</v>
      </c>
      <c r="D159" s="87">
        <v>7.194</v>
      </c>
      <c r="E159" s="87">
        <v>4.8373999999999997</v>
      </c>
    </row>
    <row r="160" spans="1:5">
      <c r="A160" s="90">
        <v>31292</v>
      </c>
      <c r="B160" s="87">
        <v>218.52</v>
      </c>
      <c r="C160" s="87">
        <v>3.7969000000000004</v>
      </c>
      <c r="D160" s="87">
        <v>7.194</v>
      </c>
      <c r="E160" s="87">
        <v>4.7569999999999997</v>
      </c>
    </row>
    <row r="161" spans="1:5">
      <c r="A161" s="90">
        <v>31322</v>
      </c>
      <c r="B161" s="87">
        <v>223.94</v>
      </c>
      <c r="C161" s="87">
        <v>3.8906000000000001</v>
      </c>
      <c r="D161" s="87">
        <v>7.1950000000000003</v>
      </c>
      <c r="E161" s="87">
        <v>4.8745000000000003</v>
      </c>
    </row>
    <row r="162" spans="1:5">
      <c r="A162" s="90">
        <v>31353</v>
      </c>
      <c r="B162" s="87">
        <v>221.25</v>
      </c>
      <c r="C162" s="87">
        <v>3.8438000000000003</v>
      </c>
      <c r="D162" s="87">
        <v>7.1950000000000003</v>
      </c>
      <c r="E162" s="87">
        <v>4.8157999999999994</v>
      </c>
    </row>
    <row r="163" spans="1:5">
      <c r="A163" s="90">
        <v>31383</v>
      </c>
      <c r="B163" s="87">
        <v>232.04</v>
      </c>
      <c r="C163" s="87">
        <v>4.0312999999999999</v>
      </c>
      <c r="D163" s="87">
        <v>7.1950000000000003</v>
      </c>
      <c r="E163" s="87">
        <v>5.0678999999999998</v>
      </c>
    </row>
    <row r="164" spans="1:5">
      <c r="A164" s="90">
        <v>31414</v>
      </c>
      <c r="B164" s="87">
        <v>255.99</v>
      </c>
      <c r="C164" s="87">
        <v>4.4375</v>
      </c>
      <c r="D164" s="87">
        <v>7.2110000000000003</v>
      </c>
      <c r="E164" s="87">
        <v>5.5785999999999998</v>
      </c>
    </row>
    <row r="165" spans="1:5">
      <c r="A165" s="90">
        <v>31445</v>
      </c>
      <c r="B165" s="87">
        <v>273.12</v>
      </c>
      <c r="C165" s="87">
        <v>4.7343999999999999</v>
      </c>
      <c r="D165" s="87">
        <v>7.2110000000000003</v>
      </c>
      <c r="E165" s="87">
        <v>5.9519000000000002</v>
      </c>
    </row>
    <row r="166" spans="1:5">
      <c r="A166" s="90">
        <v>31473</v>
      </c>
      <c r="B166" s="87">
        <v>287.54000000000002</v>
      </c>
      <c r="C166" s="87">
        <v>4.9843999999999999</v>
      </c>
      <c r="D166" s="87">
        <v>7.2110000000000003</v>
      </c>
      <c r="E166" s="87">
        <v>6.2834000000000003</v>
      </c>
    </row>
    <row r="167" spans="1:5">
      <c r="A167" s="90">
        <v>31504</v>
      </c>
      <c r="B167" s="87">
        <v>291.14</v>
      </c>
      <c r="C167" s="87">
        <v>5.0468999999999999</v>
      </c>
      <c r="D167" s="87">
        <v>7.2110000000000003</v>
      </c>
      <c r="E167" s="87">
        <v>6.3622000000000005</v>
      </c>
    </row>
    <row r="168" spans="1:5">
      <c r="A168" s="90">
        <v>31534</v>
      </c>
      <c r="B168" s="87">
        <v>299.26</v>
      </c>
      <c r="C168" s="87">
        <v>5.1875</v>
      </c>
      <c r="D168" s="87">
        <v>7.2110000000000003</v>
      </c>
      <c r="E168" s="87">
        <v>6.5395000000000003</v>
      </c>
    </row>
    <row r="169" spans="1:5">
      <c r="A169" s="90">
        <v>31565</v>
      </c>
      <c r="B169" s="87">
        <v>305.57</v>
      </c>
      <c r="C169" s="87">
        <v>5.2968999999999999</v>
      </c>
      <c r="D169" s="87">
        <v>7.2110000000000003</v>
      </c>
      <c r="E169" s="87">
        <v>6.6962999999999999</v>
      </c>
    </row>
    <row r="170" spans="1:5">
      <c r="A170" s="90">
        <v>31595</v>
      </c>
      <c r="B170" s="87">
        <v>303.28000000000003</v>
      </c>
      <c r="C170" s="87">
        <v>5.25</v>
      </c>
      <c r="D170" s="87">
        <v>7.2210000000000001</v>
      </c>
      <c r="E170" s="87">
        <v>6.6370000000000005</v>
      </c>
    </row>
    <row r="171" spans="1:5">
      <c r="A171" s="90">
        <v>31626</v>
      </c>
      <c r="B171" s="87">
        <v>262.66000000000003</v>
      </c>
      <c r="C171" s="87">
        <v>4.5468999999999999</v>
      </c>
      <c r="D171" s="87">
        <v>7.2210000000000001</v>
      </c>
      <c r="E171" s="87">
        <v>5.7481000000000009</v>
      </c>
    </row>
    <row r="172" spans="1:5">
      <c r="A172" s="90">
        <v>31657</v>
      </c>
      <c r="B172" s="87">
        <v>262.66000000000003</v>
      </c>
      <c r="C172" s="87">
        <v>4.5468999999999999</v>
      </c>
      <c r="D172" s="87">
        <v>7.2210000000000001</v>
      </c>
      <c r="E172" s="87">
        <v>5.7671999999999999</v>
      </c>
    </row>
    <row r="173" spans="1:5">
      <c r="A173" s="90">
        <v>31687</v>
      </c>
      <c r="B173" s="87">
        <v>268.08</v>
      </c>
      <c r="C173" s="87">
        <v>4.6406000000000001</v>
      </c>
      <c r="D173" s="87">
        <v>7.2210000000000001</v>
      </c>
      <c r="E173" s="87">
        <v>5.8860999999999999</v>
      </c>
    </row>
    <row r="174" spans="1:5">
      <c r="A174" s="90">
        <v>31718</v>
      </c>
      <c r="B174" s="87">
        <v>274.40000000000003</v>
      </c>
      <c r="C174" s="87">
        <v>4.75</v>
      </c>
      <c r="D174" s="87">
        <v>7.2210000000000001</v>
      </c>
      <c r="E174" s="87">
        <v>6.0247999999999999</v>
      </c>
    </row>
    <row r="175" spans="1:5">
      <c r="A175" s="90">
        <v>31748</v>
      </c>
      <c r="B175" s="87">
        <v>294.20999999999998</v>
      </c>
      <c r="C175" s="87">
        <v>5.0937999999999999</v>
      </c>
      <c r="D175" s="87">
        <v>7.22</v>
      </c>
      <c r="E175" s="87">
        <v>6.4802</v>
      </c>
    </row>
    <row r="176" spans="1:5">
      <c r="A176" s="90">
        <v>31779</v>
      </c>
      <c r="B176" s="87">
        <v>297.54000000000002</v>
      </c>
      <c r="C176" s="87">
        <v>5.1406000000000001</v>
      </c>
      <c r="D176" s="87">
        <v>7.2350000000000003</v>
      </c>
      <c r="E176" s="87">
        <v>6.5398000000000005</v>
      </c>
    </row>
    <row r="177" spans="1:5">
      <c r="A177" s="90">
        <v>31810</v>
      </c>
      <c r="B177" s="87">
        <v>334.62</v>
      </c>
      <c r="C177" s="87">
        <v>5.7812999999999999</v>
      </c>
      <c r="D177" s="87">
        <v>7.2350000000000003</v>
      </c>
      <c r="E177" s="87">
        <v>7.3548</v>
      </c>
    </row>
    <row r="178" spans="1:5">
      <c r="A178" s="90">
        <v>31838</v>
      </c>
      <c r="B178" s="87">
        <v>328.29</v>
      </c>
      <c r="C178" s="87">
        <v>5.6718999999999999</v>
      </c>
      <c r="D178" s="87">
        <v>7.2350000000000003</v>
      </c>
      <c r="E178" s="87">
        <v>7.2363999999999997</v>
      </c>
    </row>
    <row r="179" spans="1:5">
      <c r="A179" s="90">
        <v>31869</v>
      </c>
      <c r="B179" s="87">
        <v>350.90000000000003</v>
      </c>
      <c r="C179" s="87">
        <v>6.0625</v>
      </c>
      <c r="D179" s="87">
        <v>7.2350000000000003</v>
      </c>
      <c r="E179" s="87">
        <v>7.7347000000000001</v>
      </c>
    </row>
    <row r="180" spans="1:5">
      <c r="A180" s="90">
        <v>31899</v>
      </c>
      <c r="B180" s="87">
        <v>331</v>
      </c>
      <c r="C180" s="87">
        <v>5.7187999999999999</v>
      </c>
      <c r="D180" s="87">
        <v>7.2350000000000003</v>
      </c>
      <c r="E180" s="87">
        <v>7.2961999999999998</v>
      </c>
    </row>
    <row r="181" spans="1:5">
      <c r="A181" s="90">
        <v>31930</v>
      </c>
      <c r="B181" s="87">
        <v>330.51</v>
      </c>
      <c r="C181" s="87">
        <v>5.7031000000000001</v>
      </c>
      <c r="D181" s="87">
        <v>7.2439999999999998</v>
      </c>
      <c r="E181" s="87">
        <v>7.2968000000000011</v>
      </c>
    </row>
    <row r="182" spans="1:5">
      <c r="A182" s="90">
        <v>31960</v>
      </c>
      <c r="B182" s="87">
        <v>334.2</v>
      </c>
      <c r="C182" s="87">
        <v>5.7343999999999999</v>
      </c>
      <c r="D182" s="87">
        <v>7.2850000000000001</v>
      </c>
      <c r="E182" s="87">
        <v>7.3368000000000002</v>
      </c>
    </row>
    <row r="183" spans="1:5">
      <c r="A183" s="90">
        <v>31991</v>
      </c>
      <c r="B183" s="87">
        <v>361.52</v>
      </c>
      <c r="C183" s="87">
        <v>6.2031000000000001</v>
      </c>
      <c r="D183" s="87">
        <v>7.2850000000000001</v>
      </c>
      <c r="E183" s="87">
        <v>7.9364999999999997</v>
      </c>
    </row>
    <row r="184" spans="1:5">
      <c r="A184" s="90">
        <v>32022</v>
      </c>
      <c r="B184" s="87">
        <v>353.27</v>
      </c>
      <c r="C184" s="87">
        <v>6.0625</v>
      </c>
      <c r="D184" s="87">
        <v>7.2839999999999998</v>
      </c>
      <c r="E184" s="87">
        <v>7.7771000000000008</v>
      </c>
    </row>
    <row r="185" spans="1:5">
      <c r="A185" s="90">
        <v>32052</v>
      </c>
      <c r="B185" s="87">
        <v>350.54</v>
      </c>
      <c r="C185" s="87">
        <v>6.0156000000000001</v>
      </c>
      <c r="D185" s="87">
        <v>7.2839999999999998</v>
      </c>
      <c r="E185" s="87">
        <v>7.7169000000000008</v>
      </c>
    </row>
    <row r="186" spans="1:5">
      <c r="A186" s="90">
        <v>32083</v>
      </c>
      <c r="B186" s="87">
        <v>239.46</v>
      </c>
      <c r="C186" s="87">
        <v>4.1093999999999999</v>
      </c>
      <c r="D186" s="87">
        <v>7.2839999999999998</v>
      </c>
      <c r="E186" s="87">
        <v>5.2715999999999994</v>
      </c>
    </row>
    <row r="187" spans="1:5">
      <c r="A187" s="90">
        <v>32113</v>
      </c>
      <c r="B187" s="87">
        <v>274.69</v>
      </c>
      <c r="C187" s="87">
        <v>4.2343999999999999</v>
      </c>
      <c r="D187" s="87">
        <v>8.109</v>
      </c>
      <c r="E187" s="87">
        <v>5.4524999999999997</v>
      </c>
    </row>
    <row r="188" spans="1:5">
      <c r="A188" s="90">
        <v>32144</v>
      </c>
      <c r="B188" s="87">
        <v>285.84000000000003</v>
      </c>
      <c r="C188" s="87">
        <v>4.4062999999999999</v>
      </c>
      <c r="D188" s="87">
        <v>8.109</v>
      </c>
      <c r="E188" s="87">
        <v>5.6738999999999997</v>
      </c>
    </row>
    <row r="189" spans="1:5">
      <c r="A189" s="90">
        <v>32175</v>
      </c>
      <c r="B189" s="87">
        <v>317.26</v>
      </c>
      <c r="C189" s="87">
        <v>4.8906000000000001</v>
      </c>
      <c r="D189" s="87">
        <v>8.109</v>
      </c>
      <c r="E189" s="87">
        <v>6.2976000000000001</v>
      </c>
    </row>
    <row r="190" spans="1:5">
      <c r="A190" s="90">
        <v>32204</v>
      </c>
      <c r="B190" s="87">
        <v>340.58</v>
      </c>
      <c r="C190" s="87">
        <v>5.25</v>
      </c>
      <c r="D190" s="87">
        <v>8.109</v>
      </c>
      <c r="E190" s="87">
        <v>6.7833000000000006</v>
      </c>
    </row>
    <row r="191" spans="1:5">
      <c r="A191" s="90">
        <v>32235</v>
      </c>
      <c r="B191" s="87">
        <v>357.81</v>
      </c>
      <c r="C191" s="87">
        <v>5.5156000000000001</v>
      </c>
      <c r="D191" s="87">
        <v>8.109</v>
      </c>
      <c r="E191" s="87">
        <v>7.1265999999999998</v>
      </c>
    </row>
    <row r="192" spans="1:5">
      <c r="A192" s="90">
        <v>32265</v>
      </c>
      <c r="B192" s="87">
        <v>355.78000000000003</v>
      </c>
      <c r="C192" s="87">
        <v>5.4843999999999999</v>
      </c>
      <c r="D192" s="87">
        <v>8.109</v>
      </c>
      <c r="E192" s="87">
        <v>7.0861999999999998</v>
      </c>
    </row>
    <row r="193" spans="1:5">
      <c r="A193" s="90">
        <v>32296</v>
      </c>
      <c r="B193" s="87">
        <v>349.7</v>
      </c>
      <c r="C193" s="87">
        <v>5.3906000000000001</v>
      </c>
      <c r="D193" s="87">
        <v>8.109</v>
      </c>
      <c r="E193" s="87">
        <v>6.9881000000000002</v>
      </c>
    </row>
    <row r="194" spans="1:5">
      <c r="A194" s="90">
        <v>32326</v>
      </c>
      <c r="B194" s="87">
        <v>384.12</v>
      </c>
      <c r="C194" s="87">
        <v>5.8906000000000001</v>
      </c>
      <c r="D194" s="87">
        <v>8.1509999999999998</v>
      </c>
      <c r="E194" s="87">
        <v>7.6363000000000003</v>
      </c>
    </row>
    <row r="195" spans="1:5">
      <c r="A195" s="90">
        <v>32357</v>
      </c>
      <c r="B195" s="87">
        <v>355.59000000000003</v>
      </c>
      <c r="C195" s="87">
        <v>5.4531000000000001</v>
      </c>
      <c r="D195" s="87">
        <v>8.1509999999999998</v>
      </c>
      <c r="E195" s="87">
        <v>7.0690999999999997</v>
      </c>
    </row>
    <row r="196" spans="1:5">
      <c r="A196" s="90">
        <v>32388</v>
      </c>
      <c r="B196" s="87">
        <v>334.11</v>
      </c>
      <c r="C196" s="87">
        <v>5.125</v>
      </c>
      <c r="D196" s="87">
        <v>8.1489999999999991</v>
      </c>
      <c r="E196" s="87">
        <v>6.6673999999999998</v>
      </c>
    </row>
    <row r="197" spans="1:5">
      <c r="A197" s="90">
        <v>32418</v>
      </c>
      <c r="B197" s="87">
        <v>344.3</v>
      </c>
      <c r="C197" s="87">
        <v>5.2812999999999999</v>
      </c>
      <c r="D197" s="87">
        <v>8.1489999999999991</v>
      </c>
      <c r="E197" s="87">
        <v>6.8707000000000003</v>
      </c>
    </row>
    <row r="198" spans="1:5">
      <c r="A198" s="90">
        <v>32449</v>
      </c>
      <c r="B198" s="87">
        <v>361.61</v>
      </c>
      <c r="C198" s="87">
        <v>5.5468999999999999</v>
      </c>
      <c r="D198" s="87">
        <v>8.1489999999999991</v>
      </c>
      <c r="E198" s="87">
        <v>7.2163000000000004</v>
      </c>
    </row>
    <row r="199" spans="1:5">
      <c r="A199" s="90">
        <v>32479</v>
      </c>
      <c r="B199" s="87">
        <v>358.56</v>
      </c>
      <c r="C199" s="87">
        <v>5.5</v>
      </c>
      <c r="D199" s="87">
        <v>8.1489999999999991</v>
      </c>
      <c r="E199" s="87">
        <v>7.18</v>
      </c>
    </row>
    <row r="200" spans="1:5">
      <c r="A200" s="90">
        <v>32510</v>
      </c>
      <c r="B200" s="87">
        <v>371.19</v>
      </c>
      <c r="C200" s="87">
        <v>5.6875</v>
      </c>
      <c r="D200" s="87">
        <v>8.1579999999999995</v>
      </c>
      <c r="E200" s="87">
        <v>7.4247000000000005</v>
      </c>
    </row>
    <row r="201" spans="1:5">
      <c r="A201" s="90">
        <v>32541</v>
      </c>
      <c r="B201" s="87">
        <v>388.52</v>
      </c>
      <c r="C201" s="87">
        <v>5.9531000000000001</v>
      </c>
      <c r="D201" s="87">
        <v>8.1579999999999995</v>
      </c>
      <c r="E201" s="87">
        <v>7.7714999999999996</v>
      </c>
    </row>
    <row r="202" spans="1:5">
      <c r="A202" s="90">
        <v>32569</v>
      </c>
      <c r="B202" s="87">
        <v>384.45</v>
      </c>
      <c r="C202" s="87">
        <v>5.8906000000000001</v>
      </c>
      <c r="D202" s="87">
        <v>8.1579999999999995</v>
      </c>
      <c r="E202" s="87">
        <v>7.7158000000000007</v>
      </c>
    </row>
    <row r="203" spans="1:5">
      <c r="A203" s="90">
        <v>32600</v>
      </c>
      <c r="B203" s="87">
        <v>360.99</v>
      </c>
      <c r="C203" s="87">
        <v>5.5312999999999999</v>
      </c>
      <c r="D203" s="87">
        <v>8.1579999999999995</v>
      </c>
      <c r="E203" s="87">
        <v>7.2450999999999999</v>
      </c>
    </row>
    <row r="204" spans="1:5">
      <c r="A204" s="90">
        <v>32630</v>
      </c>
      <c r="B204" s="87">
        <v>420.14</v>
      </c>
      <c r="C204" s="87">
        <v>6.4375</v>
      </c>
      <c r="D204" s="87">
        <v>8.1579999999999995</v>
      </c>
      <c r="E204" s="87">
        <v>8.4321000000000002</v>
      </c>
    </row>
    <row r="205" spans="1:5">
      <c r="A205" s="90">
        <v>32661</v>
      </c>
      <c r="B205" s="87">
        <v>118.08</v>
      </c>
      <c r="C205" s="87">
        <v>1.7969000000000002</v>
      </c>
      <c r="D205" s="87">
        <v>8.2140000000000004</v>
      </c>
      <c r="E205" s="87">
        <v>9.8852999999999991</v>
      </c>
    </row>
    <row r="206" spans="1:5">
      <c r="A206" s="90">
        <v>32691</v>
      </c>
      <c r="B206" s="87">
        <v>141.69</v>
      </c>
      <c r="C206" s="87">
        <v>2.1562999999999999</v>
      </c>
      <c r="D206" s="87">
        <v>8.2140000000000004</v>
      </c>
      <c r="E206" s="87">
        <v>11.862299999999999</v>
      </c>
    </row>
    <row r="207" spans="1:5">
      <c r="A207" s="90">
        <v>32722</v>
      </c>
      <c r="B207" s="87">
        <v>167.32</v>
      </c>
      <c r="C207" s="87">
        <v>2.5468999999999999</v>
      </c>
      <c r="D207" s="87">
        <v>8.2119999999999997</v>
      </c>
      <c r="E207" s="87">
        <v>14.0113</v>
      </c>
    </row>
    <row r="208" spans="1:5">
      <c r="A208" s="90">
        <v>32753</v>
      </c>
      <c r="B208" s="87">
        <v>142.68</v>
      </c>
      <c r="C208" s="87">
        <v>2.1718999999999999</v>
      </c>
      <c r="D208" s="87">
        <v>8.2119999999999997</v>
      </c>
      <c r="E208" s="87">
        <v>11.9483</v>
      </c>
    </row>
    <row r="209" spans="1:5">
      <c r="A209" s="90">
        <v>32783</v>
      </c>
      <c r="B209" s="87">
        <v>181.69</v>
      </c>
      <c r="C209" s="87">
        <v>2.7656000000000001</v>
      </c>
      <c r="D209" s="87">
        <v>8.2119999999999997</v>
      </c>
      <c r="E209" s="87">
        <v>15.214700000000001</v>
      </c>
    </row>
    <row r="210" spans="1:5">
      <c r="A210" s="90">
        <v>32814</v>
      </c>
      <c r="B210" s="87">
        <v>159.11000000000001</v>
      </c>
      <c r="C210" s="87">
        <v>2.4218999999999999</v>
      </c>
      <c r="D210" s="87">
        <v>8.2119999999999997</v>
      </c>
      <c r="E210" s="87">
        <v>13.323600000000001</v>
      </c>
    </row>
    <row r="211" spans="1:5">
      <c r="A211" s="90">
        <v>32844</v>
      </c>
      <c r="B211" s="87">
        <v>168.35</v>
      </c>
      <c r="C211" s="87">
        <v>2.5625</v>
      </c>
      <c r="D211" s="87">
        <v>8.2119999999999997</v>
      </c>
      <c r="E211" s="87">
        <v>14.097200000000001</v>
      </c>
    </row>
    <row r="212" spans="1:5">
      <c r="A212" s="90">
        <v>32875</v>
      </c>
      <c r="B212" s="87">
        <v>171.74</v>
      </c>
      <c r="C212" s="87">
        <v>2.5781000000000001</v>
      </c>
      <c r="D212" s="87">
        <v>8.327</v>
      </c>
      <c r="E212" s="87">
        <v>14.183199999999999</v>
      </c>
    </row>
    <row r="213" spans="1:5">
      <c r="A213" s="90">
        <v>32906</v>
      </c>
      <c r="B213" s="87">
        <v>166.54</v>
      </c>
      <c r="C213" s="87">
        <v>2.5</v>
      </c>
      <c r="D213" s="87">
        <v>8.327</v>
      </c>
      <c r="E213" s="87">
        <v>13.753399999999999</v>
      </c>
    </row>
    <row r="214" spans="1:5">
      <c r="A214" s="90">
        <v>32934</v>
      </c>
      <c r="B214" s="87">
        <v>174.87</v>
      </c>
      <c r="C214" s="87">
        <v>2.625</v>
      </c>
      <c r="D214" s="87">
        <v>8.327</v>
      </c>
      <c r="E214" s="87">
        <v>14.4411</v>
      </c>
    </row>
    <row r="215" spans="1:5">
      <c r="A215" s="90">
        <v>32965</v>
      </c>
      <c r="B215" s="87">
        <v>166.54</v>
      </c>
      <c r="C215" s="87">
        <v>2.5</v>
      </c>
      <c r="D215" s="87">
        <v>8.327</v>
      </c>
      <c r="E215" s="87">
        <v>13.753399999999999</v>
      </c>
    </row>
    <row r="216" spans="1:5">
      <c r="A216" s="90">
        <v>32995</v>
      </c>
      <c r="B216" s="87">
        <v>182.66</v>
      </c>
      <c r="C216" s="87">
        <v>2.7188000000000003</v>
      </c>
      <c r="D216" s="87">
        <v>8.3979999999999997</v>
      </c>
      <c r="E216" s="87">
        <v>14.956800000000001</v>
      </c>
    </row>
    <row r="217" spans="1:5">
      <c r="A217" s="90">
        <v>33026</v>
      </c>
      <c r="B217" s="87">
        <v>212.05</v>
      </c>
      <c r="C217" s="87">
        <v>3.1563000000000003</v>
      </c>
      <c r="D217" s="87">
        <v>8.3979999999999997</v>
      </c>
      <c r="E217" s="87">
        <v>17.363700000000001</v>
      </c>
    </row>
    <row r="218" spans="1:5">
      <c r="A218" s="90">
        <v>33056</v>
      </c>
      <c r="B218" s="87">
        <v>238.29</v>
      </c>
      <c r="C218" s="87">
        <v>3.5469000000000004</v>
      </c>
      <c r="D218" s="87">
        <v>8.3979999999999997</v>
      </c>
      <c r="E218" s="87">
        <v>19.512599999999999</v>
      </c>
    </row>
    <row r="219" spans="1:5">
      <c r="A219" s="90">
        <v>33087</v>
      </c>
      <c r="B219" s="87">
        <v>217.3</v>
      </c>
      <c r="C219" s="87">
        <v>3.2343999999999999</v>
      </c>
      <c r="D219" s="87">
        <v>8.3979999999999997</v>
      </c>
      <c r="E219" s="87">
        <v>17.793500000000002</v>
      </c>
    </row>
    <row r="220" spans="1:5">
      <c r="A220" s="90">
        <v>33118</v>
      </c>
      <c r="B220" s="87">
        <v>190.07</v>
      </c>
      <c r="C220" s="87">
        <v>2.7188000000000003</v>
      </c>
      <c r="D220" s="87">
        <v>8.7390000000000008</v>
      </c>
      <c r="E220" s="87">
        <v>14.956800000000001</v>
      </c>
    </row>
    <row r="221" spans="1:5">
      <c r="A221" s="90">
        <v>33148</v>
      </c>
      <c r="B221" s="87">
        <v>175.87</v>
      </c>
      <c r="C221" s="87">
        <v>2.5156000000000001</v>
      </c>
      <c r="D221" s="87">
        <v>8.7390000000000008</v>
      </c>
      <c r="E221" s="87">
        <v>13.839400000000001</v>
      </c>
    </row>
    <row r="222" spans="1:5">
      <c r="A222" s="90">
        <v>33179</v>
      </c>
      <c r="B222" s="87">
        <v>194.44</v>
      </c>
      <c r="C222" s="87">
        <v>2.7813000000000003</v>
      </c>
      <c r="D222" s="87">
        <v>8.7390000000000008</v>
      </c>
      <c r="E222" s="87">
        <v>15.300699999999999</v>
      </c>
    </row>
    <row r="223" spans="1:5">
      <c r="A223" s="90">
        <v>33209</v>
      </c>
      <c r="B223" s="87">
        <v>205.3</v>
      </c>
      <c r="C223" s="87">
        <v>2.9375</v>
      </c>
      <c r="D223" s="87">
        <v>8.7360000000000007</v>
      </c>
      <c r="E223" s="87">
        <v>16.1602</v>
      </c>
    </row>
    <row r="224" spans="1:5">
      <c r="A224" s="90">
        <v>33240</v>
      </c>
      <c r="B224" s="87">
        <v>214.03</v>
      </c>
      <c r="C224" s="87">
        <v>3.0625</v>
      </c>
      <c r="D224" s="87">
        <v>8.7360000000000007</v>
      </c>
      <c r="E224" s="87">
        <v>16.847899999999999</v>
      </c>
    </row>
    <row r="225" spans="1:5">
      <c r="A225" s="90">
        <v>33271</v>
      </c>
      <c r="B225" s="87">
        <v>264.26</v>
      </c>
      <c r="C225" s="87">
        <v>3.7813000000000003</v>
      </c>
      <c r="D225" s="87">
        <v>8.7360000000000007</v>
      </c>
      <c r="E225" s="87">
        <v>20.802</v>
      </c>
    </row>
    <row r="226" spans="1:5">
      <c r="A226" s="90">
        <v>33299</v>
      </c>
      <c r="B226" s="87">
        <v>275.18</v>
      </c>
      <c r="C226" s="87">
        <v>3.9375</v>
      </c>
      <c r="D226" s="87">
        <v>8.7360000000000007</v>
      </c>
      <c r="E226" s="87">
        <v>21.6616</v>
      </c>
    </row>
    <row r="227" spans="1:5">
      <c r="A227" s="90">
        <v>33330</v>
      </c>
      <c r="B227" s="87">
        <v>281.74</v>
      </c>
      <c r="C227" s="87">
        <v>4.0312999999999999</v>
      </c>
      <c r="D227" s="87">
        <v>8.7360000000000007</v>
      </c>
      <c r="E227" s="87">
        <v>22.177400000000002</v>
      </c>
    </row>
    <row r="228" spans="1:5">
      <c r="A228" s="90">
        <v>33360</v>
      </c>
      <c r="B228" s="87">
        <v>281.59000000000003</v>
      </c>
      <c r="C228" s="87">
        <v>3.9219000000000004</v>
      </c>
      <c r="D228" s="87">
        <v>8.9749999999999996</v>
      </c>
      <c r="E228" s="87">
        <v>21.575599999999998</v>
      </c>
    </row>
    <row r="229" spans="1:5">
      <c r="A229" s="90">
        <v>33391</v>
      </c>
      <c r="B229" s="87">
        <v>307.39</v>
      </c>
      <c r="C229" s="87">
        <v>4.2812999999999999</v>
      </c>
      <c r="D229" s="87">
        <v>8.9749999999999996</v>
      </c>
      <c r="E229" s="87">
        <v>23.552700000000002</v>
      </c>
    </row>
    <row r="230" spans="1:5">
      <c r="A230" s="90">
        <v>33421</v>
      </c>
      <c r="B230" s="87">
        <v>290.99</v>
      </c>
      <c r="C230" s="87">
        <v>4.0312999999999999</v>
      </c>
      <c r="D230" s="87">
        <v>9.0229999999999997</v>
      </c>
      <c r="E230" s="87">
        <v>22.177400000000002</v>
      </c>
    </row>
    <row r="231" spans="1:5">
      <c r="A231" s="90">
        <v>33452</v>
      </c>
      <c r="B231" s="87">
        <v>341.75</v>
      </c>
      <c r="C231" s="87">
        <v>4.7343999999999999</v>
      </c>
      <c r="D231" s="87">
        <v>9.0229999999999997</v>
      </c>
      <c r="E231" s="87">
        <v>26.045500000000001</v>
      </c>
    </row>
    <row r="232" spans="1:5">
      <c r="A232" s="90">
        <v>33483</v>
      </c>
      <c r="B232" s="87">
        <v>349.22</v>
      </c>
      <c r="C232" s="87">
        <v>4.7812999999999999</v>
      </c>
      <c r="D232" s="87">
        <v>9.1300000000000008</v>
      </c>
      <c r="E232" s="87">
        <v>26.3034</v>
      </c>
    </row>
    <row r="233" spans="1:5">
      <c r="A233" s="90">
        <v>33513</v>
      </c>
      <c r="B233" s="87">
        <v>346.94</v>
      </c>
      <c r="C233" s="87">
        <v>4.75</v>
      </c>
      <c r="D233" s="87">
        <v>9.1300000000000008</v>
      </c>
      <c r="E233" s="87">
        <v>26.131500000000003</v>
      </c>
    </row>
    <row r="234" spans="1:5">
      <c r="A234" s="90">
        <v>33544</v>
      </c>
      <c r="B234" s="87">
        <v>378.89</v>
      </c>
      <c r="C234" s="87">
        <v>5.1875</v>
      </c>
      <c r="D234" s="87">
        <v>9.1300000000000008</v>
      </c>
      <c r="E234" s="87">
        <v>28.5383</v>
      </c>
    </row>
    <row r="235" spans="1:5">
      <c r="A235" s="90">
        <v>33574</v>
      </c>
      <c r="B235" s="87">
        <v>387.94</v>
      </c>
      <c r="C235" s="87">
        <v>5.1093999999999999</v>
      </c>
      <c r="D235" s="87">
        <v>9.4909999999999997</v>
      </c>
      <c r="E235" s="87">
        <v>28.108499999999999</v>
      </c>
    </row>
    <row r="236" spans="1:5">
      <c r="A236" s="90">
        <v>33605</v>
      </c>
      <c r="B236" s="87">
        <v>435.40000000000003</v>
      </c>
      <c r="C236" s="87">
        <v>5.7343999999999999</v>
      </c>
      <c r="D236" s="87">
        <v>9.4909999999999997</v>
      </c>
      <c r="E236" s="87">
        <v>31.546900000000001</v>
      </c>
    </row>
    <row r="237" spans="1:5">
      <c r="A237" s="90">
        <v>33636</v>
      </c>
      <c r="B237" s="87">
        <v>469.8</v>
      </c>
      <c r="C237" s="87">
        <v>6.1875</v>
      </c>
      <c r="D237" s="87">
        <v>9.4909999999999997</v>
      </c>
      <c r="E237" s="87">
        <v>34.039700000000003</v>
      </c>
    </row>
    <row r="238" spans="1:5">
      <c r="A238" s="90">
        <v>33665</v>
      </c>
      <c r="B238" s="87">
        <v>505.40000000000003</v>
      </c>
      <c r="C238" s="87">
        <v>6.6562999999999999</v>
      </c>
      <c r="D238" s="87">
        <v>9.4909999999999997</v>
      </c>
      <c r="E238" s="87">
        <v>36.618400000000001</v>
      </c>
    </row>
    <row r="239" spans="1:5">
      <c r="A239" s="90">
        <v>33696</v>
      </c>
      <c r="B239" s="87">
        <v>476.92</v>
      </c>
      <c r="C239" s="87">
        <v>6.2812999999999999</v>
      </c>
      <c r="D239" s="87">
        <v>9.4909999999999997</v>
      </c>
      <c r="E239" s="87">
        <v>34.555399999999999</v>
      </c>
    </row>
    <row r="240" spans="1:5">
      <c r="A240" s="90">
        <v>33726</v>
      </c>
      <c r="B240" s="87">
        <v>485.52</v>
      </c>
      <c r="C240" s="87">
        <v>6.3437999999999999</v>
      </c>
      <c r="D240" s="87">
        <v>9.5670000000000002</v>
      </c>
      <c r="E240" s="87">
        <v>34.8992</v>
      </c>
    </row>
    <row r="241" spans="1:5">
      <c r="A241" s="90">
        <v>33757</v>
      </c>
      <c r="B241" s="87">
        <v>502.27000000000004</v>
      </c>
      <c r="C241" s="87">
        <v>6.5625</v>
      </c>
      <c r="D241" s="87">
        <v>9.5670000000000002</v>
      </c>
      <c r="E241" s="87">
        <v>36.102699999999999</v>
      </c>
    </row>
    <row r="242" spans="1:5">
      <c r="A242" s="90">
        <v>33787</v>
      </c>
      <c r="B242" s="87">
        <v>451.06</v>
      </c>
      <c r="C242" s="87">
        <v>5.875</v>
      </c>
      <c r="D242" s="87">
        <v>9.5969999999999995</v>
      </c>
      <c r="E242" s="87">
        <v>32.320500000000003</v>
      </c>
    </row>
    <row r="243" spans="1:5">
      <c r="A243" s="90">
        <v>33818</v>
      </c>
      <c r="B243" s="87">
        <v>495.45</v>
      </c>
      <c r="C243" s="87">
        <v>6.4531000000000001</v>
      </c>
      <c r="D243" s="87">
        <v>9.5969999999999995</v>
      </c>
      <c r="E243" s="87">
        <v>35.500999999999998</v>
      </c>
    </row>
    <row r="244" spans="1:5">
      <c r="A244" s="90">
        <v>33849</v>
      </c>
      <c r="B244" s="87">
        <v>424.67</v>
      </c>
      <c r="C244" s="87">
        <v>5.5312999999999999</v>
      </c>
      <c r="D244" s="87">
        <v>9.5969999999999995</v>
      </c>
      <c r="E244" s="87">
        <v>30.429400000000001</v>
      </c>
    </row>
    <row r="245" spans="1:5">
      <c r="A245" s="90">
        <v>33879</v>
      </c>
      <c r="B245" s="87">
        <v>434.40000000000003</v>
      </c>
      <c r="C245" s="87">
        <v>5.6562999999999999</v>
      </c>
      <c r="D245" s="87">
        <v>19.2</v>
      </c>
      <c r="E245" s="87">
        <v>31.117100000000001</v>
      </c>
    </row>
    <row r="246" spans="1:5">
      <c r="A246" s="90">
        <v>33910</v>
      </c>
      <c r="B246" s="87">
        <v>460.8</v>
      </c>
      <c r="C246" s="87">
        <v>6</v>
      </c>
      <c r="D246" s="87">
        <v>19.2</v>
      </c>
      <c r="E246" s="87">
        <v>33.008099999999999</v>
      </c>
    </row>
    <row r="247" spans="1:5">
      <c r="A247" s="90">
        <v>33940</v>
      </c>
      <c r="B247" s="87">
        <v>456</v>
      </c>
      <c r="C247" s="87">
        <v>5.9375</v>
      </c>
      <c r="D247" s="87">
        <v>19.2</v>
      </c>
      <c r="E247" s="87">
        <v>32.664300000000004</v>
      </c>
    </row>
    <row r="248" spans="1:5">
      <c r="A248" s="90">
        <v>33971</v>
      </c>
      <c r="B248" s="87">
        <v>482.8</v>
      </c>
      <c r="C248" s="87">
        <v>6.2812999999999999</v>
      </c>
      <c r="D248" s="87">
        <v>19.216000000000001</v>
      </c>
      <c r="E248" s="87">
        <v>34.555399999999999</v>
      </c>
    </row>
    <row r="249" spans="1:5">
      <c r="A249" s="90">
        <v>34002</v>
      </c>
      <c r="B249" s="87">
        <v>451.58</v>
      </c>
      <c r="C249" s="87">
        <v>5.875</v>
      </c>
      <c r="D249" s="87">
        <v>19.216000000000001</v>
      </c>
      <c r="E249" s="87">
        <v>32.320500000000003</v>
      </c>
    </row>
    <row r="250" spans="1:5">
      <c r="A250" s="90">
        <v>34030</v>
      </c>
      <c r="B250" s="87">
        <v>427.56</v>
      </c>
      <c r="C250" s="87">
        <v>5.5625</v>
      </c>
      <c r="D250" s="87">
        <v>19.216000000000001</v>
      </c>
      <c r="E250" s="87">
        <v>30.601300000000002</v>
      </c>
    </row>
    <row r="251" spans="1:5">
      <c r="A251" s="90">
        <v>34061</v>
      </c>
      <c r="B251" s="87">
        <v>461.18</v>
      </c>
      <c r="C251" s="87">
        <v>6</v>
      </c>
      <c r="D251" s="87">
        <v>19.216000000000001</v>
      </c>
      <c r="E251" s="87">
        <v>33.008099999999999</v>
      </c>
    </row>
    <row r="252" spans="1:5">
      <c r="A252" s="90">
        <v>34091</v>
      </c>
      <c r="B252" s="87">
        <v>449.17</v>
      </c>
      <c r="C252" s="87">
        <v>5.8437999999999999</v>
      </c>
      <c r="D252" s="87">
        <v>19.216000000000001</v>
      </c>
      <c r="E252" s="87">
        <v>32.148600000000002</v>
      </c>
    </row>
    <row r="253" spans="1:5">
      <c r="A253" s="90">
        <v>34122</v>
      </c>
      <c r="B253" s="87">
        <v>473.19</v>
      </c>
      <c r="C253" s="87">
        <v>6.1562999999999999</v>
      </c>
      <c r="D253" s="87">
        <v>19.216000000000001</v>
      </c>
      <c r="E253" s="87">
        <v>33.867699999999999</v>
      </c>
    </row>
    <row r="254" spans="1:5">
      <c r="A254" s="90">
        <v>34152</v>
      </c>
      <c r="B254" s="87">
        <v>482.18</v>
      </c>
      <c r="C254" s="87">
        <v>6.2187999999999999</v>
      </c>
      <c r="D254" s="87">
        <v>19.384</v>
      </c>
      <c r="E254" s="87">
        <v>34.211599999999997</v>
      </c>
    </row>
    <row r="255" spans="1:5">
      <c r="A255" s="90">
        <v>34183</v>
      </c>
      <c r="B255" s="87">
        <v>494.29</v>
      </c>
      <c r="C255" s="87">
        <v>6.375</v>
      </c>
      <c r="D255" s="87">
        <v>19.384</v>
      </c>
      <c r="E255" s="87">
        <v>35.071199999999997</v>
      </c>
    </row>
    <row r="256" spans="1:5">
      <c r="A256" s="90">
        <v>34214</v>
      </c>
      <c r="B256" s="87">
        <v>565.93000000000006</v>
      </c>
      <c r="C256" s="87">
        <v>7.25</v>
      </c>
      <c r="D256" s="87">
        <v>19.515000000000001</v>
      </c>
      <c r="E256" s="87">
        <v>39.884799999999998</v>
      </c>
    </row>
    <row r="257" spans="1:5">
      <c r="A257" s="90">
        <v>34244</v>
      </c>
      <c r="B257" s="87">
        <v>578.13</v>
      </c>
      <c r="C257" s="87">
        <v>7.4063000000000008</v>
      </c>
      <c r="D257" s="87">
        <v>19.515000000000001</v>
      </c>
      <c r="E257" s="87">
        <v>40.744399999999999</v>
      </c>
    </row>
    <row r="258" spans="1:5">
      <c r="A258" s="90">
        <v>34275</v>
      </c>
      <c r="B258" s="87">
        <v>583.01</v>
      </c>
      <c r="C258" s="87">
        <v>7.4688000000000008</v>
      </c>
      <c r="D258" s="87">
        <v>19.515000000000001</v>
      </c>
      <c r="E258" s="87">
        <v>41.088200000000001</v>
      </c>
    </row>
    <row r="259" spans="1:5">
      <c r="A259" s="90">
        <v>34305</v>
      </c>
      <c r="B259" s="87">
        <v>536.66</v>
      </c>
      <c r="C259" s="87">
        <v>6.875</v>
      </c>
      <c r="D259" s="87">
        <v>19.515000000000001</v>
      </c>
      <c r="E259" s="87">
        <v>37.821800000000003</v>
      </c>
    </row>
    <row r="260" spans="1:5">
      <c r="A260" s="90">
        <v>34336</v>
      </c>
      <c r="B260" s="87">
        <v>605.46</v>
      </c>
      <c r="C260" s="87">
        <v>7.6563000000000008</v>
      </c>
      <c r="D260" s="87">
        <v>19.77</v>
      </c>
      <c r="E260" s="87">
        <v>42.119800000000005</v>
      </c>
    </row>
    <row r="261" spans="1:5">
      <c r="A261" s="90">
        <v>34367</v>
      </c>
      <c r="B261" s="87">
        <v>612.87</v>
      </c>
      <c r="C261" s="87">
        <v>7.75</v>
      </c>
      <c r="D261" s="87">
        <v>19.77</v>
      </c>
      <c r="E261" s="87">
        <v>42.6355</v>
      </c>
    </row>
    <row r="262" spans="1:5">
      <c r="A262" s="90">
        <v>34395</v>
      </c>
      <c r="B262" s="87">
        <v>590.63</v>
      </c>
      <c r="C262" s="87">
        <v>7.4688000000000008</v>
      </c>
      <c r="D262" s="87">
        <v>19.77</v>
      </c>
      <c r="E262" s="87">
        <v>41.088200000000001</v>
      </c>
    </row>
    <row r="263" spans="1:5">
      <c r="A263" s="90">
        <v>34426</v>
      </c>
      <c r="B263" s="87">
        <v>556.03</v>
      </c>
      <c r="C263" s="87">
        <v>7.0313000000000008</v>
      </c>
      <c r="D263" s="87">
        <v>19.77</v>
      </c>
      <c r="E263" s="87">
        <v>38.681399999999996</v>
      </c>
    </row>
    <row r="264" spans="1:5">
      <c r="A264" s="90">
        <v>34456</v>
      </c>
      <c r="B264" s="87">
        <v>576.82000000000005</v>
      </c>
      <c r="C264" s="87">
        <v>7.2813000000000008</v>
      </c>
      <c r="D264" s="87">
        <v>19.805</v>
      </c>
      <c r="E264" s="87">
        <v>40.056800000000003</v>
      </c>
    </row>
    <row r="265" spans="1:5">
      <c r="A265" s="90">
        <v>34487</v>
      </c>
      <c r="B265" s="87">
        <v>554.54</v>
      </c>
      <c r="C265" s="87">
        <v>7</v>
      </c>
      <c r="D265" s="87">
        <v>19.805</v>
      </c>
      <c r="E265" s="87">
        <v>38.509500000000003</v>
      </c>
    </row>
    <row r="266" spans="1:5">
      <c r="A266" s="90">
        <v>34517</v>
      </c>
      <c r="B266" s="87">
        <v>562.23</v>
      </c>
      <c r="C266" s="87">
        <v>7.0625</v>
      </c>
      <c r="D266" s="87">
        <v>19.902000000000001</v>
      </c>
      <c r="E266" s="87">
        <v>38.853299999999997</v>
      </c>
    </row>
    <row r="267" spans="1:5">
      <c r="A267" s="90">
        <v>34548</v>
      </c>
      <c r="B267" s="87">
        <v>626.91</v>
      </c>
      <c r="C267" s="87">
        <v>7.875</v>
      </c>
      <c r="D267" s="87">
        <v>19.902000000000001</v>
      </c>
      <c r="E267" s="87">
        <v>43.3232</v>
      </c>
    </row>
    <row r="268" spans="1:5">
      <c r="A268" s="90">
        <v>34579</v>
      </c>
      <c r="B268" s="87">
        <v>718.27</v>
      </c>
      <c r="C268" s="87">
        <v>9</v>
      </c>
      <c r="D268" s="87">
        <v>19.952000000000002</v>
      </c>
      <c r="E268" s="87">
        <v>49.5122</v>
      </c>
    </row>
    <row r="269" spans="1:5">
      <c r="A269" s="90">
        <v>34609</v>
      </c>
      <c r="B269" s="87">
        <v>638.46</v>
      </c>
      <c r="C269" s="87">
        <v>8</v>
      </c>
      <c r="D269" s="87">
        <v>19.952000000000002</v>
      </c>
      <c r="E269" s="87">
        <v>44.010899999999999</v>
      </c>
    </row>
    <row r="270" spans="1:5">
      <c r="A270" s="90">
        <v>34640</v>
      </c>
      <c r="B270" s="87">
        <v>685.85</v>
      </c>
      <c r="C270" s="87">
        <v>8.5937999999999999</v>
      </c>
      <c r="D270" s="87">
        <v>19.952000000000002</v>
      </c>
      <c r="E270" s="87">
        <v>47.277300000000004</v>
      </c>
    </row>
    <row r="271" spans="1:5">
      <c r="A271" s="90">
        <v>34670</v>
      </c>
      <c r="B271" s="87">
        <v>686.37</v>
      </c>
      <c r="C271" s="87">
        <v>8.5937999999999999</v>
      </c>
      <c r="D271" s="87">
        <v>19.966999999999999</v>
      </c>
      <c r="E271" s="87">
        <v>47.277300000000004</v>
      </c>
    </row>
    <row r="272" spans="1:5">
      <c r="A272" s="90">
        <v>34701</v>
      </c>
      <c r="B272" s="87">
        <v>723.80000000000007</v>
      </c>
      <c r="C272" s="87">
        <v>9.0625</v>
      </c>
      <c r="D272" s="87">
        <v>19.966999999999999</v>
      </c>
      <c r="E272" s="87">
        <v>49.856099999999998</v>
      </c>
    </row>
    <row r="273" spans="1:5">
      <c r="A273" s="90">
        <v>34732</v>
      </c>
      <c r="B273" s="87">
        <v>796.18000000000006</v>
      </c>
      <c r="C273" s="87">
        <v>9.9687999999999999</v>
      </c>
      <c r="D273" s="87">
        <v>19.966999999999999</v>
      </c>
      <c r="E273" s="87">
        <v>54.8416</v>
      </c>
    </row>
    <row r="274" spans="1:5">
      <c r="A274" s="90">
        <v>34760</v>
      </c>
      <c r="B274" s="87">
        <v>841.11</v>
      </c>
      <c r="C274" s="87">
        <v>10.5313</v>
      </c>
      <c r="D274" s="87">
        <v>19.966999999999999</v>
      </c>
      <c r="E274" s="87">
        <v>57.936199999999999</v>
      </c>
    </row>
    <row r="275" spans="1:5">
      <c r="A275" s="90">
        <v>34791</v>
      </c>
      <c r="B275" s="87">
        <v>856.08</v>
      </c>
      <c r="C275" s="87">
        <v>10.7188</v>
      </c>
      <c r="D275" s="87">
        <v>19.966999999999999</v>
      </c>
      <c r="E275" s="87">
        <v>58.967700000000008</v>
      </c>
    </row>
    <row r="276" spans="1:5">
      <c r="A276" s="90">
        <v>34821</v>
      </c>
      <c r="B276" s="87">
        <v>894.98</v>
      </c>
      <c r="C276" s="87">
        <v>11.125</v>
      </c>
      <c r="D276" s="87">
        <v>20.111999999999998</v>
      </c>
      <c r="E276" s="87">
        <v>61.202600000000004</v>
      </c>
    </row>
    <row r="277" spans="1:5">
      <c r="A277" s="90">
        <v>34852</v>
      </c>
      <c r="B277" s="87">
        <v>918.44</v>
      </c>
      <c r="C277" s="87">
        <v>10.9375</v>
      </c>
      <c r="D277" s="87">
        <v>20.992999999999999</v>
      </c>
      <c r="E277" s="87">
        <v>60.171099999999996</v>
      </c>
    </row>
    <row r="278" spans="1:5">
      <c r="A278" s="90">
        <v>34882</v>
      </c>
      <c r="B278" s="87">
        <v>937.30000000000007</v>
      </c>
      <c r="C278" s="87">
        <v>11.2188</v>
      </c>
      <c r="D278" s="87">
        <v>20.887</v>
      </c>
      <c r="E278" s="87">
        <v>61.718400000000003</v>
      </c>
    </row>
    <row r="279" spans="1:5">
      <c r="A279" s="90">
        <v>34913</v>
      </c>
      <c r="B279" s="87">
        <v>1062.6300000000001</v>
      </c>
      <c r="C279" s="87">
        <v>12.7188</v>
      </c>
      <c r="D279" s="87">
        <v>20.887</v>
      </c>
      <c r="E279" s="87">
        <v>69.970399999999998</v>
      </c>
    </row>
    <row r="280" spans="1:5">
      <c r="A280" s="90">
        <v>34944</v>
      </c>
      <c r="B280" s="87">
        <v>1097.44</v>
      </c>
      <c r="C280" s="87">
        <v>13.0313</v>
      </c>
      <c r="D280" s="87">
        <v>21.053999999999998</v>
      </c>
      <c r="E280" s="87">
        <v>71.689599999999999</v>
      </c>
    </row>
    <row r="281" spans="1:5">
      <c r="A281" s="90">
        <v>34974</v>
      </c>
      <c r="B281" s="87">
        <v>1152.71</v>
      </c>
      <c r="C281" s="87">
        <v>13.6875</v>
      </c>
      <c r="D281" s="87">
        <v>42.107999999999997</v>
      </c>
      <c r="E281" s="87">
        <v>75.299800000000005</v>
      </c>
    </row>
    <row r="282" spans="1:5">
      <c r="A282" s="90">
        <v>35005</v>
      </c>
      <c r="B282" s="87">
        <v>1115.8600000000001</v>
      </c>
      <c r="C282" s="87">
        <v>13.25</v>
      </c>
      <c r="D282" s="87">
        <v>42.107999999999997</v>
      </c>
      <c r="E282" s="87">
        <v>72.893000000000001</v>
      </c>
    </row>
    <row r="283" spans="1:5">
      <c r="A283" s="90">
        <v>35035</v>
      </c>
      <c r="B283" s="87">
        <v>1268.5</v>
      </c>
      <c r="C283" s="87">
        <v>15.0625</v>
      </c>
      <c r="D283" s="87">
        <v>42.107999999999997</v>
      </c>
      <c r="E283" s="87">
        <v>82.864199999999997</v>
      </c>
    </row>
    <row r="284" spans="1:5">
      <c r="A284" s="90">
        <v>35066</v>
      </c>
      <c r="B284" s="87">
        <v>1186.1400000000001</v>
      </c>
      <c r="C284" s="87">
        <v>14.0625</v>
      </c>
      <c r="D284" s="87">
        <v>42.173999999999999</v>
      </c>
      <c r="E284" s="87">
        <v>77.362799999999993</v>
      </c>
    </row>
    <row r="285" spans="1:5">
      <c r="A285" s="90">
        <v>35097</v>
      </c>
      <c r="B285" s="87">
        <v>1281.04</v>
      </c>
      <c r="C285" s="87">
        <v>15.1875</v>
      </c>
      <c r="D285" s="87">
        <v>42.173999999999999</v>
      </c>
      <c r="E285" s="87">
        <v>83.5518</v>
      </c>
    </row>
    <row r="286" spans="1:5">
      <c r="A286" s="90">
        <v>35126</v>
      </c>
      <c r="B286" s="87">
        <v>1238.8600000000001</v>
      </c>
      <c r="C286" s="87">
        <v>14.6875</v>
      </c>
      <c r="D286" s="87">
        <v>42.173999999999999</v>
      </c>
      <c r="E286" s="87">
        <v>80.801199999999994</v>
      </c>
    </row>
    <row r="287" spans="1:5">
      <c r="A287" s="90">
        <v>35157</v>
      </c>
      <c r="B287" s="87">
        <v>1381.2</v>
      </c>
      <c r="C287" s="87">
        <v>16.375</v>
      </c>
      <c r="D287" s="87">
        <v>42.173999999999999</v>
      </c>
      <c r="E287" s="87">
        <v>90.084699999999998</v>
      </c>
    </row>
    <row r="288" spans="1:5">
      <c r="A288" s="90">
        <v>35187</v>
      </c>
      <c r="B288" s="87">
        <v>1461.97</v>
      </c>
      <c r="C288" s="87">
        <v>17.25</v>
      </c>
      <c r="D288" s="87">
        <v>42.375999999999998</v>
      </c>
      <c r="E288" s="87">
        <v>94.898399999999995</v>
      </c>
    </row>
    <row r="289" spans="1:5">
      <c r="A289" s="90">
        <v>35218</v>
      </c>
      <c r="B289" s="87">
        <v>1483.16</v>
      </c>
      <c r="C289" s="87">
        <v>17.5</v>
      </c>
      <c r="D289" s="87">
        <v>42.375999999999998</v>
      </c>
      <c r="E289" s="87">
        <v>96.273700000000005</v>
      </c>
    </row>
    <row r="290" spans="1:5">
      <c r="A290" s="90">
        <v>35248</v>
      </c>
      <c r="B290" s="87">
        <v>1469.31</v>
      </c>
      <c r="C290" s="87">
        <v>17.3125</v>
      </c>
      <c r="D290" s="87">
        <v>42.435000000000002</v>
      </c>
      <c r="E290" s="87">
        <v>95.242199999999997</v>
      </c>
    </row>
    <row r="291" spans="1:5">
      <c r="A291" s="90">
        <v>35279</v>
      </c>
      <c r="B291" s="87">
        <v>1527.66</v>
      </c>
      <c r="C291" s="87">
        <v>18</v>
      </c>
      <c r="D291" s="87">
        <v>42.435000000000002</v>
      </c>
      <c r="E291" s="87">
        <v>99.0244</v>
      </c>
    </row>
    <row r="292" spans="1:5">
      <c r="A292" s="90">
        <v>35310</v>
      </c>
      <c r="B292" s="87">
        <v>1607.45</v>
      </c>
      <c r="C292" s="87">
        <v>18.9375</v>
      </c>
      <c r="D292" s="87">
        <v>42.441000000000003</v>
      </c>
      <c r="E292" s="87">
        <v>104.1819</v>
      </c>
    </row>
    <row r="293" spans="1:5">
      <c r="A293" s="90">
        <v>35340</v>
      </c>
      <c r="B293" s="87">
        <v>1596.8400000000001</v>
      </c>
      <c r="C293" s="87">
        <v>18.8125</v>
      </c>
      <c r="D293" s="87">
        <v>42.441000000000003</v>
      </c>
      <c r="E293" s="87">
        <v>103.49430000000001</v>
      </c>
    </row>
    <row r="294" spans="1:5">
      <c r="A294" s="90">
        <v>35371</v>
      </c>
      <c r="B294" s="87">
        <v>1660.5</v>
      </c>
      <c r="C294" s="87">
        <v>19.5625</v>
      </c>
      <c r="D294" s="87">
        <v>42.441000000000003</v>
      </c>
      <c r="E294" s="87">
        <v>107.6203</v>
      </c>
    </row>
    <row r="295" spans="1:5">
      <c r="A295" s="90">
        <v>35401</v>
      </c>
      <c r="B295" s="87">
        <v>1793.13</v>
      </c>
      <c r="C295" s="87">
        <v>21.125</v>
      </c>
      <c r="D295" s="87">
        <v>42.441000000000003</v>
      </c>
      <c r="E295" s="87">
        <v>116.21610000000001</v>
      </c>
    </row>
    <row r="296" spans="1:5">
      <c r="A296" s="90">
        <v>35432</v>
      </c>
      <c r="B296" s="87">
        <v>1762.75</v>
      </c>
      <c r="C296" s="87">
        <v>20.75</v>
      </c>
      <c r="D296" s="87">
        <v>42.475999999999999</v>
      </c>
      <c r="E296" s="87">
        <v>114.15309999999999</v>
      </c>
    </row>
    <row r="297" spans="1:5">
      <c r="A297" s="90">
        <v>35463</v>
      </c>
      <c r="B297" s="87">
        <v>1831.78</v>
      </c>
      <c r="C297" s="87">
        <v>21.5625</v>
      </c>
      <c r="D297" s="87">
        <v>42.475999999999999</v>
      </c>
      <c r="E297" s="87">
        <v>118.623</v>
      </c>
    </row>
    <row r="298" spans="1:5">
      <c r="A298" s="90">
        <v>35491</v>
      </c>
      <c r="B298" s="87">
        <v>1736.21</v>
      </c>
      <c r="C298" s="87">
        <v>20.4375</v>
      </c>
      <c r="D298" s="87">
        <v>42.475999999999999</v>
      </c>
      <c r="E298" s="87">
        <v>112.43389999999999</v>
      </c>
    </row>
    <row r="299" spans="1:5">
      <c r="A299" s="90">
        <v>35522</v>
      </c>
      <c r="B299" s="87">
        <v>1900.8</v>
      </c>
      <c r="C299" s="87">
        <v>22.375</v>
      </c>
      <c r="D299" s="87">
        <v>42.475999999999999</v>
      </c>
      <c r="E299" s="87">
        <v>123.09280000000001</v>
      </c>
    </row>
    <row r="300" spans="1:5">
      <c r="A300" s="90">
        <v>35552</v>
      </c>
      <c r="B300" s="87">
        <v>2012.52</v>
      </c>
      <c r="C300" s="87">
        <v>23.625</v>
      </c>
      <c r="D300" s="87">
        <v>42.593000000000004</v>
      </c>
      <c r="E300" s="87">
        <v>129.96950000000001</v>
      </c>
    </row>
    <row r="301" spans="1:5">
      <c r="A301" s="90">
        <v>35583</v>
      </c>
      <c r="B301" s="87">
        <v>1943.31</v>
      </c>
      <c r="C301" s="87">
        <v>22.8125</v>
      </c>
      <c r="D301" s="87">
        <v>42.593000000000004</v>
      </c>
      <c r="E301" s="87">
        <v>125.49970000000002</v>
      </c>
    </row>
    <row r="302" spans="1:5">
      <c r="A302" s="90">
        <v>35613</v>
      </c>
      <c r="B302" s="87">
        <v>2020.51</v>
      </c>
      <c r="C302" s="87">
        <v>23.718700000000002</v>
      </c>
      <c r="D302" s="87">
        <v>42.593000000000004</v>
      </c>
      <c r="E302" s="87">
        <v>130.4853</v>
      </c>
    </row>
    <row r="303" spans="1:5">
      <c r="A303" s="90">
        <v>35644</v>
      </c>
      <c r="B303" s="87">
        <v>2001.8700000000001</v>
      </c>
      <c r="C303" s="87">
        <v>23.5</v>
      </c>
      <c r="D303" s="87">
        <v>42.593000000000004</v>
      </c>
      <c r="E303" s="87">
        <v>129.28190000000001</v>
      </c>
    </row>
    <row r="304" spans="1:5">
      <c r="A304" s="90">
        <v>35675</v>
      </c>
      <c r="B304" s="87">
        <v>2209.87</v>
      </c>
      <c r="C304" s="87">
        <v>25.9375</v>
      </c>
      <c r="D304" s="87">
        <v>42.6</v>
      </c>
      <c r="E304" s="87">
        <v>142.69139999999999</v>
      </c>
    </row>
    <row r="305" spans="1:5">
      <c r="A305" s="90">
        <v>35705</v>
      </c>
      <c r="B305" s="87">
        <v>2364.3000000000002</v>
      </c>
      <c r="C305" s="87">
        <v>27.75</v>
      </c>
      <c r="D305" s="87">
        <v>42.6</v>
      </c>
      <c r="E305" s="87">
        <v>152.6626</v>
      </c>
    </row>
    <row r="306" spans="1:5">
      <c r="A306" s="90">
        <v>35736</v>
      </c>
      <c r="B306" s="87">
        <v>2247.15</v>
      </c>
      <c r="C306" s="87">
        <v>26.375</v>
      </c>
      <c r="D306" s="87">
        <v>42.6</v>
      </c>
      <c r="E306" s="87">
        <v>145.09819999999999</v>
      </c>
    </row>
    <row r="307" spans="1:5">
      <c r="A307" s="90">
        <v>35766</v>
      </c>
      <c r="B307" s="87">
        <v>2484.11</v>
      </c>
      <c r="C307" s="87">
        <v>29.156200000000002</v>
      </c>
      <c r="D307" s="87">
        <v>42.6</v>
      </c>
      <c r="E307" s="87">
        <v>160.39890000000003</v>
      </c>
    </row>
    <row r="308" spans="1:5">
      <c r="A308" s="90">
        <v>35797</v>
      </c>
      <c r="B308" s="87">
        <v>2632.03</v>
      </c>
      <c r="C308" s="87">
        <v>30.875</v>
      </c>
      <c r="D308" s="87">
        <v>42.624000000000002</v>
      </c>
      <c r="E308" s="87">
        <v>169.8544</v>
      </c>
    </row>
    <row r="309" spans="1:5">
      <c r="A309" s="90">
        <v>35828</v>
      </c>
      <c r="B309" s="87">
        <v>2706.62</v>
      </c>
      <c r="C309" s="87">
        <v>31.75</v>
      </c>
      <c r="D309" s="87">
        <v>42.624000000000002</v>
      </c>
      <c r="E309" s="87">
        <v>174.66800000000001</v>
      </c>
    </row>
    <row r="310" spans="1:5">
      <c r="A310" s="90">
        <v>35856</v>
      </c>
      <c r="B310" s="87">
        <v>2869.13</v>
      </c>
      <c r="C310" s="87">
        <v>33.656199999999998</v>
      </c>
      <c r="D310" s="87">
        <v>42.624000000000002</v>
      </c>
      <c r="E310" s="87">
        <v>185.155</v>
      </c>
    </row>
    <row r="311" spans="1:5">
      <c r="A311" s="90">
        <v>35887</v>
      </c>
      <c r="B311" s="87">
        <v>2786.33</v>
      </c>
      <c r="C311" s="87">
        <v>32.685000000000002</v>
      </c>
      <c r="D311" s="87">
        <v>42.624000000000002</v>
      </c>
      <c r="E311" s="87">
        <v>179.81180000000001</v>
      </c>
    </row>
    <row r="312" spans="1:5">
      <c r="A312" s="90">
        <v>35917</v>
      </c>
      <c r="B312" s="87">
        <v>2695.9700000000003</v>
      </c>
      <c r="C312" s="87">
        <v>31.625</v>
      </c>
      <c r="D312" s="87">
        <v>42.624000000000002</v>
      </c>
      <c r="E312" s="87">
        <v>173.9804</v>
      </c>
    </row>
    <row r="313" spans="1:5">
      <c r="A313" s="90">
        <v>35948</v>
      </c>
      <c r="B313" s="87">
        <v>4350.96</v>
      </c>
      <c r="C313" s="87">
        <v>26.125</v>
      </c>
      <c r="D313" s="87">
        <v>83.272000000000006</v>
      </c>
      <c r="E313" s="87">
        <v>143.72290000000001</v>
      </c>
    </row>
    <row r="314" spans="1:5">
      <c r="A314" s="90">
        <v>35978</v>
      </c>
      <c r="B314" s="87">
        <v>2976.9700000000003</v>
      </c>
      <c r="C314" s="87">
        <v>17.875</v>
      </c>
      <c r="D314" s="87">
        <v>83.272000000000006</v>
      </c>
      <c r="E314" s="87">
        <v>98.336700000000008</v>
      </c>
    </row>
    <row r="315" spans="1:5">
      <c r="A315" s="90">
        <v>36009</v>
      </c>
      <c r="B315" s="87">
        <v>3278.83</v>
      </c>
      <c r="C315" s="87">
        <v>19.6875</v>
      </c>
      <c r="D315" s="87">
        <v>83.272000000000006</v>
      </c>
      <c r="E315" s="87">
        <v>108.3079</v>
      </c>
    </row>
    <row r="316" spans="1:5">
      <c r="A316" s="90">
        <v>36040</v>
      </c>
      <c r="B316" s="87">
        <v>3039.43</v>
      </c>
      <c r="C316" s="87">
        <v>18.25</v>
      </c>
      <c r="D316" s="87">
        <v>83.272000000000006</v>
      </c>
      <c r="E316" s="87">
        <v>100.3997</v>
      </c>
    </row>
    <row r="317" spans="1:5">
      <c r="A317" s="90">
        <v>36070</v>
      </c>
      <c r="B317" s="87">
        <v>2602.25</v>
      </c>
      <c r="C317" s="87">
        <v>15.625</v>
      </c>
      <c r="D317" s="87">
        <v>83.272000000000006</v>
      </c>
      <c r="E317" s="87">
        <v>85.958700000000007</v>
      </c>
    </row>
    <row r="318" spans="1:5">
      <c r="A318" s="90">
        <v>36101</v>
      </c>
      <c r="B318" s="87">
        <v>2898.91</v>
      </c>
      <c r="C318" s="87">
        <v>17.406200000000002</v>
      </c>
      <c r="D318" s="87">
        <v>83.272000000000006</v>
      </c>
      <c r="E318" s="87">
        <v>95.75800000000001</v>
      </c>
    </row>
    <row r="319" spans="1:5">
      <c r="A319" s="90">
        <v>36131</v>
      </c>
      <c r="B319" s="87">
        <v>3900.12</v>
      </c>
      <c r="C319" s="87">
        <v>23.375</v>
      </c>
      <c r="D319" s="87">
        <v>83.424999999999997</v>
      </c>
      <c r="E319" s="87">
        <v>128.5942</v>
      </c>
    </row>
    <row r="320" spans="1:5">
      <c r="A320" s="90">
        <v>36162</v>
      </c>
      <c r="B320" s="87">
        <v>4259.8900000000003</v>
      </c>
      <c r="C320" s="87">
        <v>25.531200000000002</v>
      </c>
      <c r="D320" s="87">
        <v>83.424999999999997</v>
      </c>
      <c r="E320" s="87">
        <v>140.45650000000001</v>
      </c>
    </row>
    <row r="321" spans="1:5">
      <c r="A321" s="90">
        <v>36193</v>
      </c>
      <c r="B321" s="87">
        <v>4484.09</v>
      </c>
      <c r="C321" s="87">
        <v>26.875</v>
      </c>
      <c r="D321" s="87">
        <v>83.424999999999997</v>
      </c>
      <c r="E321" s="87">
        <v>147.84889999999999</v>
      </c>
    </row>
    <row r="322" spans="1:5">
      <c r="A322" s="90">
        <v>36221</v>
      </c>
      <c r="B322" s="87">
        <v>4113.8900000000003</v>
      </c>
      <c r="C322" s="87">
        <v>24.656200000000002</v>
      </c>
      <c r="D322" s="87">
        <v>83.424999999999997</v>
      </c>
      <c r="E322" s="87">
        <v>135.64279999999999</v>
      </c>
    </row>
    <row r="323" spans="1:5">
      <c r="A323" s="90">
        <v>36252</v>
      </c>
      <c r="B323" s="87">
        <v>4077.4</v>
      </c>
      <c r="C323" s="87">
        <v>24.4375</v>
      </c>
      <c r="D323" s="87">
        <v>83.424999999999997</v>
      </c>
      <c r="E323" s="87">
        <v>134.43940000000001</v>
      </c>
    </row>
    <row r="324" spans="1:5">
      <c r="A324" s="90">
        <v>36282</v>
      </c>
      <c r="B324" s="87">
        <v>5092.7</v>
      </c>
      <c r="C324" s="87">
        <v>30.5</v>
      </c>
      <c r="D324" s="87">
        <v>83.486999999999995</v>
      </c>
      <c r="E324" s="87">
        <v>167.79139999999998</v>
      </c>
    </row>
    <row r="325" spans="1:5">
      <c r="A325" s="90">
        <v>36313</v>
      </c>
      <c r="B325" s="87">
        <v>5329.71</v>
      </c>
      <c r="C325" s="87">
        <v>31.914000000000001</v>
      </c>
      <c r="D325" s="87">
        <v>83.501000000000005</v>
      </c>
      <c r="E325" s="87">
        <v>175.57060000000001</v>
      </c>
    </row>
    <row r="326" spans="1:5">
      <c r="A326" s="90">
        <v>36343</v>
      </c>
      <c r="B326" s="87">
        <v>5422.34</v>
      </c>
      <c r="C326" s="87">
        <v>32.468699999999998</v>
      </c>
      <c r="D326" s="87">
        <v>83.501000000000005</v>
      </c>
      <c r="E326" s="87">
        <v>178.62209999999999</v>
      </c>
    </row>
    <row r="327" spans="1:5">
      <c r="A327" s="90">
        <v>36374</v>
      </c>
      <c r="B327" s="87">
        <v>5391.03</v>
      </c>
      <c r="C327" s="87">
        <v>32.281199999999998</v>
      </c>
      <c r="D327" s="87">
        <v>83.501000000000005</v>
      </c>
      <c r="E327" s="87">
        <v>177.59060000000002</v>
      </c>
    </row>
    <row r="328" spans="1:5">
      <c r="A328" s="90">
        <v>36405</v>
      </c>
      <c r="B328" s="87">
        <v>4928.29</v>
      </c>
      <c r="C328" s="87">
        <v>29.468700000000002</v>
      </c>
      <c r="D328" s="87">
        <v>83.619</v>
      </c>
      <c r="E328" s="87">
        <v>162.1181</v>
      </c>
    </row>
    <row r="329" spans="1:5">
      <c r="A329" s="90">
        <v>36435</v>
      </c>
      <c r="B329" s="87">
        <v>4426.58</v>
      </c>
      <c r="C329" s="87">
        <v>26.468700000000002</v>
      </c>
      <c r="D329" s="87">
        <v>83.619</v>
      </c>
      <c r="E329" s="87">
        <v>145.614</v>
      </c>
    </row>
    <row r="330" spans="1:5">
      <c r="A330" s="90">
        <v>36466</v>
      </c>
      <c r="B330" s="87">
        <v>4510.2</v>
      </c>
      <c r="C330" s="87">
        <v>26.968700000000002</v>
      </c>
      <c r="D330" s="87">
        <v>83.619</v>
      </c>
      <c r="E330" s="87">
        <v>148.3647</v>
      </c>
    </row>
    <row r="331" spans="1:5">
      <c r="A331" s="90">
        <v>36496</v>
      </c>
      <c r="B331" s="87">
        <v>3847</v>
      </c>
      <c r="C331" s="87">
        <v>23.031200000000002</v>
      </c>
      <c r="D331" s="87">
        <v>83.516999999999996</v>
      </c>
      <c r="E331" s="87">
        <v>126.70309999999999</v>
      </c>
    </row>
    <row r="332" spans="1:5">
      <c r="A332" s="90">
        <v>36527</v>
      </c>
      <c r="B332" s="87">
        <v>4358.54</v>
      </c>
      <c r="C332" s="87">
        <v>26.093700000000002</v>
      </c>
      <c r="D332" s="87">
        <v>83.516999999999996</v>
      </c>
      <c r="E332" s="87">
        <v>143.55100000000002</v>
      </c>
    </row>
    <row r="333" spans="1:5">
      <c r="A333" s="90">
        <v>36558</v>
      </c>
      <c r="B333" s="87">
        <v>4541.2300000000005</v>
      </c>
      <c r="C333" s="87">
        <v>27.1875</v>
      </c>
      <c r="D333" s="87">
        <v>83.516999999999996</v>
      </c>
      <c r="E333" s="87">
        <v>149.56809999999999</v>
      </c>
    </row>
    <row r="334" spans="1:5">
      <c r="A334" s="90">
        <v>36587</v>
      </c>
      <c r="B334" s="87">
        <v>4259.3599999999997</v>
      </c>
      <c r="C334" s="87">
        <v>25.5</v>
      </c>
      <c r="D334" s="87">
        <v>83.516999999999996</v>
      </c>
      <c r="E334" s="87">
        <v>140.28460000000001</v>
      </c>
    </row>
    <row r="335" spans="1:5">
      <c r="A335" s="90">
        <v>36618</v>
      </c>
      <c r="B335" s="87">
        <v>4631.1099999999997</v>
      </c>
      <c r="C335" s="87">
        <v>27.625</v>
      </c>
      <c r="D335" s="87">
        <v>83.820999999999998</v>
      </c>
      <c r="E335" s="87">
        <v>151.97499999999999</v>
      </c>
    </row>
    <row r="336" spans="1:5">
      <c r="A336" s="90">
        <v>36648</v>
      </c>
      <c r="B336" s="87">
        <v>4552.53</v>
      </c>
      <c r="C336" s="87">
        <v>27.156200000000002</v>
      </c>
      <c r="D336" s="87">
        <v>83.820999999999998</v>
      </c>
      <c r="E336" s="87">
        <v>149.39620000000002</v>
      </c>
    </row>
    <row r="337" spans="1:5">
      <c r="A337" s="90">
        <v>36679</v>
      </c>
      <c r="B337" s="87">
        <v>4777.93</v>
      </c>
      <c r="C337" s="87">
        <v>28.5625</v>
      </c>
      <c r="D337" s="87">
        <v>83.64</v>
      </c>
      <c r="E337" s="87">
        <v>157.13249999999999</v>
      </c>
    </row>
    <row r="338" spans="1:5">
      <c r="A338" s="90">
        <v>36709</v>
      </c>
      <c r="B338" s="87">
        <v>4495.6500000000005</v>
      </c>
      <c r="C338" s="87">
        <v>26.875</v>
      </c>
      <c r="D338" s="87">
        <v>83.64</v>
      </c>
      <c r="E338" s="87">
        <v>147.84889999999999</v>
      </c>
    </row>
    <row r="339" spans="1:5">
      <c r="A339" s="90">
        <v>36740</v>
      </c>
      <c r="B339" s="87">
        <v>4302.2300000000005</v>
      </c>
      <c r="C339" s="87">
        <v>25.718700000000002</v>
      </c>
      <c r="D339" s="87">
        <v>83.64</v>
      </c>
      <c r="E339" s="87">
        <v>141.488</v>
      </c>
    </row>
    <row r="340" spans="1:5">
      <c r="A340" s="90">
        <v>36771</v>
      </c>
      <c r="B340" s="87">
        <v>4218.59</v>
      </c>
      <c r="C340" s="87">
        <v>25.218700000000002</v>
      </c>
      <c r="D340" s="87">
        <v>83.64</v>
      </c>
      <c r="E340" s="87">
        <v>138.7373</v>
      </c>
    </row>
    <row r="341" spans="1:5">
      <c r="A341" s="90">
        <v>36801</v>
      </c>
      <c r="B341" s="87">
        <v>3742.89</v>
      </c>
      <c r="C341" s="87">
        <v>22.375</v>
      </c>
      <c r="D341" s="87">
        <v>83.64</v>
      </c>
      <c r="E341" s="87">
        <v>123.09280000000001</v>
      </c>
    </row>
    <row r="342" spans="1:5">
      <c r="A342" s="90">
        <v>36832</v>
      </c>
      <c r="B342" s="87">
        <v>4035.63</v>
      </c>
      <c r="C342" s="87">
        <v>24.125</v>
      </c>
      <c r="D342" s="87">
        <v>83.64</v>
      </c>
      <c r="E342" s="87">
        <v>132.72020000000001</v>
      </c>
    </row>
    <row r="343" spans="1:5">
      <c r="A343" s="90">
        <v>36862</v>
      </c>
      <c r="B343" s="87">
        <v>2786.89</v>
      </c>
      <c r="C343" s="87">
        <v>16.656300000000002</v>
      </c>
      <c r="D343" s="87">
        <v>83.659000000000006</v>
      </c>
      <c r="E343" s="87">
        <v>91.632000000000005</v>
      </c>
    </row>
    <row r="344" spans="1:5">
      <c r="A344" s="90">
        <v>36893</v>
      </c>
      <c r="B344" s="87">
        <v>2603.89</v>
      </c>
      <c r="C344" s="87">
        <v>15.5625</v>
      </c>
      <c r="D344" s="87">
        <v>83.659000000000006</v>
      </c>
      <c r="E344" s="87">
        <v>85.614800000000002</v>
      </c>
    </row>
    <row r="345" spans="1:5">
      <c r="A345" s="90">
        <v>36924</v>
      </c>
      <c r="B345" s="87">
        <v>2655.34</v>
      </c>
      <c r="C345" s="87">
        <v>15.870000000000001</v>
      </c>
      <c r="D345" s="87">
        <v>83.659000000000006</v>
      </c>
      <c r="E345" s="87">
        <v>87.3065</v>
      </c>
    </row>
    <row r="346" spans="1:5">
      <c r="A346" s="90">
        <v>36952</v>
      </c>
      <c r="B346" s="87">
        <v>3261.86</v>
      </c>
      <c r="C346" s="87">
        <v>19.495000000000001</v>
      </c>
      <c r="D346" s="87">
        <v>83.659000000000006</v>
      </c>
      <c r="E346" s="87">
        <v>107.24889999999999</v>
      </c>
    </row>
    <row r="347" spans="1:5">
      <c r="A347" s="90">
        <v>36983</v>
      </c>
      <c r="B347" s="87">
        <v>2722.02</v>
      </c>
      <c r="C347" s="87">
        <v>16.275000000000002</v>
      </c>
      <c r="D347" s="87">
        <v>83.626000000000005</v>
      </c>
      <c r="E347" s="87">
        <v>89.534500000000008</v>
      </c>
    </row>
    <row r="348" spans="1:5">
      <c r="A348" s="90">
        <v>37013</v>
      </c>
      <c r="B348" s="87">
        <v>3238.83</v>
      </c>
      <c r="C348" s="87">
        <v>19.365000000000002</v>
      </c>
      <c r="D348" s="87">
        <v>83.626000000000005</v>
      </c>
      <c r="E348" s="87">
        <v>106.53380000000001</v>
      </c>
    </row>
    <row r="349" spans="1:5">
      <c r="A349" s="90">
        <v>37044</v>
      </c>
      <c r="B349" s="87">
        <v>3449.2200000000003</v>
      </c>
      <c r="C349" s="87">
        <v>20.615000000000002</v>
      </c>
      <c r="D349" s="87">
        <v>83.658000000000001</v>
      </c>
      <c r="E349" s="87">
        <v>113.41040000000001</v>
      </c>
    </row>
    <row r="350" spans="1:5">
      <c r="A350" s="90">
        <v>37074</v>
      </c>
      <c r="B350" s="87">
        <v>3151.4</v>
      </c>
      <c r="C350" s="87">
        <v>18.835000000000001</v>
      </c>
      <c r="D350" s="87">
        <v>83.658000000000001</v>
      </c>
      <c r="E350" s="87">
        <v>103.61800000000001</v>
      </c>
    </row>
    <row r="351" spans="1:5">
      <c r="A351" s="90">
        <v>37105</v>
      </c>
      <c r="B351" s="87">
        <v>3431.46</v>
      </c>
      <c r="C351" s="87">
        <v>20.490000000000002</v>
      </c>
      <c r="D351" s="87">
        <v>83.734999999999999</v>
      </c>
      <c r="E351" s="87">
        <v>112.72280000000001</v>
      </c>
    </row>
    <row r="352" spans="1:5">
      <c r="A352" s="90">
        <v>37136</v>
      </c>
      <c r="B352" s="87">
        <v>3364.4700000000003</v>
      </c>
      <c r="C352" s="87">
        <v>20.09</v>
      </c>
      <c r="D352" s="87">
        <v>83.734999999999999</v>
      </c>
      <c r="E352" s="87">
        <v>110.5222</v>
      </c>
    </row>
    <row r="353" spans="1:5">
      <c r="A353" s="90">
        <v>37166</v>
      </c>
      <c r="B353" s="87">
        <v>3029.53</v>
      </c>
      <c r="C353" s="87">
        <v>18.09</v>
      </c>
      <c r="D353" s="87">
        <v>83.734999999999999</v>
      </c>
      <c r="E353" s="87">
        <v>99.519500000000008</v>
      </c>
    </row>
    <row r="354" spans="1:5">
      <c r="A354" s="90">
        <v>37197</v>
      </c>
      <c r="B354" s="87">
        <v>3487.14</v>
      </c>
      <c r="C354" s="87">
        <v>20.824999999999999</v>
      </c>
      <c r="D354" s="87">
        <v>83.724999999999994</v>
      </c>
      <c r="E354" s="87">
        <v>114.56569999999999</v>
      </c>
    </row>
    <row r="355" spans="1:5">
      <c r="A355" s="90">
        <v>37227</v>
      </c>
      <c r="B355" s="87">
        <v>3817.86</v>
      </c>
      <c r="C355" s="87">
        <v>22.8</v>
      </c>
      <c r="D355" s="87">
        <v>83.724999999999994</v>
      </c>
      <c r="E355" s="87">
        <v>125.43090000000001</v>
      </c>
    </row>
    <row r="356" spans="1:5">
      <c r="A356" s="90">
        <v>37258</v>
      </c>
      <c r="B356" s="87">
        <v>3423.51</v>
      </c>
      <c r="C356" s="87">
        <v>20.445</v>
      </c>
      <c r="D356" s="87">
        <v>83.724999999999994</v>
      </c>
      <c r="E356" s="87">
        <v>112.4752</v>
      </c>
    </row>
    <row r="357" spans="1:5">
      <c r="A357" s="90">
        <v>37289</v>
      </c>
      <c r="B357" s="87">
        <v>3432.7200000000003</v>
      </c>
      <c r="C357" s="87">
        <v>20.5</v>
      </c>
      <c r="D357" s="87">
        <v>83.724999999999994</v>
      </c>
      <c r="E357" s="87">
        <v>112.77780000000001</v>
      </c>
    </row>
    <row r="358" spans="1:5">
      <c r="A358" s="90">
        <v>37317</v>
      </c>
      <c r="B358" s="87">
        <v>3796.09</v>
      </c>
      <c r="C358" s="87">
        <v>22.67</v>
      </c>
      <c r="D358" s="87">
        <v>83.724999999999994</v>
      </c>
      <c r="E358" s="87">
        <v>124.7157</v>
      </c>
    </row>
    <row r="359" spans="1:5">
      <c r="A359" s="90">
        <v>37348</v>
      </c>
      <c r="B359" s="87">
        <v>3941.11</v>
      </c>
      <c r="C359" s="87">
        <v>23.540000000000003</v>
      </c>
      <c r="D359" s="87">
        <v>83.710999999999999</v>
      </c>
      <c r="E359" s="87">
        <v>129.50190000000001</v>
      </c>
    </row>
    <row r="360" spans="1:5">
      <c r="A360" s="90">
        <v>37378</v>
      </c>
      <c r="B360" s="87">
        <v>3684.96</v>
      </c>
      <c r="C360" s="87">
        <v>22.01</v>
      </c>
      <c r="D360" s="87">
        <v>83.710999999999999</v>
      </c>
      <c r="E360" s="87">
        <v>121.0848</v>
      </c>
    </row>
    <row r="361" spans="1:5">
      <c r="A361" s="90">
        <v>37409</v>
      </c>
      <c r="B361" s="87">
        <v>3659.01</v>
      </c>
      <c r="C361" s="87">
        <v>21.855</v>
      </c>
      <c r="D361" s="87">
        <v>83.710999999999999</v>
      </c>
      <c r="E361" s="87">
        <v>120.2321</v>
      </c>
    </row>
    <row r="362" spans="1:5">
      <c r="A362" s="90">
        <v>37439</v>
      </c>
      <c r="B362" s="87">
        <v>3242.12</v>
      </c>
      <c r="C362" s="87">
        <v>19.365000000000002</v>
      </c>
      <c r="D362" s="87">
        <v>83.710999999999999</v>
      </c>
      <c r="E362" s="87">
        <v>106.53380000000001</v>
      </c>
    </row>
    <row r="363" spans="1:5">
      <c r="A363" s="90">
        <v>37470</v>
      </c>
      <c r="B363" s="87">
        <v>1413.53</v>
      </c>
      <c r="C363" s="87">
        <v>8.42</v>
      </c>
      <c r="D363" s="87">
        <v>83.938999999999993</v>
      </c>
      <c r="E363" s="87">
        <v>46.321400000000004</v>
      </c>
    </row>
    <row r="364" spans="1:5">
      <c r="A364" s="90">
        <v>37501</v>
      </c>
      <c r="B364" s="87">
        <v>1300.21</v>
      </c>
      <c r="C364" s="87">
        <v>7.7450000000000001</v>
      </c>
      <c r="D364" s="87">
        <v>83.938999999999993</v>
      </c>
      <c r="E364" s="87">
        <v>42.608000000000004</v>
      </c>
    </row>
    <row r="365" spans="1:5">
      <c r="A365" s="90">
        <v>37531</v>
      </c>
      <c r="B365" s="87">
        <v>1457.18</v>
      </c>
      <c r="C365" s="87">
        <v>8.68</v>
      </c>
      <c r="D365" s="87">
        <v>83.938999999999993</v>
      </c>
      <c r="E365" s="87">
        <v>47.7517</v>
      </c>
    </row>
    <row r="366" spans="1:5">
      <c r="A366" s="90">
        <v>37562</v>
      </c>
      <c r="B366" s="87">
        <v>1334.63</v>
      </c>
      <c r="C366" s="87">
        <v>7.95</v>
      </c>
      <c r="D366" s="87">
        <v>83.938999999999993</v>
      </c>
      <c r="E366" s="87">
        <v>43.735799999999998</v>
      </c>
    </row>
    <row r="367" spans="1:5">
      <c r="A367" s="90">
        <v>37592</v>
      </c>
      <c r="B367" s="87">
        <v>3075.52</v>
      </c>
      <c r="C367" s="87">
        <v>18.32</v>
      </c>
      <c r="D367" s="87">
        <v>83.938999999999993</v>
      </c>
      <c r="E367" s="87">
        <v>100.78479999999999</v>
      </c>
    </row>
    <row r="368" spans="1:5">
      <c r="A368" s="90">
        <v>37623</v>
      </c>
      <c r="B368" s="87">
        <v>3198.07</v>
      </c>
      <c r="C368" s="87">
        <v>19.05</v>
      </c>
      <c r="D368" s="87">
        <v>83.938999999999993</v>
      </c>
      <c r="E368" s="87">
        <v>104.8008</v>
      </c>
    </row>
    <row r="369" spans="1:5">
      <c r="A369" s="90">
        <v>37654</v>
      </c>
      <c r="B369" s="87">
        <v>3166.1800000000003</v>
      </c>
      <c r="C369" s="87">
        <v>18.86</v>
      </c>
      <c r="D369" s="87">
        <v>83.938999999999993</v>
      </c>
      <c r="E369" s="87">
        <v>103.75550000000001</v>
      </c>
    </row>
    <row r="370" spans="1:5">
      <c r="A370" s="90">
        <v>37682</v>
      </c>
      <c r="B370" s="87">
        <v>3034.39</v>
      </c>
      <c r="C370" s="87">
        <v>18.074999999999999</v>
      </c>
      <c r="D370" s="87">
        <v>83.938999999999993</v>
      </c>
      <c r="E370" s="87">
        <v>99.437000000000012</v>
      </c>
    </row>
    <row r="371" spans="1:5">
      <c r="A371" s="90">
        <v>37713</v>
      </c>
      <c r="B371" s="87">
        <v>3458.76</v>
      </c>
      <c r="C371" s="87">
        <v>20.5</v>
      </c>
      <c r="D371" s="87">
        <v>84.36</v>
      </c>
      <c r="E371" s="87">
        <v>112.77780000000001</v>
      </c>
    </row>
    <row r="372" spans="1:5">
      <c r="A372" s="90">
        <v>37743</v>
      </c>
      <c r="B372" s="87">
        <v>3653.76</v>
      </c>
      <c r="C372" s="87">
        <v>21.645</v>
      </c>
      <c r="D372" s="87">
        <v>84.402000000000001</v>
      </c>
      <c r="E372" s="87">
        <v>119.07680000000001</v>
      </c>
    </row>
    <row r="373" spans="1:5">
      <c r="A373" s="90">
        <v>37774</v>
      </c>
      <c r="B373" s="87">
        <v>3669.8</v>
      </c>
      <c r="C373" s="87">
        <v>21.740000000000002</v>
      </c>
      <c r="D373" s="87">
        <v>84.402000000000001</v>
      </c>
      <c r="E373" s="87">
        <v>119.59950000000001</v>
      </c>
    </row>
    <row r="374" spans="1:5">
      <c r="A374" s="90">
        <v>37804</v>
      </c>
      <c r="B374" s="87">
        <v>4101.93</v>
      </c>
      <c r="C374" s="87">
        <v>24.3</v>
      </c>
      <c r="D374" s="87">
        <v>84.402000000000001</v>
      </c>
      <c r="E374" s="87">
        <v>133.68290000000002</v>
      </c>
    </row>
    <row r="375" spans="1:5">
      <c r="A375" s="90">
        <v>37835</v>
      </c>
      <c r="B375" s="87">
        <v>4009.02</v>
      </c>
      <c r="C375" s="87">
        <v>23.615000000000002</v>
      </c>
      <c r="D375" s="87">
        <v>84.882999999999996</v>
      </c>
      <c r="E375" s="87">
        <v>129.9145</v>
      </c>
    </row>
    <row r="376" spans="1:5">
      <c r="A376" s="90">
        <v>37866</v>
      </c>
      <c r="B376" s="87">
        <v>4185.58</v>
      </c>
      <c r="C376" s="87">
        <v>24.655000000000001</v>
      </c>
      <c r="D376" s="87">
        <v>84.882999999999996</v>
      </c>
      <c r="E376" s="87">
        <v>135.63589999999999</v>
      </c>
    </row>
    <row r="377" spans="1:5">
      <c r="A377" s="90">
        <v>37896</v>
      </c>
      <c r="B377" s="87">
        <v>4151.63</v>
      </c>
      <c r="C377" s="87">
        <v>24.455000000000002</v>
      </c>
      <c r="D377" s="87">
        <v>84.882999999999996</v>
      </c>
      <c r="E377" s="87">
        <v>134.53559999999999</v>
      </c>
    </row>
    <row r="378" spans="1:5">
      <c r="A378" s="90">
        <v>37927</v>
      </c>
      <c r="B378" s="87">
        <v>4548.82</v>
      </c>
      <c r="C378" s="87">
        <v>26.765000000000001</v>
      </c>
      <c r="D378" s="87">
        <v>84.977000000000004</v>
      </c>
      <c r="E378" s="87">
        <v>147.24380000000002</v>
      </c>
    </row>
    <row r="379" spans="1:5">
      <c r="A379" s="90">
        <v>37957</v>
      </c>
      <c r="B379" s="87">
        <v>4532.67</v>
      </c>
      <c r="C379" s="87">
        <v>26.67</v>
      </c>
      <c r="D379" s="87">
        <v>84.977000000000004</v>
      </c>
      <c r="E379" s="87">
        <v>146.72110000000001</v>
      </c>
    </row>
    <row r="380" spans="1:5">
      <c r="A380" s="90">
        <v>37988</v>
      </c>
      <c r="B380" s="87">
        <v>4507.18</v>
      </c>
      <c r="C380" s="87">
        <v>26.52</v>
      </c>
      <c r="D380" s="87">
        <v>84.977000000000004</v>
      </c>
      <c r="E380" s="87">
        <v>145.89590000000001</v>
      </c>
    </row>
    <row r="381" spans="1:5">
      <c r="A381" s="90">
        <v>38019</v>
      </c>
      <c r="B381" s="87">
        <v>4208.0600000000004</v>
      </c>
      <c r="C381" s="87">
        <v>24.76</v>
      </c>
      <c r="D381" s="87">
        <v>84.977000000000004</v>
      </c>
      <c r="E381" s="87">
        <v>136.21350000000001</v>
      </c>
    </row>
    <row r="382" spans="1:5">
      <c r="A382" s="90">
        <v>38048</v>
      </c>
      <c r="B382" s="87">
        <v>4343.84</v>
      </c>
      <c r="C382" s="87">
        <v>25.380000000000003</v>
      </c>
      <c r="D382" s="87">
        <v>85.575999999999993</v>
      </c>
      <c r="E382" s="87">
        <v>139.62440000000001</v>
      </c>
    </row>
    <row r="383" spans="1:5">
      <c r="A383" s="90">
        <v>38079</v>
      </c>
      <c r="B383" s="87">
        <v>4432.83</v>
      </c>
      <c r="C383" s="87">
        <v>25.900000000000002</v>
      </c>
      <c r="D383" s="87">
        <v>85.575999999999993</v>
      </c>
      <c r="E383" s="87">
        <v>142.48509999999999</v>
      </c>
    </row>
    <row r="384" spans="1:5">
      <c r="A384" s="90">
        <v>38109</v>
      </c>
      <c r="B384" s="87">
        <v>4144.62</v>
      </c>
      <c r="C384" s="87">
        <v>24.575000000000003</v>
      </c>
      <c r="D384" s="87">
        <v>84.325999999999993</v>
      </c>
      <c r="E384" s="87">
        <v>135.19579999999999</v>
      </c>
    </row>
    <row r="385" spans="1:5">
      <c r="A385" s="90">
        <v>38140</v>
      </c>
      <c r="B385" s="87">
        <v>4312.43</v>
      </c>
      <c r="C385" s="87">
        <v>25.57</v>
      </c>
      <c r="D385" s="87">
        <v>84.325999999999993</v>
      </c>
      <c r="E385" s="87">
        <v>140.6696</v>
      </c>
    </row>
    <row r="386" spans="1:5">
      <c r="A386" s="90">
        <v>38170</v>
      </c>
      <c r="B386" s="87">
        <v>4305.68</v>
      </c>
      <c r="C386" s="87">
        <v>25.53</v>
      </c>
      <c r="D386" s="87">
        <v>84.325999999999993</v>
      </c>
      <c r="E386" s="87">
        <v>140.4496</v>
      </c>
    </row>
    <row r="387" spans="1:5">
      <c r="A387" s="90">
        <v>38201</v>
      </c>
      <c r="B387" s="87">
        <v>3952.7000000000003</v>
      </c>
      <c r="C387" s="87">
        <v>23.535</v>
      </c>
      <c r="D387" s="87">
        <v>83.974999999999994</v>
      </c>
      <c r="E387" s="87">
        <v>129.4744</v>
      </c>
    </row>
    <row r="388" spans="1:5">
      <c r="A388" s="90">
        <v>38232</v>
      </c>
      <c r="B388" s="87">
        <v>4166</v>
      </c>
      <c r="C388" s="87">
        <v>24.805</v>
      </c>
      <c r="D388" s="87">
        <v>83.974999999999994</v>
      </c>
      <c r="E388" s="87">
        <v>136.46110000000002</v>
      </c>
    </row>
    <row r="389" spans="1:5">
      <c r="A389" s="90">
        <v>38262</v>
      </c>
      <c r="B389" s="87">
        <v>3909.03</v>
      </c>
      <c r="C389" s="87">
        <v>23.275000000000002</v>
      </c>
      <c r="D389" s="87">
        <v>83.974999999999994</v>
      </c>
      <c r="E389" s="87">
        <v>128.04399999999998</v>
      </c>
    </row>
    <row r="390" spans="1:5">
      <c r="A390" s="90">
        <v>38293</v>
      </c>
      <c r="B390" s="87">
        <v>4194.91</v>
      </c>
      <c r="C390" s="87">
        <v>25.1</v>
      </c>
      <c r="D390" s="87">
        <v>83.563999999999993</v>
      </c>
      <c r="E390" s="87">
        <v>138.084</v>
      </c>
    </row>
    <row r="391" spans="1:5">
      <c r="A391" s="90">
        <v>38323</v>
      </c>
      <c r="B391" s="87">
        <v>4321.93</v>
      </c>
      <c r="C391" s="87">
        <v>25.860000000000003</v>
      </c>
      <c r="D391" s="87">
        <v>83.563999999999993</v>
      </c>
      <c r="E391" s="87">
        <v>142.26499999999999</v>
      </c>
    </row>
    <row r="392" spans="1:5">
      <c r="A392" s="90">
        <v>38354</v>
      </c>
      <c r="B392" s="87">
        <v>4487.38</v>
      </c>
      <c r="C392" s="87">
        <v>26.85</v>
      </c>
      <c r="D392" s="87">
        <v>83.563999999999993</v>
      </c>
      <c r="E392" s="87">
        <v>147.7114</v>
      </c>
    </row>
    <row r="393" spans="1:5">
      <c r="A393" s="90">
        <v>38385</v>
      </c>
      <c r="B393" s="87">
        <v>4357.8599999999997</v>
      </c>
      <c r="C393" s="87">
        <v>26.075000000000003</v>
      </c>
      <c r="D393" s="87">
        <v>83.563999999999993</v>
      </c>
      <c r="E393" s="87">
        <v>143.4478</v>
      </c>
    </row>
    <row r="394" spans="1:5">
      <c r="A394" s="90">
        <v>38413</v>
      </c>
      <c r="B394" s="87">
        <v>4374.47</v>
      </c>
      <c r="C394" s="87">
        <v>26.130000000000003</v>
      </c>
      <c r="D394" s="87">
        <v>83.706000000000003</v>
      </c>
      <c r="E394" s="87">
        <v>143.75040000000001</v>
      </c>
    </row>
    <row r="395" spans="1:5">
      <c r="A395" s="90">
        <v>38444</v>
      </c>
      <c r="B395" s="87">
        <v>4355.22</v>
      </c>
      <c r="C395" s="87">
        <v>26.015000000000001</v>
      </c>
      <c r="D395" s="87">
        <v>83.706000000000003</v>
      </c>
      <c r="E395" s="87">
        <v>143.11780000000002</v>
      </c>
    </row>
    <row r="396" spans="1:5">
      <c r="A396" s="90">
        <v>38474</v>
      </c>
      <c r="B396" s="87">
        <v>4114.1400000000003</v>
      </c>
      <c r="C396" s="87">
        <v>24.575000000000003</v>
      </c>
      <c r="D396" s="87">
        <v>83.706000000000003</v>
      </c>
      <c r="E396" s="87">
        <v>135.19579999999999</v>
      </c>
    </row>
    <row r="397" spans="1:5">
      <c r="A397" s="90">
        <v>38505</v>
      </c>
      <c r="B397" s="87">
        <v>4344.34</v>
      </c>
      <c r="C397" s="87">
        <v>25.950000000000003</v>
      </c>
      <c r="D397" s="87">
        <v>83.706000000000003</v>
      </c>
      <c r="E397" s="87">
        <v>142.7602</v>
      </c>
    </row>
    <row r="398" spans="1:5">
      <c r="A398" s="90">
        <v>38535</v>
      </c>
      <c r="B398" s="87">
        <v>4188.6400000000003</v>
      </c>
      <c r="C398" s="87">
        <v>25.02</v>
      </c>
      <c r="D398" s="87">
        <v>83.706000000000003</v>
      </c>
      <c r="E398" s="87">
        <v>137.6439</v>
      </c>
    </row>
    <row r="399" spans="1:5">
      <c r="A399" s="90">
        <v>38566</v>
      </c>
      <c r="B399" s="87">
        <v>4470.2300000000005</v>
      </c>
      <c r="C399" s="87">
        <v>26.970000000000002</v>
      </c>
      <c r="D399" s="87">
        <v>82.873999999999995</v>
      </c>
      <c r="E399" s="87">
        <v>148.3715</v>
      </c>
    </row>
    <row r="400" spans="1:5">
      <c r="A400" s="90">
        <v>38597</v>
      </c>
      <c r="B400" s="87">
        <v>4142.88</v>
      </c>
      <c r="C400" s="87">
        <v>24.995000000000001</v>
      </c>
      <c r="D400" s="87">
        <v>82.873999999999995</v>
      </c>
      <c r="E400" s="87">
        <v>137.50639999999999</v>
      </c>
    </row>
    <row r="401" spans="1:5">
      <c r="A401" s="90">
        <v>38627</v>
      </c>
      <c r="B401" s="87">
        <v>3874.37</v>
      </c>
      <c r="C401" s="87">
        <v>23.375</v>
      </c>
      <c r="D401" s="87">
        <v>82.873999999999995</v>
      </c>
      <c r="E401" s="87">
        <v>128.5942</v>
      </c>
    </row>
    <row r="402" spans="1:5">
      <c r="A402" s="90">
        <v>38658</v>
      </c>
      <c r="B402" s="87">
        <v>4115.28</v>
      </c>
      <c r="C402" s="87">
        <v>25.28</v>
      </c>
      <c r="D402" s="87">
        <v>81.394000000000005</v>
      </c>
      <c r="E402" s="87">
        <v>139.07429999999999</v>
      </c>
    </row>
    <row r="403" spans="1:5">
      <c r="A403" s="90">
        <v>38688</v>
      </c>
      <c r="B403" s="87">
        <v>4300.04</v>
      </c>
      <c r="C403" s="87">
        <v>26.415000000000003</v>
      </c>
      <c r="D403" s="87">
        <v>81.394000000000005</v>
      </c>
      <c r="E403" s="87">
        <v>145.31829999999999</v>
      </c>
    </row>
    <row r="404" spans="1:5">
      <c r="A404" s="90">
        <v>38719</v>
      </c>
      <c r="B404" s="87">
        <v>4571.9000000000005</v>
      </c>
      <c r="C404" s="87">
        <v>28.085000000000001</v>
      </c>
      <c r="D404" s="87">
        <v>81.394000000000005</v>
      </c>
      <c r="E404" s="87">
        <v>154.50559999999999</v>
      </c>
    </row>
    <row r="405" spans="1:5">
      <c r="A405" s="90">
        <v>38750</v>
      </c>
      <c r="B405" s="87">
        <v>4407.09</v>
      </c>
      <c r="C405" s="87">
        <v>27.045000000000002</v>
      </c>
      <c r="D405" s="87">
        <v>81.477000000000004</v>
      </c>
      <c r="E405" s="87">
        <v>148.7841</v>
      </c>
    </row>
    <row r="406" spans="1:5">
      <c r="A406" s="90">
        <v>38778</v>
      </c>
      <c r="B406" s="87">
        <v>4699.59</v>
      </c>
      <c r="C406" s="87">
        <v>28.84</v>
      </c>
      <c r="D406" s="87">
        <v>81.477000000000004</v>
      </c>
      <c r="E406" s="87">
        <v>159.07380000000001</v>
      </c>
    </row>
    <row r="407" spans="1:5">
      <c r="A407" s="90">
        <v>38809</v>
      </c>
      <c r="B407" s="87">
        <v>4770.47</v>
      </c>
      <c r="C407" s="87">
        <v>29.275000000000002</v>
      </c>
      <c r="D407" s="87">
        <v>81.477000000000004</v>
      </c>
      <c r="E407" s="87">
        <v>161.47319999999999</v>
      </c>
    </row>
    <row r="408" spans="1:5">
      <c r="A408" s="90">
        <v>38839</v>
      </c>
      <c r="B408" s="87">
        <v>4455.13</v>
      </c>
      <c r="C408" s="87">
        <v>27.305</v>
      </c>
      <c r="D408" s="87">
        <v>81.581000000000003</v>
      </c>
      <c r="E408" s="87">
        <v>150.6071</v>
      </c>
    </row>
    <row r="409" spans="1:5">
      <c r="A409" s="90">
        <v>38870</v>
      </c>
      <c r="B409" s="87">
        <v>4273.21</v>
      </c>
      <c r="C409" s="87">
        <v>26.19</v>
      </c>
      <c r="D409" s="87">
        <v>81.581000000000003</v>
      </c>
      <c r="E409" s="87">
        <v>144.87729999999999</v>
      </c>
    </row>
    <row r="410" spans="1:5">
      <c r="A410" s="90">
        <v>38900</v>
      </c>
      <c r="B410" s="87">
        <v>4274.84</v>
      </c>
      <c r="C410" s="87">
        <v>26.200000000000003</v>
      </c>
      <c r="D410" s="87">
        <v>81.581000000000003</v>
      </c>
      <c r="E410" s="87">
        <v>144.93260000000001</v>
      </c>
    </row>
    <row r="411" spans="1:5">
      <c r="A411" s="90">
        <v>38931</v>
      </c>
      <c r="B411" s="87">
        <v>3910.96</v>
      </c>
      <c r="C411" s="87">
        <v>24.12</v>
      </c>
      <c r="D411" s="87">
        <v>81.072999999999993</v>
      </c>
      <c r="E411" s="87">
        <v>133.4265</v>
      </c>
    </row>
    <row r="412" spans="1:5">
      <c r="A412" s="90">
        <v>38962</v>
      </c>
      <c r="B412" s="87">
        <v>4266.87</v>
      </c>
      <c r="C412" s="87">
        <v>26.315000000000001</v>
      </c>
      <c r="D412" s="87">
        <v>81.072999999999993</v>
      </c>
      <c r="E412" s="87">
        <v>145.99110000000002</v>
      </c>
    </row>
    <row r="413" spans="1:5">
      <c r="A413" s="90">
        <v>38992</v>
      </c>
      <c r="B413" s="87">
        <v>4359.29</v>
      </c>
      <c r="C413" s="87">
        <v>26.885000000000002</v>
      </c>
      <c r="D413" s="87">
        <v>81.072999999999993</v>
      </c>
      <c r="E413" s="87">
        <v>149.1534</v>
      </c>
    </row>
    <row r="414" spans="1:5">
      <c r="A414" s="90">
        <v>39023</v>
      </c>
      <c r="B414" s="87">
        <v>4754.16</v>
      </c>
      <c r="C414" s="87">
        <v>29.485000000000003</v>
      </c>
      <c r="D414" s="87">
        <v>80.62</v>
      </c>
      <c r="E414" s="87">
        <v>163.57769999999999</v>
      </c>
    </row>
    <row r="415" spans="1:5">
      <c r="A415" s="90">
        <v>39053</v>
      </c>
      <c r="B415" s="87">
        <v>4768.67</v>
      </c>
      <c r="C415" s="87">
        <v>29.575000000000003</v>
      </c>
      <c r="D415" s="87">
        <v>80.62</v>
      </c>
      <c r="E415" s="87">
        <v>164.49040000000002</v>
      </c>
    </row>
    <row r="416" spans="1:5">
      <c r="A416" s="90">
        <v>39084</v>
      </c>
      <c r="B416" s="87">
        <v>5233.8500000000004</v>
      </c>
      <c r="C416" s="87">
        <v>32.46</v>
      </c>
      <c r="D416" s="87">
        <v>80.62</v>
      </c>
      <c r="E416" s="87">
        <v>180.53619999999998</v>
      </c>
    </row>
    <row r="417" spans="1:5">
      <c r="A417" s="90">
        <v>39115</v>
      </c>
      <c r="B417" s="87">
        <v>5307.47</v>
      </c>
      <c r="C417" s="87">
        <v>32.895000000000003</v>
      </c>
      <c r="D417" s="87">
        <v>80.673000000000002</v>
      </c>
      <c r="E417" s="87">
        <v>182.9555</v>
      </c>
    </row>
    <row r="418" spans="1:5">
      <c r="A418" s="90">
        <v>39143</v>
      </c>
      <c r="B418" s="87">
        <v>5085.62</v>
      </c>
      <c r="C418" s="87">
        <v>31.520000000000003</v>
      </c>
      <c r="D418" s="87">
        <v>80.673000000000002</v>
      </c>
      <c r="E418" s="87">
        <v>175.85220000000001</v>
      </c>
    </row>
    <row r="419" spans="1:5">
      <c r="A419" s="90">
        <v>39174</v>
      </c>
      <c r="B419" s="87">
        <v>5140.4800000000005</v>
      </c>
      <c r="C419" s="87">
        <v>31.860000000000003</v>
      </c>
      <c r="D419" s="87">
        <v>161.346</v>
      </c>
      <c r="E419" s="87">
        <v>177.7491</v>
      </c>
    </row>
    <row r="420" spans="1:5">
      <c r="A420" s="90">
        <v>39204</v>
      </c>
      <c r="B420" s="87">
        <v>5316.67</v>
      </c>
      <c r="C420" s="87">
        <v>32.910000000000004</v>
      </c>
      <c r="D420" s="87">
        <v>161.55199999999999</v>
      </c>
      <c r="E420" s="87">
        <v>183.6071</v>
      </c>
    </row>
    <row r="421" spans="1:5">
      <c r="A421" s="90">
        <v>39235</v>
      </c>
      <c r="B421" s="87">
        <v>5182.58</v>
      </c>
      <c r="C421" s="87">
        <v>32.08</v>
      </c>
      <c r="D421" s="87">
        <v>161.55199999999999</v>
      </c>
      <c r="E421" s="87">
        <v>179.53330000000003</v>
      </c>
    </row>
    <row r="422" spans="1:5">
      <c r="A422" s="90">
        <v>39265</v>
      </c>
      <c r="B422" s="87">
        <v>5084.04</v>
      </c>
      <c r="C422" s="87">
        <v>31.470000000000002</v>
      </c>
      <c r="D422" s="87">
        <v>161.55199999999999</v>
      </c>
      <c r="E422" s="87">
        <v>176.11950000000002</v>
      </c>
    </row>
    <row r="423" spans="1:5">
      <c r="A423" s="90">
        <v>39296</v>
      </c>
      <c r="B423" s="87">
        <v>4223.51</v>
      </c>
      <c r="C423" s="87">
        <v>26.150000000000002</v>
      </c>
      <c r="D423" s="87">
        <v>161.511</v>
      </c>
      <c r="E423" s="87">
        <v>146.3466</v>
      </c>
    </row>
    <row r="424" spans="1:5">
      <c r="A424" s="90">
        <v>39327</v>
      </c>
      <c r="B424" s="87">
        <v>4271.96</v>
      </c>
      <c r="C424" s="87">
        <v>26.450000000000003</v>
      </c>
      <c r="D424" s="87">
        <v>161.511</v>
      </c>
      <c r="E424" s="87">
        <v>148.02550000000002</v>
      </c>
    </row>
    <row r="425" spans="1:5">
      <c r="A425" s="90">
        <v>39357</v>
      </c>
      <c r="B425" s="87">
        <v>4318.8</v>
      </c>
      <c r="C425" s="87">
        <v>26.740000000000002</v>
      </c>
      <c r="D425" s="87">
        <v>161.511</v>
      </c>
      <c r="E425" s="87">
        <v>150.23159999999999</v>
      </c>
    </row>
    <row r="426" spans="1:5">
      <c r="A426" s="90">
        <v>39388</v>
      </c>
      <c r="B426" s="87">
        <v>3928.2400000000002</v>
      </c>
      <c r="C426" s="87">
        <v>24.32</v>
      </c>
      <c r="D426" s="87">
        <v>161.523</v>
      </c>
      <c r="E426" s="87">
        <v>136.63550000000001</v>
      </c>
    </row>
    <row r="427" spans="1:5">
      <c r="A427" s="90">
        <v>39418</v>
      </c>
      <c r="B427" s="87">
        <v>3761.87</v>
      </c>
      <c r="C427" s="87">
        <v>23.290000000000003</v>
      </c>
      <c r="D427" s="87">
        <v>161.523</v>
      </c>
      <c r="E427" s="87">
        <v>130.84870000000001</v>
      </c>
    </row>
    <row r="428" spans="1:5">
      <c r="A428" s="90">
        <v>39449</v>
      </c>
      <c r="B428" s="87">
        <v>3684.34</v>
      </c>
      <c r="C428" s="87">
        <v>22.810000000000002</v>
      </c>
      <c r="D428" s="87">
        <v>161.523</v>
      </c>
      <c r="E428" s="87">
        <v>128.7004</v>
      </c>
    </row>
    <row r="429" spans="1:5">
      <c r="A429" s="90">
        <v>39480</v>
      </c>
      <c r="B429" s="87">
        <v>4268.04</v>
      </c>
      <c r="C429" s="87">
        <v>26.41</v>
      </c>
      <c r="D429" s="87">
        <v>161.607</v>
      </c>
      <c r="E429" s="87">
        <v>149.01249999999999</v>
      </c>
    </row>
    <row r="430" spans="1:5">
      <c r="A430" s="90">
        <v>39509</v>
      </c>
      <c r="B430" s="87">
        <v>4001.39</v>
      </c>
      <c r="C430" s="87">
        <v>24.76</v>
      </c>
      <c r="D430" s="87">
        <v>161.607</v>
      </c>
      <c r="E430" s="87">
        <v>139.7028</v>
      </c>
    </row>
    <row r="431" spans="1:5">
      <c r="A431" s="90">
        <v>39540</v>
      </c>
      <c r="B431" s="87">
        <v>4331.0600000000004</v>
      </c>
      <c r="C431" s="87">
        <v>26.8</v>
      </c>
      <c r="D431" s="87">
        <v>161.607</v>
      </c>
      <c r="E431" s="87">
        <v>151.9452</v>
      </c>
    </row>
    <row r="432" spans="1:5">
      <c r="A432" s="90">
        <v>39570</v>
      </c>
      <c r="B432" s="87">
        <v>3928.28</v>
      </c>
      <c r="C432" s="87">
        <v>24.53</v>
      </c>
      <c r="D432" s="87">
        <v>160.142</v>
      </c>
      <c r="E432" s="87">
        <v>139.0753</v>
      </c>
    </row>
    <row r="433" spans="1:5">
      <c r="A433" s="90">
        <v>39601</v>
      </c>
      <c r="B433" s="87">
        <v>3824.19</v>
      </c>
      <c r="C433" s="87">
        <v>23.880000000000003</v>
      </c>
      <c r="D433" s="87">
        <v>160.142</v>
      </c>
      <c r="E433" s="87">
        <v>135.38999999999999</v>
      </c>
    </row>
    <row r="434" spans="1:5">
      <c r="A434" s="90">
        <v>39631</v>
      </c>
      <c r="B434" s="87">
        <v>2949.81</v>
      </c>
      <c r="C434" s="87">
        <v>18.420000000000002</v>
      </c>
      <c r="D434" s="87">
        <v>160.142</v>
      </c>
      <c r="E434" s="87">
        <v>104.9624</v>
      </c>
    </row>
    <row r="435" spans="1:5">
      <c r="A435" s="90">
        <v>39662</v>
      </c>
      <c r="B435" s="87">
        <v>3432.11</v>
      </c>
      <c r="C435" s="87">
        <v>21.71</v>
      </c>
      <c r="D435" s="87">
        <v>158.089</v>
      </c>
      <c r="E435" s="87">
        <v>123.70970000000001</v>
      </c>
    </row>
    <row r="436" spans="1:5">
      <c r="A436" s="90">
        <v>39693</v>
      </c>
      <c r="B436" s="87">
        <v>3904.8</v>
      </c>
      <c r="C436" s="87">
        <v>24.700000000000003</v>
      </c>
      <c r="D436" s="87">
        <v>158.089</v>
      </c>
      <c r="E436" s="87">
        <v>140.74760000000001</v>
      </c>
    </row>
    <row r="437" spans="1:5">
      <c r="A437" s="90">
        <v>39723</v>
      </c>
      <c r="B437" s="87">
        <v>3427.37</v>
      </c>
      <c r="C437" s="87">
        <v>21.68</v>
      </c>
      <c r="D437" s="87">
        <v>158.089</v>
      </c>
      <c r="E437" s="87">
        <v>124.1336</v>
      </c>
    </row>
    <row r="438" spans="1:5">
      <c r="A438" s="90">
        <v>39754</v>
      </c>
      <c r="B438" s="87">
        <v>2678.03</v>
      </c>
      <c r="C438" s="87">
        <v>16.940000000000001</v>
      </c>
      <c r="D438" s="87">
        <v>158.089</v>
      </c>
      <c r="E438" s="87">
        <v>96.993700000000004</v>
      </c>
    </row>
    <row r="439" spans="1:5">
      <c r="A439" s="90">
        <v>39784</v>
      </c>
      <c r="B439" s="87">
        <v>2353.94</v>
      </c>
      <c r="C439" s="87">
        <v>14.89</v>
      </c>
      <c r="D439" s="87">
        <v>158.089</v>
      </c>
      <c r="E439" s="87">
        <v>85.256</v>
      </c>
    </row>
    <row r="440" spans="1:5">
      <c r="A440" s="90">
        <v>39815</v>
      </c>
      <c r="B440" s="87">
        <v>2410.86</v>
      </c>
      <c r="C440" s="87">
        <v>15.25</v>
      </c>
      <c r="D440" s="87">
        <v>158.089</v>
      </c>
      <c r="E440" s="87">
        <v>88.0107</v>
      </c>
    </row>
    <row r="441" spans="1:5">
      <c r="A441" s="90">
        <v>39846</v>
      </c>
      <c r="B441" s="87">
        <v>2131.33</v>
      </c>
      <c r="C441" s="87">
        <v>13.5</v>
      </c>
      <c r="D441" s="87">
        <v>157.876</v>
      </c>
      <c r="E441" s="87">
        <v>77.911100000000005</v>
      </c>
    </row>
    <row r="442" spans="1:5">
      <c r="A442" s="90">
        <v>39874</v>
      </c>
      <c r="B442" s="87">
        <v>1694.01</v>
      </c>
      <c r="C442" s="87">
        <v>10.73</v>
      </c>
      <c r="D442" s="87">
        <v>157.876</v>
      </c>
      <c r="E442" s="87">
        <v>61.924900000000001</v>
      </c>
    </row>
    <row r="443" spans="1:5">
      <c r="A443" s="90">
        <v>39905</v>
      </c>
      <c r="B443" s="87">
        <v>2312.88</v>
      </c>
      <c r="C443" s="87">
        <v>14.65</v>
      </c>
      <c r="D443" s="87">
        <v>157.876</v>
      </c>
      <c r="E443" s="87">
        <v>85.45389999999999</v>
      </c>
    </row>
    <row r="444" spans="1:5">
      <c r="A444" s="90">
        <v>39935</v>
      </c>
      <c r="B444" s="87">
        <v>3037.34</v>
      </c>
      <c r="C444" s="87">
        <v>19.150000000000002</v>
      </c>
      <c r="D444" s="87">
        <v>158.608</v>
      </c>
      <c r="E444" s="87">
        <v>111.7025</v>
      </c>
    </row>
    <row r="445" spans="1:5">
      <c r="A445" s="90">
        <v>39966</v>
      </c>
      <c r="B445" s="87">
        <v>3287.94</v>
      </c>
      <c r="C445" s="87">
        <v>20.73</v>
      </c>
      <c r="D445" s="87">
        <v>158.608</v>
      </c>
      <c r="E445" s="87">
        <v>120.9187</v>
      </c>
    </row>
    <row r="446" spans="1:5">
      <c r="A446" s="90">
        <v>39996</v>
      </c>
      <c r="B446" s="87">
        <v>2978.66</v>
      </c>
      <c r="C446" s="87">
        <v>18.78</v>
      </c>
      <c r="D446" s="87">
        <v>158.608</v>
      </c>
      <c r="E446" s="87">
        <v>110.2013</v>
      </c>
    </row>
    <row r="447" spans="1:5">
      <c r="A447" s="90">
        <v>40027</v>
      </c>
      <c r="B447" s="87">
        <v>3008.82</v>
      </c>
      <c r="C447" s="87">
        <v>18.95</v>
      </c>
      <c r="D447" s="87">
        <v>158.77699999999999</v>
      </c>
      <c r="E447" s="87">
        <v>111.19880000000001</v>
      </c>
    </row>
    <row r="448" spans="1:5">
      <c r="A448" s="90">
        <v>40058</v>
      </c>
      <c r="B448" s="87">
        <v>2875.4500000000003</v>
      </c>
      <c r="C448" s="87">
        <v>18.11</v>
      </c>
      <c r="D448" s="87">
        <v>158.77699999999999</v>
      </c>
      <c r="E448" s="87">
        <v>106.97380000000001</v>
      </c>
    </row>
    <row r="449" spans="1:5">
      <c r="A449" s="90">
        <v>40088</v>
      </c>
      <c r="B449" s="87">
        <v>2981.83</v>
      </c>
      <c r="C449" s="87">
        <v>18.78</v>
      </c>
      <c r="D449" s="87">
        <v>158.77699999999999</v>
      </c>
      <c r="E449" s="87">
        <v>110.9314</v>
      </c>
    </row>
    <row r="450" spans="1:5">
      <c r="A450" s="90">
        <v>40119</v>
      </c>
      <c r="B450" s="87">
        <v>3123.56</v>
      </c>
      <c r="C450" s="87">
        <v>19.650000000000002</v>
      </c>
      <c r="D450" s="87">
        <v>158.96</v>
      </c>
      <c r="E450" s="87">
        <v>116.07040000000001</v>
      </c>
    </row>
    <row r="451" spans="1:5">
      <c r="A451" s="90">
        <v>40149</v>
      </c>
      <c r="B451" s="87">
        <v>3600.44</v>
      </c>
      <c r="C451" s="87">
        <v>22.650000000000002</v>
      </c>
      <c r="D451" s="87">
        <v>158.96</v>
      </c>
      <c r="E451" s="87">
        <v>134.4999</v>
      </c>
    </row>
    <row r="452" spans="1:5">
      <c r="A452" s="90">
        <v>40180</v>
      </c>
      <c r="B452" s="87">
        <v>3474.86</v>
      </c>
      <c r="C452" s="87">
        <v>21.86</v>
      </c>
      <c r="D452" s="87">
        <v>158.96</v>
      </c>
      <c r="E452" s="87">
        <v>129.80870000000002</v>
      </c>
    </row>
    <row r="453" spans="1:5">
      <c r="A453" s="90">
        <v>40211</v>
      </c>
      <c r="B453" s="87">
        <v>3197.83</v>
      </c>
      <c r="C453" s="87">
        <v>20.12</v>
      </c>
      <c r="D453" s="87">
        <v>158.93799999999999</v>
      </c>
      <c r="E453" s="87">
        <v>119.47630000000001</v>
      </c>
    </row>
    <row r="454" spans="1:5">
      <c r="A454" s="90">
        <v>40239</v>
      </c>
      <c r="B454" s="87">
        <v>3302.73</v>
      </c>
      <c r="C454" s="87">
        <v>20.78</v>
      </c>
      <c r="D454" s="87">
        <v>158.93799999999999</v>
      </c>
      <c r="E454" s="87">
        <v>123.39550000000001</v>
      </c>
    </row>
    <row r="455" spans="1:5">
      <c r="A455" s="90">
        <v>40270</v>
      </c>
      <c r="B455" s="87">
        <v>3397.28</v>
      </c>
      <c r="C455" s="87">
        <v>21.330000000000002</v>
      </c>
      <c r="D455" s="87">
        <v>159.27199999999999</v>
      </c>
      <c r="E455" s="87">
        <v>127.39050000000002</v>
      </c>
    </row>
    <row r="456" spans="1:5">
      <c r="A456" s="90">
        <v>40300</v>
      </c>
      <c r="B456" s="87">
        <v>3457.35</v>
      </c>
      <c r="C456" s="87">
        <v>21.68</v>
      </c>
      <c r="D456" s="87">
        <v>159.47200000000001</v>
      </c>
      <c r="E456" s="87">
        <v>129.48079999999999</v>
      </c>
    </row>
    <row r="457" spans="1:5">
      <c r="A457" s="90">
        <v>40331</v>
      </c>
      <c r="B457" s="87">
        <v>3291.5</v>
      </c>
      <c r="C457" s="87">
        <v>20.64</v>
      </c>
      <c r="D457" s="87">
        <v>159.47200000000001</v>
      </c>
      <c r="E457" s="87">
        <v>123.98630000000001</v>
      </c>
    </row>
    <row r="458" spans="1:5">
      <c r="A458" s="90">
        <v>40361</v>
      </c>
      <c r="B458" s="87">
        <v>3108.11</v>
      </c>
      <c r="C458" s="87">
        <v>19.490000000000002</v>
      </c>
      <c r="D458" s="87">
        <v>159.47200000000001</v>
      </c>
      <c r="E458" s="87">
        <v>117.07809999999999</v>
      </c>
    </row>
    <row r="459" spans="1:5">
      <c r="A459" s="90">
        <v>40392</v>
      </c>
      <c r="B459" s="87">
        <v>3562.38</v>
      </c>
      <c r="C459" s="87">
        <v>22.32</v>
      </c>
      <c r="D459" s="87">
        <v>159.60499999999999</v>
      </c>
      <c r="E459" s="87">
        <v>134.07820000000001</v>
      </c>
    </row>
    <row r="460" spans="1:5">
      <c r="A460" s="90">
        <v>40423</v>
      </c>
      <c r="B460" s="87">
        <v>3327.76</v>
      </c>
      <c r="C460" s="87">
        <v>20.85</v>
      </c>
      <c r="D460" s="87">
        <v>159.60499999999999</v>
      </c>
      <c r="E460" s="87">
        <v>126.042</v>
      </c>
    </row>
    <row r="461" spans="1:5">
      <c r="A461" s="90">
        <v>40453</v>
      </c>
      <c r="B461" s="87">
        <v>3627.81</v>
      </c>
      <c r="C461" s="87">
        <v>22.73</v>
      </c>
      <c r="D461" s="87">
        <v>159.60499999999999</v>
      </c>
      <c r="E461" s="87">
        <v>137.40700000000001</v>
      </c>
    </row>
    <row r="462" spans="1:5">
      <c r="A462" s="90">
        <v>40484</v>
      </c>
      <c r="B462" s="87">
        <v>3728.53</v>
      </c>
      <c r="C462" s="87">
        <v>23.35</v>
      </c>
      <c r="D462" s="87">
        <v>159.68</v>
      </c>
      <c r="E462" s="87">
        <v>141.1549</v>
      </c>
    </row>
    <row r="463" spans="1:5">
      <c r="A463" s="90">
        <v>40514</v>
      </c>
      <c r="B463" s="87">
        <v>3829.14</v>
      </c>
      <c r="C463" s="87">
        <v>23.98</v>
      </c>
      <c r="D463" s="87">
        <v>159.68</v>
      </c>
      <c r="E463" s="87">
        <v>145.76130000000001</v>
      </c>
    </row>
    <row r="464" spans="1:5">
      <c r="A464" s="90">
        <v>40545</v>
      </c>
      <c r="B464" s="87">
        <v>4113.3599999999997</v>
      </c>
      <c r="C464" s="87">
        <v>25.76</v>
      </c>
      <c r="D464" s="87">
        <v>159.68</v>
      </c>
      <c r="E464" s="87">
        <v>156.58090000000001</v>
      </c>
    </row>
    <row r="465" spans="1:5">
      <c r="A465" s="90">
        <v>40576</v>
      </c>
      <c r="B465" s="87">
        <v>4388.8599999999997</v>
      </c>
      <c r="C465" s="87">
        <v>27.55</v>
      </c>
      <c r="D465" s="87">
        <v>159.30600000000001</v>
      </c>
      <c r="E465" s="87">
        <v>167.46130000000002</v>
      </c>
    </row>
    <row r="466" spans="1:5">
      <c r="A466" s="90">
        <v>40604</v>
      </c>
      <c r="B466" s="87">
        <v>4288.5</v>
      </c>
      <c r="C466" s="87">
        <v>26.92</v>
      </c>
      <c r="D466" s="87">
        <v>159.30600000000001</v>
      </c>
      <c r="E466" s="87">
        <v>164.4221</v>
      </c>
    </row>
    <row r="467" spans="1:5">
      <c r="A467" s="90">
        <v>40635</v>
      </c>
      <c r="B467" s="87">
        <v>4304.04</v>
      </c>
      <c r="C467" s="87">
        <v>26.900000000000002</v>
      </c>
      <c r="D467" s="87">
        <v>160.00200000000001</v>
      </c>
      <c r="E467" s="87">
        <v>164.3</v>
      </c>
    </row>
    <row r="468" spans="1:5">
      <c r="A468" s="90">
        <v>40665</v>
      </c>
      <c r="B468" s="87">
        <v>4128.7700000000004</v>
      </c>
      <c r="C468" s="87">
        <v>25.78</v>
      </c>
      <c r="D468" s="87">
        <v>160.154</v>
      </c>
      <c r="E468" s="87">
        <v>157.45930000000001</v>
      </c>
    </row>
    <row r="469" spans="1:5">
      <c r="A469" s="90">
        <v>40696</v>
      </c>
      <c r="B469" s="87">
        <v>3587.4500000000003</v>
      </c>
      <c r="C469" s="87">
        <v>22.400000000000002</v>
      </c>
      <c r="D469" s="87">
        <v>160.154</v>
      </c>
      <c r="E469" s="87">
        <v>137.5609</v>
      </c>
    </row>
    <row r="470" spans="1:5">
      <c r="A470" s="90">
        <v>40726</v>
      </c>
      <c r="B470" s="87">
        <v>3822.88</v>
      </c>
      <c r="C470" s="87">
        <v>23.87</v>
      </c>
      <c r="D470" s="87">
        <v>160.154</v>
      </c>
      <c r="E470" s="87">
        <v>146.5883</v>
      </c>
    </row>
    <row r="471" spans="1:5">
      <c r="A471" s="90">
        <v>40757</v>
      </c>
      <c r="B471" s="87">
        <v>3287.52</v>
      </c>
      <c r="C471" s="87">
        <v>20.52</v>
      </c>
      <c r="D471" s="87">
        <v>160.21100000000001</v>
      </c>
      <c r="E471" s="87">
        <v>126.01550000000002</v>
      </c>
    </row>
    <row r="472" spans="1:5">
      <c r="A472" s="90">
        <v>40788</v>
      </c>
      <c r="B472" s="87">
        <v>2843.73</v>
      </c>
      <c r="C472" s="87">
        <v>17.75</v>
      </c>
      <c r="D472" s="87">
        <v>160.21100000000001</v>
      </c>
      <c r="E472" s="87">
        <v>109.7741</v>
      </c>
    </row>
    <row r="473" spans="1:5">
      <c r="A473" s="90">
        <v>40818</v>
      </c>
      <c r="B473" s="87">
        <v>2996.11</v>
      </c>
      <c r="C473" s="87">
        <v>15.610000000000001</v>
      </c>
      <c r="D473" s="87">
        <v>191.93600000000001</v>
      </c>
      <c r="E473" s="87">
        <v>96.539299999999997</v>
      </c>
    </row>
    <row r="474" spans="1:5">
      <c r="A474" s="90">
        <v>40849</v>
      </c>
      <c r="B474" s="87">
        <v>3408.36</v>
      </c>
      <c r="C474" s="87">
        <v>17.75</v>
      </c>
      <c r="D474" s="87">
        <v>192.02</v>
      </c>
      <c r="E474" s="87">
        <v>109.7741</v>
      </c>
    </row>
    <row r="475" spans="1:5">
      <c r="A475" s="90">
        <v>40879</v>
      </c>
      <c r="B475" s="87">
        <v>3421.8</v>
      </c>
      <c r="C475" s="87">
        <v>17.82</v>
      </c>
      <c r="D475" s="87">
        <v>192.02</v>
      </c>
      <c r="E475" s="87">
        <v>111.02</v>
      </c>
    </row>
    <row r="476" spans="1:5">
      <c r="A476" s="90">
        <v>40910</v>
      </c>
      <c r="B476" s="87">
        <v>3304.36</v>
      </c>
      <c r="C476" s="87">
        <v>17.21</v>
      </c>
      <c r="D476" s="87">
        <v>192.00200000000001</v>
      </c>
      <c r="E476" s="87">
        <v>107.21960000000001</v>
      </c>
    </row>
    <row r="477" spans="1:5">
      <c r="A477" s="90">
        <v>40941</v>
      </c>
      <c r="B477" s="87">
        <v>3844.9500000000003</v>
      </c>
      <c r="C477" s="87">
        <v>20.02</v>
      </c>
      <c r="D477" s="87">
        <v>192.05600000000001</v>
      </c>
      <c r="E477" s="87">
        <v>124.72620000000001</v>
      </c>
    </row>
    <row r="478" spans="1:5">
      <c r="A478" s="90">
        <v>40970</v>
      </c>
      <c r="B478" s="87">
        <v>3798.86</v>
      </c>
      <c r="C478" s="87">
        <v>19.78</v>
      </c>
      <c r="D478" s="87">
        <v>192.05600000000001</v>
      </c>
      <c r="E478" s="87">
        <v>124.04710000000001</v>
      </c>
    </row>
    <row r="479" spans="1:5">
      <c r="A479" s="90">
        <v>41001</v>
      </c>
      <c r="B479" s="87">
        <v>3767.39</v>
      </c>
      <c r="C479" s="87">
        <v>19.420000000000002</v>
      </c>
      <c r="D479" s="87">
        <v>193.99600000000001</v>
      </c>
      <c r="E479" s="87">
        <v>121.7895</v>
      </c>
    </row>
    <row r="480" spans="1:5">
      <c r="A480" s="90">
        <v>41031</v>
      </c>
      <c r="B480" s="87">
        <v>3678.14</v>
      </c>
      <c r="C480" s="87">
        <v>18.95</v>
      </c>
      <c r="D480" s="87">
        <v>194.09700000000001</v>
      </c>
      <c r="E480" s="87">
        <v>118.84190000000001</v>
      </c>
    </row>
    <row r="481" spans="1:5">
      <c r="A481" s="90">
        <v>41062</v>
      </c>
      <c r="B481" s="87">
        <v>2961.92</v>
      </c>
      <c r="C481" s="87">
        <v>15.260000000000002</v>
      </c>
      <c r="D481" s="87">
        <v>194.09700000000001</v>
      </c>
      <c r="E481" s="87">
        <v>96.492100000000008</v>
      </c>
    </row>
    <row r="482" spans="1:5">
      <c r="A482" s="90">
        <v>41092</v>
      </c>
      <c r="B482" s="87">
        <v>3016.27</v>
      </c>
      <c r="C482" s="87">
        <v>15.540000000000001</v>
      </c>
      <c r="D482" s="87">
        <v>194.09700000000001</v>
      </c>
      <c r="E482" s="87">
        <v>98.262600000000006</v>
      </c>
    </row>
    <row r="483" spans="1:5">
      <c r="A483" s="90">
        <v>41123</v>
      </c>
      <c r="B483" s="87">
        <v>2553.2000000000003</v>
      </c>
      <c r="C483" s="87">
        <v>13.15</v>
      </c>
      <c r="D483" s="87">
        <v>194.16</v>
      </c>
      <c r="E483" s="87">
        <v>83.150100000000009</v>
      </c>
    </row>
    <row r="484" spans="1:5">
      <c r="A484" s="90">
        <v>41154</v>
      </c>
      <c r="B484" s="87">
        <v>2770.66</v>
      </c>
      <c r="C484" s="87">
        <v>14.270000000000001</v>
      </c>
      <c r="D484" s="87">
        <v>194.16</v>
      </c>
      <c r="E484" s="87">
        <v>91.036599999999993</v>
      </c>
    </row>
    <row r="485" spans="1:5">
      <c r="A485" s="90">
        <v>41184</v>
      </c>
      <c r="B485" s="87">
        <v>2980.35</v>
      </c>
      <c r="C485" s="87">
        <v>15.350000000000001</v>
      </c>
      <c r="D485" s="87">
        <v>194.16</v>
      </c>
      <c r="E485" s="87">
        <v>97.926599999999993</v>
      </c>
    </row>
    <row r="486" spans="1:5">
      <c r="A486" s="90">
        <v>41215</v>
      </c>
      <c r="B486" s="87">
        <v>3242.54</v>
      </c>
      <c r="C486" s="87">
        <v>16.670000000000002</v>
      </c>
      <c r="D486" s="87">
        <v>194.51400000000001</v>
      </c>
      <c r="E486" s="87">
        <v>106.3477</v>
      </c>
    </row>
    <row r="487" spans="1:5">
      <c r="A487" s="90">
        <v>41245</v>
      </c>
      <c r="B487" s="87">
        <v>3217.25</v>
      </c>
      <c r="C487" s="87">
        <v>16.54</v>
      </c>
      <c r="D487" s="87">
        <v>194.51400000000001</v>
      </c>
      <c r="E487" s="87">
        <v>106.32800000000002</v>
      </c>
    </row>
    <row r="488" spans="1:5">
      <c r="A488" s="90">
        <v>41276</v>
      </c>
      <c r="B488" s="87">
        <v>3489.57</v>
      </c>
      <c r="C488" s="87">
        <v>17.940000000000001</v>
      </c>
      <c r="D488" s="87">
        <v>194.51400000000001</v>
      </c>
      <c r="E488" s="87">
        <v>115.32790000000001</v>
      </c>
    </row>
    <row r="489" spans="1:5">
      <c r="A489" s="90">
        <v>41307</v>
      </c>
      <c r="B489" s="87">
        <v>3712.89</v>
      </c>
      <c r="C489" s="87">
        <v>19.080000000000002</v>
      </c>
      <c r="D489" s="87">
        <v>194.596</v>
      </c>
      <c r="E489" s="87">
        <v>122.65649999999999</v>
      </c>
    </row>
    <row r="490" spans="1:5">
      <c r="A490" s="90">
        <v>41335</v>
      </c>
      <c r="B490" s="87">
        <v>4355.05</v>
      </c>
      <c r="C490" s="87">
        <v>22.380000000000003</v>
      </c>
      <c r="D490" s="87">
        <v>194.596</v>
      </c>
      <c r="E490" s="87">
        <v>144.72710000000001</v>
      </c>
    </row>
    <row r="491" spans="1:5">
      <c r="A491" s="90">
        <v>41366</v>
      </c>
      <c r="B491" s="87">
        <v>4512.71</v>
      </c>
      <c r="C491" s="87">
        <v>23.05</v>
      </c>
      <c r="D491" s="87">
        <v>195.78</v>
      </c>
      <c r="E491" s="87">
        <v>149.0598</v>
      </c>
    </row>
    <row r="492" spans="1:5">
      <c r="A492" s="90">
        <v>41396</v>
      </c>
      <c r="B492" s="87">
        <v>4263.3999999999996</v>
      </c>
      <c r="C492" s="87">
        <v>21.77</v>
      </c>
      <c r="D492" s="87">
        <v>195.839</v>
      </c>
      <c r="E492" s="87">
        <v>140.78229999999999</v>
      </c>
    </row>
    <row r="493" spans="1:5">
      <c r="A493" s="90">
        <v>41427</v>
      </c>
      <c r="B493" s="87">
        <v>4801.96</v>
      </c>
      <c r="C493" s="87">
        <v>24.52</v>
      </c>
      <c r="D493" s="87">
        <v>195.839</v>
      </c>
      <c r="E493" s="87">
        <v>158.566</v>
      </c>
    </row>
    <row r="494" spans="1:5">
      <c r="A494" s="90">
        <v>41457</v>
      </c>
      <c r="B494" s="87">
        <v>4827.42</v>
      </c>
      <c r="C494" s="87">
        <v>24.650000000000002</v>
      </c>
      <c r="D494" s="87">
        <v>195.839</v>
      </c>
      <c r="E494" s="87">
        <v>160.28479999999999</v>
      </c>
    </row>
    <row r="495" spans="1:5">
      <c r="A495" s="90">
        <v>41488</v>
      </c>
      <c r="B495" s="87">
        <v>5947.3</v>
      </c>
      <c r="C495" s="87">
        <v>30.360000000000003</v>
      </c>
      <c r="D495" s="87">
        <v>195.893</v>
      </c>
      <c r="E495" s="87">
        <v>197.4136</v>
      </c>
    </row>
    <row r="496" spans="1:5">
      <c r="A496" s="90">
        <v>41519</v>
      </c>
      <c r="B496" s="87">
        <v>5563.35</v>
      </c>
      <c r="C496" s="87">
        <v>28.400000000000002</v>
      </c>
      <c r="D496" s="87">
        <v>195.893</v>
      </c>
      <c r="E496" s="87">
        <v>184.66890000000001</v>
      </c>
    </row>
    <row r="497" spans="1:15">
      <c r="A497" s="90">
        <v>41549</v>
      </c>
      <c r="B497" s="87">
        <v>5312.61</v>
      </c>
      <c r="C497" s="87">
        <v>27.12</v>
      </c>
      <c r="D497" s="87">
        <v>195.893</v>
      </c>
      <c r="E497" s="87">
        <v>177.1259</v>
      </c>
    </row>
    <row r="498" spans="1:15">
      <c r="A498" s="90">
        <v>41580</v>
      </c>
      <c r="B498" s="87">
        <v>6122.5</v>
      </c>
      <c r="C498" s="87">
        <v>31.21</v>
      </c>
      <c r="D498" s="87">
        <v>196.17099999999999</v>
      </c>
      <c r="E498" s="87">
        <v>203.83840000000001</v>
      </c>
    </row>
    <row r="499" spans="1:15">
      <c r="A499" s="90">
        <v>41610</v>
      </c>
      <c r="B499" s="87">
        <v>6240.21</v>
      </c>
      <c r="C499" s="87">
        <v>31.810000000000002</v>
      </c>
      <c r="D499" s="87">
        <v>196.17099999999999</v>
      </c>
      <c r="E499" s="87">
        <v>207.75720000000001</v>
      </c>
    </row>
    <row r="500" spans="1:15">
      <c r="A500" s="90">
        <v>41641</v>
      </c>
      <c r="B500" s="87">
        <v>6616.8600000000006</v>
      </c>
      <c r="C500" s="87">
        <v>33.730000000000004</v>
      </c>
      <c r="D500" s="87">
        <v>196.17099999999999</v>
      </c>
      <c r="E500" s="87">
        <v>221.19389999999999</v>
      </c>
    </row>
    <row r="501" spans="1:15">
      <c r="A501" s="90">
        <v>41672</v>
      </c>
      <c r="B501" s="87">
        <v>5891.85</v>
      </c>
      <c r="C501" s="87">
        <v>30.03</v>
      </c>
      <c r="D501" s="87">
        <v>196.19900000000001</v>
      </c>
      <c r="E501" s="87">
        <v>196.93020000000001</v>
      </c>
    </row>
    <row r="502" spans="1:15">
      <c r="A502" s="90">
        <v>41700</v>
      </c>
      <c r="B502" s="87">
        <v>6629.56</v>
      </c>
      <c r="C502" s="87">
        <v>33.79</v>
      </c>
      <c r="D502" s="87">
        <v>196.19900000000001</v>
      </c>
      <c r="E502" s="87">
        <v>221.5874</v>
      </c>
    </row>
    <row r="503" spans="1:15">
      <c r="A503" s="90">
        <v>41731</v>
      </c>
      <c r="B503" s="87">
        <v>7199.99</v>
      </c>
      <c r="C503" s="87">
        <v>33.450000000000003</v>
      </c>
      <c r="D503" s="87">
        <v>215.24700000000001</v>
      </c>
      <c r="E503" s="87">
        <v>220.18549999999999</v>
      </c>
    </row>
    <row r="504" spans="1:15">
      <c r="A504" s="90">
        <v>41761</v>
      </c>
      <c r="B504" s="87">
        <v>7168.75</v>
      </c>
      <c r="C504" s="87">
        <v>33.200000000000003</v>
      </c>
      <c r="D504" s="87">
        <v>215.92599999999999</v>
      </c>
      <c r="E504" s="87">
        <v>218.53990000000002</v>
      </c>
    </row>
    <row r="505" spans="1:15">
      <c r="A505" s="90">
        <v>41792</v>
      </c>
      <c r="B505" s="87">
        <v>7153.64</v>
      </c>
      <c r="C505" s="87">
        <v>33.130000000000003</v>
      </c>
      <c r="D505" s="87">
        <v>215.92599999999999</v>
      </c>
      <c r="E505" s="87">
        <v>218.07910000000001</v>
      </c>
    </row>
    <row r="506" spans="1:15">
      <c r="A506" s="90">
        <v>41822</v>
      </c>
      <c r="B506" s="87">
        <v>7240.01</v>
      </c>
      <c r="C506" s="87">
        <v>33.53</v>
      </c>
      <c r="D506" s="87">
        <v>215.92599999999999</v>
      </c>
      <c r="E506" s="87">
        <v>221.60209999999998</v>
      </c>
    </row>
    <row r="507" spans="1:15">
      <c r="A507" s="90">
        <v>41853</v>
      </c>
      <c r="B507" s="87">
        <v>6858.93</v>
      </c>
      <c r="C507" s="87">
        <v>32.35</v>
      </c>
      <c r="D507" s="87">
        <v>212.023</v>
      </c>
      <c r="E507" s="87">
        <v>213.80340000000001</v>
      </c>
    </row>
    <row r="508" spans="1:15">
      <c r="A508" s="90">
        <v>41884</v>
      </c>
      <c r="B508" s="87">
        <v>7736.7</v>
      </c>
      <c r="C508" s="87">
        <v>36.49</v>
      </c>
      <c r="D508" s="87">
        <v>212.023</v>
      </c>
      <c r="E508" s="87">
        <v>241.16490000000002</v>
      </c>
    </row>
    <row r="509" spans="1:15">
      <c r="A509" s="90">
        <v>41914</v>
      </c>
      <c r="B509" s="87">
        <v>7138.8</v>
      </c>
      <c r="C509" s="87">
        <v>33.67</v>
      </c>
      <c r="D509" s="87">
        <v>212.023</v>
      </c>
      <c r="E509" s="87">
        <v>223.32830000000001</v>
      </c>
    </row>
    <row r="510" spans="1:15">
      <c r="A510" s="90">
        <v>41945</v>
      </c>
      <c r="B510" s="87">
        <v>7673.46</v>
      </c>
      <c r="C510" s="87">
        <v>36.340000000000003</v>
      </c>
      <c r="D510" s="87">
        <v>211.15700000000001</v>
      </c>
      <c r="E510" s="87">
        <v>241.03799999999998</v>
      </c>
    </row>
    <row r="511" spans="1:15">
      <c r="A511" s="90">
        <v>41975</v>
      </c>
      <c r="B511" s="87">
        <v>8340.7100000000009</v>
      </c>
      <c r="C511" s="87">
        <v>39.5</v>
      </c>
      <c r="D511" s="87">
        <v>211.15700000000001</v>
      </c>
      <c r="E511" s="87">
        <v>261.99790000000002</v>
      </c>
    </row>
    <row r="512" spans="1:15" ht="12.75" customHeight="1">
      <c r="A512" s="90">
        <v>42006</v>
      </c>
      <c r="B512" s="87">
        <v>9016.42</v>
      </c>
      <c r="C512" s="87">
        <v>42.7</v>
      </c>
      <c r="D512" s="87">
        <v>211.15700000000001</v>
      </c>
      <c r="E512" s="87">
        <v>284.14580000000001</v>
      </c>
      <c r="O512" s="87"/>
    </row>
    <row r="513" spans="1:5">
      <c r="A513" s="90">
        <v>42037</v>
      </c>
      <c r="B513" s="87">
        <v>8511.11</v>
      </c>
      <c r="C513" s="87">
        <v>40.5</v>
      </c>
      <c r="D513" s="87">
        <v>210.15100000000001</v>
      </c>
      <c r="E513" s="87">
        <v>269.50600000000003</v>
      </c>
    </row>
    <row r="514" spans="1:5">
      <c r="A514" s="90">
        <v>42065</v>
      </c>
      <c r="B514" s="87">
        <v>9984.27</v>
      </c>
      <c r="C514" s="87">
        <v>47.510000000000005</v>
      </c>
      <c r="D514" s="87">
        <v>210.15100000000001</v>
      </c>
      <c r="E514" s="87">
        <v>316.15379999999999</v>
      </c>
    </row>
    <row r="515" spans="1:5">
      <c r="A515" s="90">
        <v>42096</v>
      </c>
      <c r="B515" s="87">
        <v>9525.380000000001</v>
      </c>
      <c r="C515" s="87">
        <v>45.09</v>
      </c>
      <c r="D515" s="87">
        <v>211.25299999999999</v>
      </c>
      <c r="E515" s="87">
        <v>300.88740000000001</v>
      </c>
    </row>
    <row r="516" spans="1:5">
      <c r="A516" s="90">
        <v>42126</v>
      </c>
      <c r="B516" s="87">
        <v>9863.07</v>
      </c>
      <c r="C516" s="87">
        <v>46.93</v>
      </c>
      <c r="D516" s="87">
        <v>210.166</v>
      </c>
      <c r="E516" s="87">
        <v>313.16570000000002</v>
      </c>
    </row>
    <row r="517" spans="1:5">
      <c r="A517" s="90">
        <v>42157</v>
      </c>
      <c r="B517" s="87">
        <v>10266.59</v>
      </c>
      <c r="C517" s="87">
        <v>48.85</v>
      </c>
      <c r="D517" s="87">
        <v>210.166</v>
      </c>
      <c r="E517" s="87">
        <v>325.97810000000004</v>
      </c>
    </row>
    <row r="518" spans="1:5">
      <c r="A518" s="90">
        <v>42187</v>
      </c>
      <c r="B518" s="87">
        <v>10901.29</v>
      </c>
      <c r="C518" s="87">
        <v>51.870000000000005</v>
      </c>
      <c r="D518" s="87">
        <v>210.166</v>
      </c>
      <c r="E518" s="87">
        <v>347.05379999999997</v>
      </c>
    </row>
    <row r="519" spans="1:5">
      <c r="A519" s="90">
        <v>42218</v>
      </c>
      <c r="B519" s="87">
        <v>11014.61</v>
      </c>
      <c r="C519" s="87">
        <v>53.510000000000005</v>
      </c>
      <c r="D519" s="87">
        <v>205.84200000000001</v>
      </c>
      <c r="E519" s="87">
        <v>358.02679999999998</v>
      </c>
    </row>
    <row r="520" spans="1:5">
      <c r="A520" s="90">
        <v>42249</v>
      </c>
      <c r="B520" s="87">
        <v>10491.77</v>
      </c>
      <c r="C520" s="87">
        <v>50.970000000000006</v>
      </c>
      <c r="D520" s="87">
        <v>205.84200000000001</v>
      </c>
      <c r="E520" s="87">
        <v>341.90190000000001</v>
      </c>
    </row>
    <row r="521" spans="1:5">
      <c r="A521" s="90">
        <v>42279</v>
      </c>
      <c r="B521" s="87">
        <v>9876.3000000000011</v>
      </c>
      <c r="C521" s="87">
        <v>47.980000000000004</v>
      </c>
      <c r="D521" s="87">
        <v>205.84200000000001</v>
      </c>
      <c r="E521" s="87">
        <v>321.84519999999998</v>
      </c>
    </row>
    <row r="522" spans="1:5">
      <c r="A522" s="90">
        <v>42310</v>
      </c>
      <c r="B522" s="87">
        <v>9839.59</v>
      </c>
      <c r="C522" s="87">
        <v>49.84</v>
      </c>
      <c r="D522" s="87">
        <v>197.42400000000001</v>
      </c>
      <c r="E522" s="87">
        <v>334.32190000000003</v>
      </c>
    </row>
  </sheetData>
  <pageMargins left="0.7" right="0.7" top="0.75" bottom="0.75" header="0.3" footer="0.3"/>
  <pageSetup paperSize="0" orientation="portrait" horizontalDpi="0" verticalDpi="0" copies="0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6" tint="0.59999389629810485"/>
  </sheetPr>
  <dimension ref="A1:S343"/>
  <sheetViews>
    <sheetView topLeftCell="F1" workbookViewId="0">
      <pane ySplit="10200" topLeftCell="A323"/>
      <selection activeCell="O19" sqref="O19"/>
      <selection pane="bottomLeft" activeCell="A324" sqref="A324:XFD325"/>
    </sheetView>
  </sheetViews>
  <sheetFormatPr baseColWidth="10" defaultColWidth="10.85546875" defaultRowHeight="12.75"/>
  <cols>
    <col min="1" max="1" width="9.85546875" bestFit="1" customWidth="1"/>
    <col min="2" max="5" width="9.140625" customWidth="1"/>
    <col min="6" max="6" width="9.85546875" bestFit="1" customWidth="1"/>
    <col min="7" max="10" width="9.140625" customWidth="1"/>
    <col min="11" max="16384" width="10.85546875" style="2"/>
  </cols>
  <sheetData>
    <row r="1" spans="1:12" s="1" customFormat="1">
      <c r="A1" t="s">
        <v>1</v>
      </c>
      <c r="B1" t="s">
        <v>11</v>
      </c>
      <c r="C1" t="s">
        <v>3</v>
      </c>
      <c r="D1" t="s">
        <v>10</v>
      </c>
      <c r="E1"/>
      <c r="F1"/>
      <c r="G1"/>
      <c r="H1"/>
      <c r="I1"/>
      <c r="J1"/>
    </row>
    <row r="2" spans="1:12">
      <c r="A2" t="s">
        <v>2</v>
      </c>
      <c r="B2" t="s">
        <v>9</v>
      </c>
      <c r="C2" t="s">
        <v>4</v>
      </c>
      <c r="D2" t="s">
        <v>8</v>
      </c>
      <c r="G2" s="6" t="s">
        <v>7</v>
      </c>
      <c r="H2" s="6" t="s">
        <v>355</v>
      </c>
      <c r="I2" s="6" t="s">
        <v>6</v>
      </c>
    </row>
    <row r="3" spans="1:12">
      <c r="A3" s="4">
        <v>33238</v>
      </c>
      <c r="B3">
        <v>8.2000000000000011</v>
      </c>
      <c r="C3">
        <v>14.200000000000001</v>
      </c>
      <c r="D3">
        <v>11.200000000000001</v>
      </c>
      <c r="F3" s="4">
        <v>33238</v>
      </c>
      <c r="G3">
        <v>8.2000000000000011</v>
      </c>
      <c r="H3">
        <v>14.200000000000001</v>
      </c>
      <c r="I3">
        <v>11.200000000000001</v>
      </c>
      <c r="L3" s="3"/>
    </row>
    <row r="4" spans="1:12">
      <c r="A4" s="4">
        <v>33269</v>
      </c>
      <c r="B4">
        <v>8.7000000000000011</v>
      </c>
      <c r="C4">
        <v>14.5</v>
      </c>
      <c r="D4">
        <v>11.3</v>
      </c>
      <c r="F4" s="4">
        <v>33269</v>
      </c>
      <c r="G4">
        <v>8.7000000000000011</v>
      </c>
      <c r="H4">
        <v>14.5</v>
      </c>
      <c r="I4">
        <v>11.3</v>
      </c>
    </row>
    <row r="5" spans="1:12">
      <c r="A5" s="4">
        <v>33297</v>
      </c>
      <c r="B5">
        <v>9.8000000000000007</v>
      </c>
      <c r="C5">
        <v>15.5</v>
      </c>
      <c r="D5">
        <v>12.600000000000001</v>
      </c>
      <c r="F5" s="4">
        <v>33297</v>
      </c>
      <c r="G5">
        <v>9.8000000000000007</v>
      </c>
      <c r="H5">
        <v>15.5</v>
      </c>
      <c r="I5">
        <v>12.600000000000001</v>
      </c>
    </row>
    <row r="6" spans="1:12">
      <c r="A6" s="4">
        <v>33326</v>
      </c>
      <c r="B6">
        <v>10.3</v>
      </c>
      <c r="C6">
        <v>16</v>
      </c>
      <c r="D6">
        <v>13.5</v>
      </c>
      <c r="F6" s="4">
        <v>33326</v>
      </c>
      <c r="G6">
        <v>10.3</v>
      </c>
      <c r="H6">
        <v>16</v>
      </c>
      <c r="I6">
        <v>13.5</v>
      </c>
    </row>
    <row r="7" spans="1:12">
      <c r="A7" s="4">
        <v>33358</v>
      </c>
      <c r="B7">
        <v>9.9</v>
      </c>
      <c r="C7">
        <v>15.9</v>
      </c>
      <c r="D7">
        <v>13.9</v>
      </c>
      <c r="F7" s="4">
        <v>33358</v>
      </c>
      <c r="G7">
        <v>9.9</v>
      </c>
      <c r="H7">
        <v>15.9</v>
      </c>
      <c r="I7">
        <v>13.9</v>
      </c>
    </row>
    <row r="8" spans="1:12">
      <c r="A8" s="4">
        <v>33389</v>
      </c>
      <c r="B8">
        <v>10.4</v>
      </c>
      <c r="C8">
        <v>16.5</v>
      </c>
      <c r="D8">
        <v>13.700000000000001</v>
      </c>
      <c r="F8" s="4">
        <v>33389</v>
      </c>
      <c r="G8">
        <v>10.4</v>
      </c>
      <c r="H8">
        <v>16.5</v>
      </c>
      <c r="I8">
        <v>13.700000000000001</v>
      </c>
    </row>
    <row r="9" spans="1:12">
      <c r="A9" s="4">
        <v>33417</v>
      </c>
      <c r="B9">
        <v>10</v>
      </c>
      <c r="C9">
        <v>15.700000000000001</v>
      </c>
      <c r="D9">
        <v>13.4</v>
      </c>
      <c r="F9" s="4">
        <v>33417</v>
      </c>
      <c r="G9">
        <v>10</v>
      </c>
      <c r="H9">
        <v>15.700000000000001</v>
      </c>
      <c r="I9">
        <v>13.4</v>
      </c>
    </row>
    <row r="10" spans="1:12">
      <c r="A10" s="4">
        <v>33450</v>
      </c>
      <c r="B10">
        <v>9.8000000000000007</v>
      </c>
      <c r="C10">
        <v>16.8</v>
      </c>
      <c r="D10">
        <v>14.5</v>
      </c>
      <c r="F10" s="4">
        <v>33450</v>
      </c>
      <c r="G10">
        <v>9.8000000000000007</v>
      </c>
      <c r="H10">
        <v>16.8</v>
      </c>
      <c r="I10">
        <v>14.5</v>
      </c>
    </row>
    <row r="11" spans="1:12">
      <c r="A11" s="4">
        <v>33480</v>
      </c>
      <c r="B11">
        <v>10</v>
      </c>
      <c r="C11">
        <v>17.3</v>
      </c>
      <c r="D11">
        <v>15</v>
      </c>
      <c r="F11" s="4">
        <v>33480</v>
      </c>
      <c r="G11">
        <v>10</v>
      </c>
      <c r="H11">
        <v>17.3</v>
      </c>
      <c r="I11">
        <v>15</v>
      </c>
    </row>
    <row r="12" spans="1:12">
      <c r="A12" s="4">
        <v>33511</v>
      </c>
      <c r="B12">
        <v>10.200000000000001</v>
      </c>
      <c r="C12">
        <v>17</v>
      </c>
      <c r="D12">
        <v>15.200000000000001</v>
      </c>
      <c r="F12" s="4">
        <v>33511</v>
      </c>
      <c r="G12">
        <v>10.200000000000001</v>
      </c>
      <c r="H12">
        <v>17</v>
      </c>
      <c r="I12">
        <v>15.200000000000001</v>
      </c>
    </row>
    <row r="13" spans="1:12">
      <c r="A13" s="4">
        <v>33542</v>
      </c>
      <c r="B13">
        <v>10.100000000000001</v>
      </c>
      <c r="C13">
        <v>17.8</v>
      </c>
      <c r="D13">
        <v>14.9</v>
      </c>
      <c r="F13" s="4">
        <v>33542</v>
      </c>
      <c r="G13">
        <v>10.100000000000001</v>
      </c>
      <c r="H13">
        <v>17.8</v>
      </c>
      <c r="I13">
        <v>14.9</v>
      </c>
    </row>
    <row r="14" spans="1:12">
      <c r="A14" s="4">
        <v>33571</v>
      </c>
      <c r="B14">
        <v>9</v>
      </c>
      <c r="C14">
        <v>17.2</v>
      </c>
      <c r="D14">
        <v>14.8</v>
      </c>
      <c r="F14" s="4">
        <v>33571</v>
      </c>
      <c r="G14">
        <v>9</v>
      </c>
      <c r="H14">
        <v>17.2</v>
      </c>
      <c r="I14">
        <v>14.8</v>
      </c>
    </row>
    <row r="15" spans="1:12">
      <c r="A15" s="4">
        <v>33603</v>
      </c>
      <c r="B15">
        <v>9</v>
      </c>
      <c r="C15">
        <v>19.200000000000003</v>
      </c>
      <c r="D15">
        <v>15.100000000000001</v>
      </c>
      <c r="F15" s="4">
        <v>33603</v>
      </c>
      <c r="G15">
        <v>9</v>
      </c>
      <c r="H15">
        <v>19.200000000000003</v>
      </c>
      <c r="I15">
        <v>15.100000000000001</v>
      </c>
    </row>
    <row r="16" spans="1:12">
      <c r="A16" s="4">
        <v>33634</v>
      </c>
      <c r="B16">
        <v>9.3000000000000007</v>
      </c>
      <c r="C16">
        <v>20.5</v>
      </c>
      <c r="D16">
        <v>15.8</v>
      </c>
      <c r="F16" s="4">
        <v>33634</v>
      </c>
      <c r="G16">
        <v>9.3000000000000007</v>
      </c>
      <c r="H16">
        <v>20.5</v>
      </c>
      <c r="I16">
        <v>15.8</v>
      </c>
    </row>
    <row r="17" spans="1:15">
      <c r="A17" s="4">
        <v>33662</v>
      </c>
      <c r="B17">
        <v>9.9</v>
      </c>
      <c r="C17">
        <v>20.6</v>
      </c>
      <c r="D17">
        <v>16.8</v>
      </c>
      <c r="F17" s="4">
        <v>33662</v>
      </c>
      <c r="G17">
        <v>9.9</v>
      </c>
      <c r="H17">
        <v>20.6</v>
      </c>
      <c r="I17">
        <v>16.8</v>
      </c>
    </row>
    <row r="18" spans="1:15">
      <c r="A18" s="4">
        <v>33694</v>
      </c>
      <c r="B18">
        <v>10.5</v>
      </c>
      <c r="C18">
        <v>20.100000000000001</v>
      </c>
      <c r="D18">
        <v>16</v>
      </c>
      <c r="F18" s="4">
        <v>33694</v>
      </c>
      <c r="G18">
        <v>10.5</v>
      </c>
      <c r="H18">
        <v>20.100000000000001</v>
      </c>
      <c r="I18">
        <v>16</v>
      </c>
      <c r="L18"/>
      <c r="M18"/>
      <c r="N18"/>
      <c r="O18"/>
    </row>
    <row r="19" spans="1:15">
      <c r="A19" s="4">
        <v>33724</v>
      </c>
      <c r="B19">
        <v>10.200000000000001</v>
      </c>
      <c r="C19">
        <v>20.3</v>
      </c>
      <c r="D19">
        <v>17.5</v>
      </c>
      <c r="F19" s="4">
        <v>33724</v>
      </c>
      <c r="G19">
        <v>10.200000000000001</v>
      </c>
      <c r="H19">
        <v>20.3</v>
      </c>
      <c r="I19">
        <v>17.5</v>
      </c>
      <c r="L19"/>
      <c r="M19"/>
      <c r="N19"/>
      <c r="O19"/>
    </row>
    <row r="20" spans="1:15">
      <c r="A20" s="4">
        <v>33753</v>
      </c>
      <c r="B20">
        <v>10.700000000000001</v>
      </c>
      <c r="C20">
        <v>20.400000000000002</v>
      </c>
      <c r="D20">
        <v>17.8</v>
      </c>
      <c r="F20" s="4">
        <v>33753</v>
      </c>
      <c r="G20">
        <v>10.700000000000001</v>
      </c>
      <c r="H20">
        <v>20.400000000000002</v>
      </c>
      <c r="I20">
        <v>17.8</v>
      </c>
      <c r="L20"/>
      <c r="M20"/>
      <c r="N20"/>
      <c r="O20"/>
    </row>
    <row r="21" spans="1:15">
      <c r="A21" s="4">
        <v>33785</v>
      </c>
      <c r="B21">
        <v>9.8000000000000007</v>
      </c>
      <c r="C21">
        <v>20</v>
      </c>
      <c r="D21">
        <v>16.400000000000002</v>
      </c>
      <c r="F21" s="4">
        <v>33785</v>
      </c>
      <c r="G21">
        <v>9.8000000000000007</v>
      </c>
      <c r="H21">
        <v>20</v>
      </c>
      <c r="I21">
        <v>16.400000000000002</v>
      </c>
      <c r="L21"/>
      <c r="M21"/>
      <c r="N21"/>
      <c r="O21"/>
    </row>
    <row r="22" spans="1:15">
      <c r="A22" s="4">
        <v>33816</v>
      </c>
      <c r="B22">
        <v>8.5</v>
      </c>
      <c r="C22">
        <v>20.400000000000002</v>
      </c>
      <c r="D22">
        <v>15.4</v>
      </c>
      <c r="F22" s="4">
        <v>33816</v>
      </c>
      <c r="G22">
        <v>8.5</v>
      </c>
      <c r="H22">
        <v>20.400000000000002</v>
      </c>
      <c r="I22">
        <v>15.4</v>
      </c>
      <c r="L22"/>
      <c r="M22"/>
      <c r="N22"/>
      <c r="O22"/>
    </row>
    <row r="23" spans="1:15">
      <c r="A23" s="4">
        <v>33847</v>
      </c>
      <c r="B23">
        <v>8.1</v>
      </c>
      <c r="C23">
        <v>19.900000000000002</v>
      </c>
      <c r="D23">
        <v>14.600000000000001</v>
      </c>
      <c r="F23" s="4">
        <v>33847</v>
      </c>
      <c r="G23">
        <v>8.1</v>
      </c>
      <c r="H23">
        <v>19.900000000000002</v>
      </c>
      <c r="I23">
        <v>14.600000000000001</v>
      </c>
      <c r="L23"/>
      <c r="M23"/>
      <c r="N23"/>
      <c r="O23"/>
    </row>
    <row r="24" spans="1:15">
      <c r="A24" s="4">
        <v>33877</v>
      </c>
      <c r="B24">
        <v>7.6000000000000005</v>
      </c>
      <c r="C24">
        <v>20.100000000000001</v>
      </c>
      <c r="D24">
        <v>16.2</v>
      </c>
      <c r="F24" s="4">
        <v>33877</v>
      </c>
      <c r="G24">
        <v>7.6000000000000005</v>
      </c>
      <c r="H24">
        <v>20.100000000000001</v>
      </c>
      <c r="I24">
        <v>16.2</v>
      </c>
      <c r="L24"/>
      <c r="M24"/>
      <c r="N24"/>
      <c r="O24"/>
    </row>
    <row r="25" spans="1:15">
      <c r="A25" s="4">
        <v>33907</v>
      </c>
      <c r="B25">
        <v>7.9</v>
      </c>
      <c r="C25">
        <v>19.200000000000003</v>
      </c>
      <c r="D25">
        <v>16.900000000000002</v>
      </c>
      <c r="F25" s="4">
        <v>33907</v>
      </c>
      <c r="G25">
        <v>7.9</v>
      </c>
      <c r="H25">
        <v>19.200000000000003</v>
      </c>
      <c r="I25">
        <v>16.900000000000002</v>
      </c>
      <c r="L25"/>
      <c r="M25"/>
      <c r="N25"/>
      <c r="O25"/>
    </row>
    <row r="26" spans="1:15">
      <c r="A26" s="4">
        <v>33938</v>
      </c>
      <c r="B26">
        <v>8.6</v>
      </c>
      <c r="C26">
        <v>19.900000000000002</v>
      </c>
      <c r="D26">
        <v>17.5</v>
      </c>
      <c r="F26" s="4">
        <v>33938</v>
      </c>
      <c r="G26">
        <v>8.6</v>
      </c>
      <c r="H26">
        <v>19.900000000000002</v>
      </c>
      <c r="I26">
        <v>17.5</v>
      </c>
      <c r="L26"/>
      <c r="M26"/>
      <c r="N26"/>
      <c r="O26"/>
    </row>
    <row r="27" spans="1:15">
      <c r="A27" s="4">
        <v>33969</v>
      </c>
      <c r="B27">
        <v>8.9</v>
      </c>
      <c r="C27">
        <v>20.100000000000001</v>
      </c>
      <c r="D27">
        <v>18</v>
      </c>
      <c r="F27" s="4">
        <v>33969</v>
      </c>
      <c r="G27">
        <v>8.9</v>
      </c>
      <c r="H27">
        <v>20.100000000000001</v>
      </c>
      <c r="I27">
        <v>18</v>
      </c>
      <c r="L27"/>
      <c r="M27"/>
      <c r="N27"/>
      <c r="O27"/>
    </row>
    <row r="28" spans="1:15">
      <c r="A28" s="4">
        <v>33998</v>
      </c>
      <c r="B28">
        <v>10</v>
      </c>
      <c r="C28">
        <v>19.5</v>
      </c>
      <c r="D28">
        <v>18</v>
      </c>
      <c r="F28" s="4">
        <v>33998</v>
      </c>
      <c r="G28">
        <v>10</v>
      </c>
      <c r="H28">
        <v>19.5</v>
      </c>
      <c r="I28">
        <v>18</v>
      </c>
      <c r="L28"/>
      <c r="M28"/>
      <c r="N28"/>
      <c r="O28"/>
    </row>
    <row r="29" spans="1:15">
      <c r="A29" s="4">
        <v>34026</v>
      </c>
      <c r="B29">
        <v>10.100000000000001</v>
      </c>
      <c r="C29">
        <v>20</v>
      </c>
      <c r="D29">
        <v>17.8</v>
      </c>
      <c r="F29" s="4">
        <v>34026</v>
      </c>
      <c r="G29">
        <v>10.100000000000001</v>
      </c>
      <c r="H29">
        <v>20</v>
      </c>
      <c r="I29">
        <v>17.8</v>
      </c>
      <c r="L29"/>
      <c r="M29"/>
      <c r="N29"/>
      <c r="O29"/>
    </row>
    <row r="30" spans="1:15">
      <c r="A30" s="4">
        <v>34059</v>
      </c>
      <c r="B30">
        <v>11.8</v>
      </c>
      <c r="C30">
        <v>20.200000000000003</v>
      </c>
      <c r="D30">
        <v>17.600000000000001</v>
      </c>
      <c r="F30" s="4">
        <v>34059</v>
      </c>
      <c r="G30">
        <v>11.8</v>
      </c>
      <c r="H30">
        <v>20.200000000000003</v>
      </c>
      <c r="I30">
        <v>17.600000000000001</v>
      </c>
      <c r="L30"/>
      <c r="M30"/>
      <c r="N30"/>
      <c r="O30"/>
    </row>
    <row r="31" spans="1:15">
      <c r="A31" s="4">
        <v>34089</v>
      </c>
      <c r="B31">
        <v>11.700000000000001</v>
      </c>
      <c r="C31">
        <v>19.5</v>
      </c>
      <c r="D31">
        <v>17.3</v>
      </c>
      <c r="F31" s="4">
        <v>34089</v>
      </c>
      <c r="G31">
        <v>11.700000000000001</v>
      </c>
      <c r="H31">
        <v>19.5</v>
      </c>
      <c r="I31">
        <v>17.3</v>
      </c>
      <c r="L31"/>
      <c r="M31"/>
      <c r="N31"/>
      <c r="O31"/>
    </row>
    <row r="32" spans="1:15">
      <c r="A32" s="4">
        <v>34120</v>
      </c>
      <c r="B32">
        <v>12.100000000000001</v>
      </c>
      <c r="C32">
        <v>19.900000000000002</v>
      </c>
      <c r="D32">
        <v>17.3</v>
      </c>
      <c r="F32" s="4">
        <v>34120</v>
      </c>
      <c r="G32">
        <v>12.100000000000001</v>
      </c>
      <c r="H32">
        <v>19.900000000000002</v>
      </c>
      <c r="I32">
        <v>17.3</v>
      </c>
      <c r="L32"/>
      <c r="M32"/>
      <c r="N32"/>
      <c r="O32"/>
    </row>
    <row r="33" spans="1:15">
      <c r="A33" s="4">
        <v>34150</v>
      </c>
      <c r="B33">
        <v>12.200000000000001</v>
      </c>
      <c r="C33">
        <v>20</v>
      </c>
      <c r="D33">
        <v>17.5</v>
      </c>
      <c r="F33" s="4">
        <v>34150</v>
      </c>
      <c r="G33">
        <v>12.200000000000001</v>
      </c>
      <c r="H33">
        <v>20</v>
      </c>
      <c r="I33">
        <v>17.5</v>
      </c>
      <c r="L33"/>
      <c r="M33"/>
      <c r="N33"/>
      <c r="O33"/>
    </row>
    <row r="34" spans="1:15">
      <c r="A34" s="4">
        <v>34180</v>
      </c>
      <c r="B34">
        <v>12.8</v>
      </c>
      <c r="C34">
        <v>19.5</v>
      </c>
      <c r="D34">
        <v>17.600000000000001</v>
      </c>
      <c r="F34" s="4">
        <v>34180</v>
      </c>
      <c r="G34">
        <v>12.8</v>
      </c>
      <c r="H34">
        <v>19.5</v>
      </c>
      <c r="I34">
        <v>17.600000000000001</v>
      </c>
      <c r="L34"/>
      <c r="M34"/>
      <c r="N34"/>
      <c r="O34"/>
    </row>
    <row r="35" spans="1:15">
      <c r="A35" s="4">
        <v>34212</v>
      </c>
      <c r="B35">
        <v>14.5</v>
      </c>
      <c r="C35">
        <v>20.100000000000001</v>
      </c>
      <c r="D35">
        <v>18.8</v>
      </c>
      <c r="F35" s="4">
        <v>34212</v>
      </c>
      <c r="G35">
        <v>14.5</v>
      </c>
      <c r="H35">
        <v>20.100000000000001</v>
      </c>
      <c r="I35">
        <v>18.8</v>
      </c>
      <c r="L35"/>
      <c r="M35"/>
      <c r="N35"/>
      <c r="O35"/>
    </row>
    <row r="36" spans="1:15">
      <c r="A36" s="4">
        <v>34242</v>
      </c>
      <c r="B36">
        <v>13.4</v>
      </c>
      <c r="C36">
        <v>19.900000000000002</v>
      </c>
      <c r="D36">
        <v>18.2</v>
      </c>
      <c r="F36" s="4">
        <v>34242</v>
      </c>
      <c r="G36">
        <v>13.4</v>
      </c>
      <c r="H36">
        <v>19.900000000000002</v>
      </c>
      <c r="I36">
        <v>18.2</v>
      </c>
      <c r="L36"/>
      <c r="M36"/>
      <c r="N36"/>
      <c r="O36"/>
    </row>
    <row r="37" spans="1:15">
      <c r="A37" s="4">
        <v>34271</v>
      </c>
      <c r="B37">
        <v>14.4</v>
      </c>
      <c r="C37">
        <v>20.100000000000001</v>
      </c>
      <c r="D37">
        <v>19</v>
      </c>
      <c r="F37" s="4">
        <v>34271</v>
      </c>
      <c r="G37">
        <v>14.4</v>
      </c>
      <c r="H37">
        <v>20.100000000000001</v>
      </c>
      <c r="I37">
        <v>19</v>
      </c>
      <c r="L37"/>
      <c r="M37"/>
      <c r="N37"/>
      <c r="O37"/>
    </row>
    <row r="38" spans="1:15">
      <c r="A38" s="4">
        <v>34303</v>
      </c>
      <c r="B38">
        <v>13.600000000000001</v>
      </c>
      <c r="C38">
        <v>19.700000000000003</v>
      </c>
      <c r="D38">
        <v>18.8</v>
      </c>
      <c r="F38" s="4">
        <v>34303</v>
      </c>
      <c r="G38">
        <v>13.600000000000001</v>
      </c>
      <c r="H38">
        <v>19.700000000000003</v>
      </c>
      <c r="I38">
        <v>18.8</v>
      </c>
      <c r="L38"/>
      <c r="M38"/>
      <c r="N38"/>
      <c r="O38"/>
    </row>
    <row r="39" spans="1:15">
      <c r="A39" s="4">
        <v>34334</v>
      </c>
      <c r="B39">
        <v>15.100000000000001</v>
      </c>
      <c r="C39">
        <v>20.100000000000001</v>
      </c>
      <c r="D39">
        <v>20.5</v>
      </c>
      <c r="F39" s="4">
        <v>34334</v>
      </c>
      <c r="G39">
        <v>15.100000000000001</v>
      </c>
      <c r="H39">
        <v>20.100000000000001</v>
      </c>
      <c r="I39">
        <v>20.5</v>
      </c>
      <c r="L39"/>
      <c r="M39"/>
      <c r="N39"/>
      <c r="O39"/>
    </row>
    <row r="40" spans="1:15">
      <c r="A40" s="4">
        <v>34365</v>
      </c>
      <c r="B40">
        <v>16.7</v>
      </c>
      <c r="C40">
        <v>20.400000000000002</v>
      </c>
      <c r="D40">
        <v>21.1</v>
      </c>
      <c r="F40" s="4">
        <v>34365</v>
      </c>
      <c r="G40">
        <v>16.7</v>
      </c>
      <c r="H40">
        <v>20.400000000000002</v>
      </c>
      <c r="I40">
        <v>21.1</v>
      </c>
      <c r="L40"/>
      <c r="M40"/>
      <c r="N40"/>
      <c r="O40"/>
    </row>
    <row r="41" spans="1:15">
      <c r="A41" s="4">
        <v>34393</v>
      </c>
      <c r="B41">
        <v>15.700000000000001</v>
      </c>
      <c r="C41">
        <v>19.200000000000003</v>
      </c>
      <c r="D41">
        <v>19.5</v>
      </c>
      <c r="F41" s="4">
        <v>34393</v>
      </c>
      <c r="G41">
        <v>15.700000000000001</v>
      </c>
      <c r="H41">
        <v>19.200000000000003</v>
      </c>
      <c r="I41">
        <v>19.5</v>
      </c>
      <c r="L41"/>
      <c r="M41"/>
      <c r="N41"/>
      <c r="O41"/>
    </row>
    <row r="42" spans="1:15">
      <c r="A42" s="4">
        <v>34424</v>
      </c>
      <c r="B42">
        <v>15.600000000000001</v>
      </c>
      <c r="C42">
        <v>18.400000000000002</v>
      </c>
      <c r="D42">
        <v>17</v>
      </c>
      <c r="F42" s="4">
        <v>34424</v>
      </c>
      <c r="G42">
        <v>15.600000000000001</v>
      </c>
      <c r="H42">
        <v>18.400000000000002</v>
      </c>
      <c r="I42">
        <v>17</v>
      </c>
      <c r="L42"/>
      <c r="M42"/>
      <c r="N42"/>
      <c r="O42"/>
    </row>
    <row r="43" spans="1:15">
      <c r="A43" s="4">
        <v>34453</v>
      </c>
      <c r="B43">
        <v>15.8</v>
      </c>
      <c r="C43">
        <v>17.900000000000002</v>
      </c>
      <c r="D43">
        <v>17.3</v>
      </c>
      <c r="F43" s="4">
        <v>34453</v>
      </c>
      <c r="G43">
        <v>15.8</v>
      </c>
      <c r="H43">
        <v>17.900000000000002</v>
      </c>
      <c r="I43">
        <v>17.3</v>
      </c>
      <c r="L43"/>
      <c r="M43"/>
      <c r="N43"/>
      <c r="O43"/>
    </row>
    <row r="44" spans="1:15">
      <c r="A44" s="4">
        <v>34485</v>
      </c>
      <c r="B44">
        <v>15.9</v>
      </c>
      <c r="C44">
        <v>17.900000000000002</v>
      </c>
      <c r="D44">
        <v>16.400000000000002</v>
      </c>
      <c r="F44" s="4">
        <v>34485</v>
      </c>
      <c r="G44">
        <v>15.9</v>
      </c>
      <c r="H44">
        <v>17.900000000000002</v>
      </c>
      <c r="I44">
        <v>16.400000000000002</v>
      </c>
      <c r="L44"/>
      <c r="M44"/>
      <c r="N44"/>
      <c r="O44"/>
    </row>
    <row r="45" spans="1:15">
      <c r="A45" s="4">
        <v>34515</v>
      </c>
      <c r="B45">
        <v>13</v>
      </c>
      <c r="C45">
        <v>17.400000000000002</v>
      </c>
      <c r="D45">
        <v>16</v>
      </c>
      <c r="F45" s="4">
        <v>34515</v>
      </c>
      <c r="G45">
        <v>13</v>
      </c>
      <c r="H45">
        <v>17.400000000000002</v>
      </c>
      <c r="I45">
        <v>16</v>
      </c>
      <c r="L45"/>
      <c r="M45"/>
      <c r="N45"/>
      <c r="O45"/>
    </row>
    <row r="46" spans="1:15">
      <c r="A46" s="4">
        <v>34544</v>
      </c>
      <c r="B46">
        <v>13.600000000000001</v>
      </c>
      <c r="C46">
        <v>17.3</v>
      </c>
      <c r="D46">
        <v>16.7</v>
      </c>
      <c r="F46" s="4">
        <v>34544</v>
      </c>
      <c r="G46">
        <v>13.600000000000001</v>
      </c>
      <c r="H46">
        <v>17.3</v>
      </c>
      <c r="I46">
        <v>16.7</v>
      </c>
    </row>
    <row r="47" spans="1:15">
      <c r="A47" s="4">
        <v>34577</v>
      </c>
      <c r="B47">
        <v>13.600000000000001</v>
      </c>
      <c r="C47">
        <v>17.7</v>
      </c>
      <c r="D47">
        <v>16.8</v>
      </c>
      <c r="F47" s="4">
        <v>34577</v>
      </c>
      <c r="G47">
        <v>13.600000000000001</v>
      </c>
      <c r="H47">
        <v>17.7</v>
      </c>
      <c r="I47">
        <v>16.8</v>
      </c>
    </row>
    <row r="48" spans="1:15">
      <c r="A48" s="4">
        <v>34607</v>
      </c>
      <c r="B48">
        <v>13.100000000000001</v>
      </c>
      <c r="C48">
        <v>17.3</v>
      </c>
      <c r="D48">
        <v>15.5</v>
      </c>
      <c r="F48" s="4">
        <v>34607</v>
      </c>
      <c r="G48">
        <v>13.100000000000001</v>
      </c>
      <c r="H48">
        <v>17.3</v>
      </c>
      <c r="I48">
        <v>15.5</v>
      </c>
    </row>
    <row r="49" spans="1:9">
      <c r="A49" s="4">
        <v>34638</v>
      </c>
      <c r="B49">
        <v>13.9</v>
      </c>
      <c r="C49">
        <v>16.7</v>
      </c>
      <c r="D49">
        <v>15.700000000000001</v>
      </c>
      <c r="F49" s="4">
        <v>34638</v>
      </c>
      <c r="G49">
        <v>13.9</v>
      </c>
      <c r="H49">
        <v>16.7</v>
      </c>
      <c r="I49">
        <v>15.700000000000001</v>
      </c>
    </row>
    <row r="50" spans="1:9">
      <c r="A50" s="4">
        <v>34668</v>
      </c>
      <c r="B50">
        <v>14.100000000000001</v>
      </c>
      <c r="C50">
        <v>16</v>
      </c>
      <c r="D50">
        <v>15.3</v>
      </c>
      <c r="F50" s="4">
        <v>34668</v>
      </c>
      <c r="G50">
        <v>14.100000000000001</v>
      </c>
      <c r="H50">
        <v>16</v>
      </c>
      <c r="I50">
        <v>15.3</v>
      </c>
    </row>
    <row r="51" spans="1:9">
      <c r="A51" s="4">
        <v>34698</v>
      </c>
      <c r="B51">
        <v>13.4</v>
      </c>
      <c r="C51">
        <v>16.2</v>
      </c>
      <c r="D51">
        <v>15.100000000000001</v>
      </c>
      <c r="F51" s="4">
        <v>34698</v>
      </c>
      <c r="G51">
        <v>13.4</v>
      </c>
      <c r="H51">
        <v>16.2</v>
      </c>
      <c r="I51">
        <v>15.100000000000001</v>
      </c>
    </row>
    <row r="52" spans="1:9">
      <c r="A52" s="4">
        <v>34730</v>
      </c>
      <c r="B52">
        <v>13.100000000000001</v>
      </c>
      <c r="C52">
        <v>15.700000000000001</v>
      </c>
      <c r="D52">
        <v>14.600000000000001</v>
      </c>
      <c r="F52" s="4">
        <v>34730</v>
      </c>
      <c r="G52">
        <v>13.100000000000001</v>
      </c>
      <c r="H52">
        <v>15.700000000000001</v>
      </c>
      <c r="I52">
        <v>14.600000000000001</v>
      </c>
    </row>
    <row r="53" spans="1:9">
      <c r="A53" s="4">
        <v>34758</v>
      </c>
      <c r="B53">
        <v>13.100000000000001</v>
      </c>
      <c r="C53">
        <v>16.2</v>
      </c>
      <c r="D53">
        <v>14.4</v>
      </c>
      <c r="F53" s="4">
        <v>34758</v>
      </c>
      <c r="G53">
        <v>13.100000000000001</v>
      </c>
      <c r="H53">
        <v>16.2</v>
      </c>
      <c r="I53">
        <v>14.4</v>
      </c>
    </row>
    <row r="54" spans="1:9">
      <c r="A54" s="4">
        <v>34789</v>
      </c>
      <c r="B54">
        <v>12.3</v>
      </c>
      <c r="C54">
        <v>16.600000000000001</v>
      </c>
      <c r="D54">
        <v>14.600000000000001</v>
      </c>
      <c r="F54" s="4">
        <v>34789</v>
      </c>
      <c r="G54">
        <v>12.3</v>
      </c>
      <c r="H54">
        <v>16.600000000000001</v>
      </c>
      <c r="I54">
        <v>14.600000000000001</v>
      </c>
    </row>
    <row r="55" spans="1:9">
      <c r="A55" s="4">
        <v>34817</v>
      </c>
      <c r="B55">
        <v>13</v>
      </c>
      <c r="C55">
        <v>16.2</v>
      </c>
      <c r="D55">
        <v>14.9</v>
      </c>
      <c r="F55" s="4">
        <v>34817</v>
      </c>
      <c r="G55">
        <v>13</v>
      </c>
      <c r="H55">
        <v>16.2</v>
      </c>
      <c r="I55">
        <v>14.9</v>
      </c>
    </row>
    <row r="56" spans="1:9">
      <c r="A56" s="4">
        <v>34850</v>
      </c>
      <c r="B56">
        <v>12.4</v>
      </c>
      <c r="C56">
        <v>16.600000000000001</v>
      </c>
      <c r="D56">
        <v>15.3</v>
      </c>
      <c r="F56" s="4">
        <v>34850</v>
      </c>
      <c r="G56">
        <v>12.4</v>
      </c>
      <c r="H56">
        <v>16.600000000000001</v>
      </c>
      <c r="I56">
        <v>15.3</v>
      </c>
    </row>
    <row r="57" spans="1:9">
      <c r="A57" s="4">
        <v>34880</v>
      </c>
      <c r="B57">
        <v>11.600000000000001</v>
      </c>
      <c r="C57">
        <v>17</v>
      </c>
      <c r="D57">
        <v>15.100000000000001</v>
      </c>
      <c r="F57" s="4">
        <v>34880</v>
      </c>
      <c r="G57">
        <v>11.600000000000001</v>
      </c>
      <c r="H57">
        <v>17</v>
      </c>
      <c r="I57">
        <v>15.100000000000001</v>
      </c>
    </row>
    <row r="58" spans="1:9">
      <c r="A58" s="4">
        <v>34911</v>
      </c>
      <c r="B58">
        <v>11.9</v>
      </c>
      <c r="C58">
        <v>16.8</v>
      </c>
      <c r="D58">
        <v>15.600000000000001</v>
      </c>
      <c r="F58" s="4">
        <v>34911</v>
      </c>
      <c r="G58">
        <v>11.9</v>
      </c>
      <c r="H58">
        <v>16.8</v>
      </c>
      <c r="I58">
        <v>15.600000000000001</v>
      </c>
    </row>
    <row r="59" spans="1:9">
      <c r="A59" s="4">
        <v>34942</v>
      </c>
      <c r="B59">
        <v>12</v>
      </c>
      <c r="C59">
        <v>16.7</v>
      </c>
      <c r="D59">
        <v>15.4</v>
      </c>
      <c r="F59" s="4">
        <v>34942</v>
      </c>
      <c r="G59">
        <v>12</v>
      </c>
      <c r="H59">
        <v>16.7</v>
      </c>
      <c r="I59">
        <v>15.4</v>
      </c>
    </row>
    <row r="60" spans="1:9">
      <c r="A60" s="4">
        <v>34971</v>
      </c>
      <c r="B60">
        <v>11.9</v>
      </c>
      <c r="C60">
        <v>17.400000000000002</v>
      </c>
      <c r="D60">
        <v>15.3</v>
      </c>
      <c r="F60" s="4">
        <v>34971</v>
      </c>
      <c r="G60">
        <v>11.9</v>
      </c>
      <c r="H60">
        <v>17.400000000000002</v>
      </c>
      <c r="I60">
        <v>15.3</v>
      </c>
    </row>
    <row r="61" spans="1:9">
      <c r="A61" s="4">
        <v>35003</v>
      </c>
      <c r="B61">
        <v>10.700000000000001</v>
      </c>
      <c r="C61">
        <v>16.900000000000002</v>
      </c>
      <c r="D61">
        <v>15.3</v>
      </c>
      <c r="F61" s="4">
        <v>35003</v>
      </c>
      <c r="G61">
        <v>10.700000000000001</v>
      </c>
      <c r="H61">
        <v>16.900000000000002</v>
      </c>
      <c r="I61">
        <v>15.3</v>
      </c>
    </row>
    <row r="62" spans="1:9">
      <c r="A62" s="4">
        <v>35033</v>
      </c>
      <c r="B62">
        <v>11.4</v>
      </c>
      <c r="C62">
        <v>17.600000000000001</v>
      </c>
      <c r="D62">
        <v>15.5</v>
      </c>
      <c r="F62" s="4">
        <v>35033</v>
      </c>
      <c r="G62">
        <v>11.4</v>
      </c>
      <c r="H62">
        <v>17.600000000000001</v>
      </c>
      <c r="I62">
        <v>15.5</v>
      </c>
    </row>
    <row r="63" spans="1:9">
      <c r="A63" s="4">
        <v>35062</v>
      </c>
      <c r="B63">
        <v>11.700000000000001</v>
      </c>
      <c r="C63">
        <v>17.8</v>
      </c>
      <c r="D63">
        <v>15.700000000000001</v>
      </c>
      <c r="F63" s="4">
        <v>35062</v>
      </c>
      <c r="G63">
        <v>11.700000000000001</v>
      </c>
      <c r="H63">
        <v>17.8</v>
      </c>
      <c r="I63">
        <v>15.700000000000001</v>
      </c>
    </row>
    <row r="64" spans="1:9">
      <c r="A64" s="4">
        <v>35095</v>
      </c>
      <c r="B64">
        <v>12</v>
      </c>
      <c r="C64">
        <v>18.600000000000001</v>
      </c>
      <c r="D64">
        <v>16</v>
      </c>
      <c r="F64" s="4">
        <v>35095</v>
      </c>
      <c r="G64">
        <v>12</v>
      </c>
      <c r="H64">
        <v>18.600000000000001</v>
      </c>
      <c r="I64">
        <v>16</v>
      </c>
    </row>
    <row r="65" spans="1:9">
      <c r="A65" s="4">
        <v>35124</v>
      </c>
      <c r="B65">
        <v>12.200000000000001</v>
      </c>
      <c r="C65">
        <v>18.5</v>
      </c>
      <c r="D65">
        <v>15.200000000000001</v>
      </c>
      <c r="F65" s="4">
        <v>35124</v>
      </c>
      <c r="G65">
        <v>12.200000000000001</v>
      </c>
      <c r="H65">
        <v>18.5</v>
      </c>
      <c r="I65">
        <v>15.200000000000001</v>
      </c>
    </row>
    <row r="66" spans="1:9">
      <c r="A66" s="4">
        <v>35153</v>
      </c>
      <c r="B66">
        <v>11.9</v>
      </c>
      <c r="C66">
        <v>18.7</v>
      </c>
      <c r="D66">
        <v>15.100000000000001</v>
      </c>
      <c r="F66" s="4">
        <v>35153</v>
      </c>
      <c r="G66">
        <v>11.9</v>
      </c>
      <c r="H66">
        <v>18.7</v>
      </c>
      <c r="I66">
        <v>15.100000000000001</v>
      </c>
    </row>
    <row r="67" spans="1:9">
      <c r="A67" s="4">
        <v>35185</v>
      </c>
      <c r="B67">
        <v>12.5</v>
      </c>
      <c r="C67">
        <v>18.8</v>
      </c>
      <c r="D67">
        <v>15.700000000000001</v>
      </c>
      <c r="F67" s="4">
        <v>35185</v>
      </c>
      <c r="G67">
        <v>12.5</v>
      </c>
      <c r="H67">
        <v>18.8</v>
      </c>
      <c r="I67">
        <v>15.700000000000001</v>
      </c>
    </row>
    <row r="68" spans="1:9">
      <c r="A68" s="4">
        <v>35216</v>
      </c>
      <c r="B68">
        <v>12.9</v>
      </c>
      <c r="C68">
        <v>19.200000000000003</v>
      </c>
      <c r="D68">
        <v>15.600000000000001</v>
      </c>
      <c r="F68" s="4">
        <v>35216</v>
      </c>
      <c r="G68">
        <v>12.9</v>
      </c>
      <c r="H68">
        <v>19.200000000000003</v>
      </c>
      <c r="I68">
        <v>15.600000000000001</v>
      </c>
    </row>
    <row r="69" spans="1:9">
      <c r="A69" s="4">
        <v>35244</v>
      </c>
      <c r="B69">
        <v>13.3</v>
      </c>
      <c r="C69">
        <v>19.200000000000003</v>
      </c>
      <c r="D69">
        <v>15.4</v>
      </c>
      <c r="F69" s="4">
        <v>35244</v>
      </c>
      <c r="G69">
        <v>13.3</v>
      </c>
      <c r="H69">
        <v>19.200000000000003</v>
      </c>
      <c r="I69">
        <v>15.4</v>
      </c>
    </row>
    <row r="70" spans="1:9">
      <c r="A70" s="4">
        <v>35277</v>
      </c>
      <c r="B70">
        <v>12.4</v>
      </c>
      <c r="C70">
        <v>17.900000000000002</v>
      </c>
      <c r="D70">
        <v>15.3</v>
      </c>
      <c r="F70" s="4">
        <v>35277</v>
      </c>
      <c r="G70">
        <v>12.4</v>
      </c>
      <c r="H70">
        <v>17.900000000000002</v>
      </c>
      <c r="I70">
        <v>15.3</v>
      </c>
    </row>
    <row r="71" spans="1:9">
      <c r="A71" s="4">
        <v>35307</v>
      </c>
      <c r="B71">
        <v>12.600000000000001</v>
      </c>
      <c r="C71">
        <v>18.3</v>
      </c>
      <c r="D71">
        <v>15.700000000000001</v>
      </c>
      <c r="F71" s="4">
        <v>35307</v>
      </c>
      <c r="G71">
        <v>12.600000000000001</v>
      </c>
      <c r="H71">
        <v>18.3</v>
      </c>
      <c r="I71">
        <v>15.700000000000001</v>
      </c>
    </row>
    <row r="72" spans="1:9">
      <c r="A72" s="4">
        <v>35338</v>
      </c>
      <c r="B72">
        <v>13.100000000000001</v>
      </c>
      <c r="C72">
        <v>19.400000000000002</v>
      </c>
      <c r="D72">
        <v>16</v>
      </c>
      <c r="F72" s="4">
        <v>35338</v>
      </c>
      <c r="G72">
        <v>13.100000000000001</v>
      </c>
      <c r="H72">
        <v>19.400000000000002</v>
      </c>
      <c r="I72">
        <v>16</v>
      </c>
    </row>
    <row r="73" spans="1:9">
      <c r="A73" s="4">
        <v>35369</v>
      </c>
      <c r="B73">
        <v>13.4</v>
      </c>
      <c r="C73">
        <v>19.400000000000002</v>
      </c>
      <c r="D73">
        <v>16</v>
      </c>
      <c r="F73" s="4">
        <v>35369</v>
      </c>
      <c r="G73">
        <v>13.4</v>
      </c>
      <c r="H73">
        <v>19.400000000000002</v>
      </c>
      <c r="I73">
        <v>16</v>
      </c>
    </row>
    <row r="74" spans="1:9">
      <c r="A74" s="4">
        <v>35398</v>
      </c>
      <c r="B74">
        <v>14.4</v>
      </c>
      <c r="C74">
        <v>20.700000000000003</v>
      </c>
      <c r="D74">
        <v>16.100000000000001</v>
      </c>
      <c r="F74" s="4">
        <v>35398</v>
      </c>
      <c r="G74">
        <v>14.4</v>
      </c>
      <c r="H74">
        <v>20.700000000000003</v>
      </c>
      <c r="I74">
        <v>16.100000000000001</v>
      </c>
    </row>
    <row r="75" spans="1:9">
      <c r="A75" s="4">
        <v>35430</v>
      </c>
      <c r="B75">
        <v>15.8</v>
      </c>
      <c r="C75">
        <v>20.400000000000002</v>
      </c>
      <c r="D75">
        <v>16.2</v>
      </c>
      <c r="F75" s="4">
        <v>35430</v>
      </c>
      <c r="G75">
        <v>15.8</v>
      </c>
      <c r="H75">
        <v>20.400000000000002</v>
      </c>
      <c r="I75">
        <v>16.2</v>
      </c>
    </row>
    <row r="76" spans="1:9">
      <c r="A76" s="4">
        <v>35461</v>
      </c>
      <c r="B76">
        <v>16.400000000000002</v>
      </c>
      <c r="C76">
        <v>20.400000000000002</v>
      </c>
      <c r="D76">
        <v>16.8</v>
      </c>
      <c r="F76" s="4">
        <v>35461</v>
      </c>
      <c r="G76">
        <v>16.400000000000002</v>
      </c>
      <c r="H76">
        <v>20.400000000000002</v>
      </c>
      <c r="I76">
        <v>16.8</v>
      </c>
    </row>
    <row r="77" spans="1:9">
      <c r="A77" s="4">
        <v>35489</v>
      </c>
      <c r="B77">
        <v>16.400000000000002</v>
      </c>
      <c r="C77">
        <v>20.3</v>
      </c>
      <c r="D77">
        <v>16.400000000000002</v>
      </c>
      <c r="F77" s="4">
        <v>35489</v>
      </c>
      <c r="G77">
        <v>16.400000000000002</v>
      </c>
      <c r="H77">
        <v>20.3</v>
      </c>
      <c r="I77">
        <v>16.400000000000002</v>
      </c>
    </row>
    <row r="78" spans="1:9">
      <c r="A78" s="4">
        <v>35520</v>
      </c>
      <c r="B78">
        <v>17.100000000000001</v>
      </c>
      <c r="C78">
        <v>19.400000000000002</v>
      </c>
      <c r="D78">
        <v>15.8</v>
      </c>
      <c r="F78" s="4">
        <v>35520</v>
      </c>
      <c r="G78">
        <v>17.100000000000001</v>
      </c>
      <c r="H78">
        <v>19.400000000000002</v>
      </c>
      <c r="I78">
        <v>15.8</v>
      </c>
    </row>
    <row r="79" spans="1:9">
      <c r="A79" s="4">
        <v>35550</v>
      </c>
      <c r="B79">
        <v>18.600000000000001</v>
      </c>
      <c r="C79">
        <v>19.8</v>
      </c>
      <c r="D79">
        <v>16.100000000000001</v>
      </c>
      <c r="F79" s="4">
        <v>35550</v>
      </c>
      <c r="G79">
        <v>18.600000000000001</v>
      </c>
      <c r="H79">
        <v>19.8</v>
      </c>
      <c r="I79">
        <v>16.100000000000001</v>
      </c>
    </row>
    <row r="80" spans="1:9">
      <c r="A80" s="4">
        <v>35580</v>
      </c>
      <c r="B80">
        <v>19.900000000000002</v>
      </c>
      <c r="C80">
        <v>20.8</v>
      </c>
      <c r="D80">
        <v>16.900000000000002</v>
      </c>
      <c r="F80" s="4">
        <v>35580</v>
      </c>
      <c r="G80">
        <v>19.900000000000002</v>
      </c>
      <c r="H80">
        <v>20.8</v>
      </c>
      <c r="I80">
        <v>16.900000000000002</v>
      </c>
    </row>
    <row r="81" spans="1:9">
      <c r="A81" s="4">
        <v>35611</v>
      </c>
      <c r="B81">
        <v>20.200000000000003</v>
      </c>
      <c r="C81">
        <v>21.700000000000003</v>
      </c>
      <c r="D81">
        <v>16.8</v>
      </c>
      <c r="F81" s="4">
        <v>35611</v>
      </c>
      <c r="G81">
        <v>20.200000000000003</v>
      </c>
      <c r="H81">
        <v>21.700000000000003</v>
      </c>
      <c r="I81">
        <v>16.8</v>
      </c>
    </row>
    <row r="82" spans="1:9">
      <c r="A82" s="4">
        <v>35642</v>
      </c>
      <c r="B82">
        <v>20</v>
      </c>
      <c r="C82">
        <v>23.200000000000003</v>
      </c>
      <c r="D82">
        <v>17.7</v>
      </c>
      <c r="F82" s="4">
        <v>35642</v>
      </c>
      <c r="G82">
        <v>20</v>
      </c>
      <c r="H82">
        <v>23.200000000000003</v>
      </c>
      <c r="I82">
        <v>17.7</v>
      </c>
    </row>
    <row r="83" spans="1:9">
      <c r="A83" s="4">
        <v>35671</v>
      </c>
      <c r="B83">
        <v>19.3</v>
      </c>
      <c r="C83">
        <v>22.200000000000003</v>
      </c>
      <c r="D83">
        <v>17.400000000000002</v>
      </c>
      <c r="F83" s="4">
        <v>35671</v>
      </c>
      <c r="G83">
        <v>19.3</v>
      </c>
      <c r="H83">
        <v>22.200000000000003</v>
      </c>
      <c r="I83">
        <v>17.400000000000002</v>
      </c>
    </row>
    <row r="84" spans="1:9">
      <c r="A84" s="4">
        <v>35703</v>
      </c>
      <c r="B84">
        <v>19.8</v>
      </c>
      <c r="C84">
        <v>23.3</v>
      </c>
      <c r="D84">
        <v>18.8</v>
      </c>
      <c r="F84" s="4">
        <v>35703</v>
      </c>
      <c r="G84">
        <v>19.8</v>
      </c>
      <c r="H84">
        <v>23.3</v>
      </c>
      <c r="I84">
        <v>18.8</v>
      </c>
    </row>
    <row r="85" spans="1:9">
      <c r="A85" s="4">
        <v>35734</v>
      </c>
      <c r="B85">
        <v>17.5</v>
      </c>
      <c r="C85">
        <v>22.1</v>
      </c>
      <c r="D85">
        <v>17.600000000000001</v>
      </c>
      <c r="F85" s="4">
        <v>35734</v>
      </c>
      <c r="G85">
        <v>17.5</v>
      </c>
      <c r="H85">
        <v>22.1</v>
      </c>
      <c r="I85">
        <v>17.600000000000001</v>
      </c>
    </row>
    <row r="86" spans="1:9">
      <c r="A86" s="4">
        <v>35762</v>
      </c>
      <c r="B86">
        <v>18.8</v>
      </c>
      <c r="C86">
        <v>22.900000000000002</v>
      </c>
      <c r="D86">
        <v>17.600000000000001</v>
      </c>
      <c r="F86" s="4">
        <v>35762</v>
      </c>
      <c r="G86">
        <v>18.8</v>
      </c>
      <c r="H86">
        <v>22.900000000000002</v>
      </c>
      <c r="I86">
        <v>17.600000000000001</v>
      </c>
    </row>
    <row r="87" spans="1:9">
      <c r="A87" s="4">
        <v>35795</v>
      </c>
      <c r="B87">
        <v>19.600000000000001</v>
      </c>
      <c r="C87">
        <v>23.400000000000002</v>
      </c>
      <c r="D87">
        <v>18.5</v>
      </c>
      <c r="F87" s="4">
        <v>35795</v>
      </c>
      <c r="G87">
        <v>19.600000000000001</v>
      </c>
      <c r="H87">
        <v>23.400000000000002</v>
      </c>
      <c r="I87">
        <v>18.5</v>
      </c>
    </row>
    <row r="88" spans="1:9">
      <c r="A88" s="4">
        <v>35825</v>
      </c>
      <c r="B88">
        <v>21.5</v>
      </c>
      <c r="C88">
        <v>23.400000000000002</v>
      </c>
      <c r="D88">
        <v>19.400000000000002</v>
      </c>
      <c r="F88" s="4">
        <v>35825</v>
      </c>
      <c r="G88">
        <v>21.5</v>
      </c>
      <c r="H88">
        <v>23.400000000000002</v>
      </c>
      <c r="I88">
        <v>19.400000000000002</v>
      </c>
    </row>
    <row r="89" spans="1:9">
      <c r="A89" s="4">
        <v>35853</v>
      </c>
      <c r="B89">
        <v>23.8</v>
      </c>
      <c r="C89">
        <v>25.1</v>
      </c>
      <c r="D89">
        <v>20.3</v>
      </c>
      <c r="F89" s="4">
        <v>35853</v>
      </c>
      <c r="G89">
        <v>23.8</v>
      </c>
      <c r="H89">
        <v>25.1</v>
      </c>
      <c r="I89">
        <v>20.3</v>
      </c>
    </row>
    <row r="90" spans="1:9">
      <c r="A90" s="4">
        <v>35885</v>
      </c>
      <c r="B90">
        <v>25.3</v>
      </c>
      <c r="C90">
        <v>26.5</v>
      </c>
      <c r="D90">
        <v>20.6</v>
      </c>
      <c r="F90" s="4">
        <v>35885</v>
      </c>
      <c r="G90">
        <v>25.3</v>
      </c>
      <c r="H90">
        <v>26.5</v>
      </c>
      <c r="I90">
        <v>20.6</v>
      </c>
    </row>
    <row r="91" spans="1:9">
      <c r="A91" s="4">
        <v>35915</v>
      </c>
      <c r="B91">
        <v>25</v>
      </c>
      <c r="C91">
        <v>26.6</v>
      </c>
      <c r="D91">
        <v>20.8</v>
      </c>
      <c r="F91" s="4">
        <v>35915</v>
      </c>
      <c r="G91">
        <v>25</v>
      </c>
      <c r="H91">
        <v>26.6</v>
      </c>
      <c r="I91">
        <v>20.8</v>
      </c>
    </row>
    <row r="92" spans="1:9">
      <c r="A92" s="4">
        <v>35944</v>
      </c>
      <c r="B92">
        <v>24.1</v>
      </c>
      <c r="C92">
        <v>25.8</v>
      </c>
      <c r="D92">
        <v>21.1</v>
      </c>
      <c r="F92" s="4">
        <v>35944</v>
      </c>
      <c r="G92">
        <v>24.1</v>
      </c>
      <c r="H92">
        <v>25.8</v>
      </c>
      <c r="I92">
        <v>21.1</v>
      </c>
    </row>
    <row r="93" spans="1:9">
      <c r="A93" s="4">
        <v>35976</v>
      </c>
      <c r="B93">
        <v>24.400000000000002</v>
      </c>
      <c r="C93">
        <v>26.900000000000002</v>
      </c>
      <c r="D93">
        <v>20.700000000000003</v>
      </c>
      <c r="F93" s="4">
        <v>35976</v>
      </c>
      <c r="G93">
        <v>24.400000000000002</v>
      </c>
      <c r="H93">
        <v>26.900000000000002</v>
      </c>
      <c r="I93">
        <v>20.700000000000003</v>
      </c>
    </row>
    <row r="94" spans="1:9">
      <c r="A94" s="4">
        <v>36007</v>
      </c>
      <c r="B94">
        <v>25.3</v>
      </c>
      <c r="C94">
        <v>26</v>
      </c>
      <c r="D94">
        <v>21</v>
      </c>
      <c r="F94" s="4">
        <v>36007</v>
      </c>
      <c r="G94">
        <v>25.3</v>
      </c>
      <c r="H94">
        <v>26</v>
      </c>
      <c r="I94">
        <v>21</v>
      </c>
    </row>
    <row r="95" spans="1:9">
      <c r="A95" s="4">
        <v>36038</v>
      </c>
      <c r="B95">
        <v>20.400000000000002</v>
      </c>
      <c r="C95">
        <v>22</v>
      </c>
      <c r="D95">
        <v>18.7</v>
      </c>
      <c r="F95" s="4">
        <v>36038</v>
      </c>
      <c r="G95">
        <v>20.400000000000002</v>
      </c>
      <c r="H95">
        <v>22</v>
      </c>
      <c r="I95">
        <v>18.7</v>
      </c>
    </row>
    <row r="96" spans="1:9">
      <c r="A96" s="4">
        <v>36068</v>
      </c>
      <c r="B96">
        <v>18.900000000000002</v>
      </c>
      <c r="C96">
        <v>23.6</v>
      </c>
      <c r="D96">
        <v>17.900000000000002</v>
      </c>
      <c r="F96" s="4">
        <v>36068</v>
      </c>
      <c r="G96">
        <v>18.900000000000002</v>
      </c>
      <c r="H96">
        <v>23.6</v>
      </c>
      <c r="I96">
        <v>17.900000000000002</v>
      </c>
    </row>
    <row r="97" spans="1:9">
      <c r="A97" s="4">
        <v>36098</v>
      </c>
      <c r="B97">
        <v>21.200000000000003</v>
      </c>
      <c r="C97">
        <v>24.6</v>
      </c>
      <c r="D97">
        <v>19.100000000000001</v>
      </c>
      <c r="F97" s="4">
        <v>36098</v>
      </c>
      <c r="G97">
        <v>21.200000000000003</v>
      </c>
      <c r="H97">
        <v>24.6</v>
      </c>
      <c r="I97">
        <v>19.100000000000001</v>
      </c>
    </row>
    <row r="98" spans="1:9">
      <c r="A98" s="4">
        <v>36129</v>
      </c>
      <c r="B98">
        <v>23.200000000000003</v>
      </c>
      <c r="C98">
        <v>26</v>
      </c>
      <c r="D98">
        <v>20</v>
      </c>
      <c r="F98" s="4">
        <v>36129</v>
      </c>
      <c r="G98">
        <v>23.200000000000003</v>
      </c>
      <c r="H98">
        <v>26</v>
      </c>
      <c r="I98">
        <v>20</v>
      </c>
    </row>
    <row r="99" spans="1:9">
      <c r="A99" s="4">
        <v>36160</v>
      </c>
      <c r="B99">
        <v>23.6</v>
      </c>
      <c r="C99">
        <v>27.700000000000003</v>
      </c>
      <c r="D99">
        <v>20.6</v>
      </c>
      <c r="F99" s="4">
        <v>36160</v>
      </c>
      <c r="G99">
        <v>23.6</v>
      </c>
      <c r="H99">
        <v>27.700000000000003</v>
      </c>
      <c r="I99">
        <v>20.6</v>
      </c>
    </row>
    <row r="100" spans="1:9">
      <c r="A100" s="4">
        <v>36189</v>
      </c>
      <c r="B100">
        <v>23.700000000000003</v>
      </c>
      <c r="C100">
        <v>28.900000000000002</v>
      </c>
      <c r="D100">
        <v>20.700000000000003</v>
      </c>
      <c r="F100" s="4">
        <v>36189</v>
      </c>
      <c r="G100">
        <v>23.700000000000003</v>
      </c>
      <c r="H100">
        <v>28.900000000000002</v>
      </c>
      <c r="I100">
        <v>20.700000000000003</v>
      </c>
    </row>
    <row r="101" spans="1:9">
      <c r="A101" s="4">
        <v>36217</v>
      </c>
      <c r="B101">
        <v>24.200000000000003</v>
      </c>
      <c r="C101">
        <v>28.1</v>
      </c>
      <c r="D101">
        <v>21.900000000000002</v>
      </c>
      <c r="F101" s="4">
        <v>36217</v>
      </c>
      <c r="G101">
        <v>24.200000000000003</v>
      </c>
      <c r="H101">
        <v>28.1</v>
      </c>
      <c r="I101">
        <v>21.900000000000002</v>
      </c>
    </row>
    <row r="102" spans="1:9">
      <c r="A102" s="4">
        <v>36250</v>
      </c>
      <c r="B102">
        <v>20.900000000000002</v>
      </c>
      <c r="C102">
        <v>29.3</v>
      </c>
      <c r="D102">
        <v>22.8</v>
      </c>
      <c r="F102" s="4">
        <v>36250</v>
      </c>
      <c r="G102">
        <v>20.900000000000002</v>
      </c>
      <c r="H102">
        <v>29.3</v>
      </c>
      <c r="I102">
        <v>22.8</v>
      </c>
    </row>
    <row r="103" spans="1:9">
      <c r="A103" s="4">
        <v>36280</v>
      </c>
      <c r="B103">
        <v>21.200000000000003</v>
      </c>
      <c r="C103">
        <v>31</v>
      </c>
      <c r="D103">
        <v>24.6</v>
      </c>
      <c r="F103" s="4">
        <v>36280</v>
      </c>
      <c r="G103">
        <v>21.200000000000003</v>
      </c>
      <c r="H103">
        <v>31</v>
      </c>
      <c r="I103">
        <v>24.6</v>
      </c>
    </row>
    <row r="104" spans="1:9">
      <c r="A104" s="4">
        <v>36311</v>
      </c>
      <c r="B104">
        <v>21.1</v>
      </c>
      <c r="C104">
        <v>30.200000000000003</v>
      </c>
      <c r="D104">
        <v>23.900000000000002</v>
      </c>
      <c r="F104" s="4">
        <v>36311</v>
      </c>
      <c r="G104">
        <v>21.1</v>
      </c>
      <c r="H104">
        <v>30.200000000000003</v>
      </c>
      <c r="I104">
        <v>23.900000000000002</v>
      </c>
    </row>
    <row r="105" spans="1:9">
      <c r="A105" s="4">
        <v>36341</v>
      </c>
      <c r="B105">
        <v>21.200000000000003</v>
      </c>
      <c r="C105">
        <v>31.400000000000002</v>
      </c>
      <c r="D105">
        <v>25.1</v>
      </c>
      <c r="F105" s="4">
        <v>36341</v>
      </c>
      <c r="G105">
        <v>21.200000000000003</v>
      </c>
      <c r="H105">
        <v>31.400000000000002</v>
      </c>
      <c r="I105">
        <v>25.1</v>
      </c>
    </row>
    <row r="106" spans="1:9">
      <c r="A106" s="4">
        <v>36371</v>
      </c>
      <c r="B106">
        <v>20</v>
      </c>
      <c r="C106">
        <v>29.200000000000003</v>
      </c>
      <c r="D106">
        <v>24.8</v>
      </c>
      <c r="F106" s="4">
        <v>36371</v>
      </c>
      <c r="G106">
        <v>20</v>
      </c>
      <c r="H106">
        <v>29.200000000000003</v>
      </c>
      <c r="I106">
        <v>24.8</v>
      </c>
    </row>
    <row r="107" spans="1:9">
      <c r="A107" s="4">
        <v>36403</v>
      </c>
      <c r="B107">
        <v>20.900000000000002</v>
      </c>
      <c r="C107">
        <v>29</v>
      </c>
      <c r="D107">
        <v>23.900000000000002</v>
      </c>
      <c r="F107" s="4">
        <v>36403</v>
      </c>
      <c r="G107">
        <v>20.900000000000002</v>
      </c>
      <c r="H107">
        <v>29</v>
      </c>
      <c r="I107">
        <v>23.900000000000002</v>
      </c>
    </row>
    <row r="108" spans="1:9">
      <c r="A108" s="4">
        <v>36433</v>
      </c>
      <c r="B108">
        <v>20.400000000000002</v>
      </c>
      <c r="C108">
        <v>28.1</v>
      </c>
      <c r="D108">
        <v>23.1</v>
      </c>
      <c r="F108" s="4">
        <v>36433</v>
      </c>
      <c r="G108">
        <v>20.400000000000002</v>
      </c>
      <c r="H108">
        <v>28.1</v>
      </c>
      <c r="I108">
        <v>23.1</v>
      </c>
    </row>
    <row r="109" spans="1:9">
      <c r="A109" s="4">
        <v>36462</v>
      </c>
      <c r="B109">
        <v>20.700000000000003</v>
      </c>
      <c r="C109">
        <v>28.700000000000003</v>
      </c>
      <c r="D109">
        <v>24.3</v>
      </c>
      <c r="F109" s="4">
        <v>36462</v>
      </c>
      <c r="G109">
        <v>20.700000000000003</v>
      </c>
      <c r="H109">
        <v>28.700000000000003</v>
      </c>
      <c r="I109">
        <v>24.3</v>
      </c>
    </row>
    <row r="110" spans="1:9">
      <c r="A110" s="4">
        <v>36494</v>
      </c>
      <c r="B110">
        <v>22.8</v>
      </c>
      <c r="C110">
        <v>29</v>
      </c>
      <c r="D110">
        <v>25.200000000000003</v>
      </c>
      <c r="F110" s="4">
        <v>36494</v>
      </c>
      <c r="G110">
        <v>22.8</v>
      </c>
      <c r="H110">
        <v>29</v>
      </c>
      <c r="I110">
        <v>25.200000000000003</v>
      </c>
    </row>
    <row r="111" spans="1:9">
      <c r="A111" s="4">
        <v>36525</v>
      </c>
      <c r="B111">
        <v>24.1</v>
      </c>
      <c r="C111">
        <v>30.8</v>
      </c>
      <c r="D111">
        <v>26.700000000000003</v>
      </c>
      <c r="F111" s="4">
        <v>36525</v>
      </c>
      <c r="G111">
        <v>24.1</v>
      </c>
      <c r="H111">
        <v>30.8</v>
      </c>
      <c r="I111">
        <v>26.700000000000003</v>
      </c>
    </row>
    <row r="112" spans="1:9">
      <c r="A112" s="4">
        <v>36556</v>
      </c>
      <c r="B112">
        <v>22.8</v>
      </c>
      <c r="C112">
        <v>28.8</v>
      </c>
      <c r="D112">
        <v>24.5</v>
      </c>
      <c r="F112" s="4">
        <v>36556</v>
      </c>
      <c r="G112">
        <v>22.8</v>
      </c>
      <c r="H112">
        <v>28.8</v>
      </c>
      <c r="I112">
        <v>24.5</v>
      </c>
    </row>
    <row r="113" spans="1:9">
      <c r="A113" s="4">
        <v>36585</v>
      </c>
      <c r="B113">
        <v>25.200000000000003</v>
      </c>
      <c r="C113">
        <v>28</v>
      </c>
      <c r="D113">
        <v>24.900000000000002</v>
      </c>
      <c r="F113" s="4">
        <v>36585</v>
      </c>
      <c r="G113">
        <v>25.200000000000003</v>
      </c>
      <c r="H113">
        <v>28</v>
      </c>
      <c r="I113">
        <v>24.900000000000002</v>
      </c>
    </row>
    <row r="114" spans="1:9">
      <c r="A114" s="4">
        <v>36616</v>
      </c>
      <c r="B114">
        <v>22.400000000000002</v>
      </c>
      <c r="C114">
        <v>30.700000000000003</v>
      </c>
      <c r="D114">
        <v>23.900000000000002</v>
      </c>
      <c r="F114" s="4">
        <v>36616</v>
      </c>
      <c r="G114">
        <v>22.400000000000002</v>
      </c>
      <c r="H114">
        <v>30.700000000000003</v>
      </c>
      <c r="I114">
        <v>23.900000000000002</v>
      </c>
    </row>
    <row r="115" spans="1:9">
      <c r="A115" s="4">
        <v>36644</v>
      </c>
      <c r="B115">
        <v>22.6</v>
      </c>
      <c r="C115">
        <v>30.1</v>
      </c>
      <c r="D115">
        <v>23.5</v>
      </c>
      <c r="F115" s="4">
        <v>36644</v>
      </c>
      <c r="G115">
        <v>22.6</v>
      </c>
      <c r="H115">
        <v>30.1</v>
      </c>
      <c r="I115">
        <v>23.5</v>
      </c>
    </row>
    <row r="116" spans="1:9">
      <c r="A116" s="4">
        <v>36677</v>
      </c>
      <c r="B116">
        <v>21</v>
      </c>
      <c r="C116">
        <v>28.8</v>
      </c>
      <c r="D116">
        <v>22.400000000000002</v>
      </c>
      <c r="F116" s="4">
        <v>36677</v>
      </c>
      <c r="G116">
        <v>21</v>
      </c>
      <c r="H116">
        <v>28.8</v>
      </c>
      <c r="I116">
        <v>22.400000000000002</v>
      </c>
    </row>
    <row r="117" spans="1:9">
      <c r="A117" s="4">
        <v>36707</v>
      </c>
      <c r="B117">
        <v>20.8</v>
      </c>
      <c r="C117">
        <v>30.1</v>
      </c>
      <c r="D117">
        <v>22.5</v>
      </c>
      <c r="F117" s="4">
        <v>36707</v>
      </c>
      <c r="G117">
        <v>20.8</v>
      </c>
      <c r="H117">
        <v>30.1</v>
      </c>
      <c r="I117">
        <v>22.5</v>
      </c>
    </row>
    <row r="118" spans="1:9">
      <c r="A118" s="4">
        <v>36738</v>
      </c>
      <c r="B118">
        <v>21.1</v>
      </c>
      <c r="C118">
        <v>29.5</v>
      </c>
      <c r="D118">
        <v>22.400000000000002</v>
      </c>
      <c r="F118" s="4">
        <v>36738</v>
      </c>
      <c r="G118">
        <v>21.1</v>
      </c>
      <c r="H118">
        <v>29.5</v>
      </c>
      <c r="I118">
        <v>22.400000000000002</v>
      </c>
    </row>
    <row r="119" spans="1:9">
      <c r="A119" s="4">
        <v>36769</v>
      </c>
      <c r="B119">
        <v>21.900000000000002</v>
      </c>
      <c r="C119">
        <v>31.200000000000003</v>
      </c>
      <c r="D119">
        <v>22.900000000000002</v>
      </c>
      <c r="F119" s="4">
        <v>36769</v>
      </c>
      <c r="G119">
        <v>21.900000000000002</v>
      </c>
      <c r="H119">
        <v>31.200000000000003</v>
      </c>
      <c r="I119">
        <v>22.900000000000002</v>
      </c>
    </row>
    <row r="120" spans="1:9">
      <c r="A120" s="4">
        <v>36798</v>
      </c>
      <c r="B120">
        <v>22</v>
      </c>
      <c r="C120">
        <v>29.3</v>
      </c>
      <c r="D120">
        <v>21.5</v>
      </c>
      <c r="F120" s="4">
        <v>36798</v>
      </c>
      <c r="G120">
        <v>22</v>
      </c>
      <c r="H120">
        <v>29.3</v>
      </c>
      <c r="I120">
        <v>21.5</v>
      </c>
    </row>
    <row r="121" spans="1:9">
      <c r="A121" s="4">
        <v>36830</v>
      </c>
      <c r="B121">
        <v>21.400000000000002</v>
      </c>
      <c r="C121">
        <v>28.1</v>
      </c>
      <c r="D121">
        <v>21.8</v>
      </c>
      <c r="F121" s="4">
        <v>36830</v>
      </c>
      <c r="G121">
        <v>21.400000000000002</v>
      </c>
      <c r="H121">
        <v>28.1</v>
      </c>
      <c r="I121">
        <v>21.8</v>
      </c>
    </row>
    <row r="122" spans="1:9">
      <c r="A122" s="4">
        <v>36860</v>
      </c>
      <c r="B122">
        <v>19.3</v>
      </c>
      <c r="C122">
        <v>25</v>
      </c>
      <c r="D122">
        <v>20.5</v>
      </c>
      <c r="F122" s="4">
        <v>36860</v>
      </c>
      <c r="G122">
        <v>19.3</v>
      </c>
      <c r="H122">
        <v>25</v>
      </c>
      <c r="I122">
        <v>20.5</v>
      </c>
    </row>
    <row r="123" spans="1:9">
      <c r="A123" s="4">
        <v>36889</v>
      </c>
      <c r="B123">
        <v>19.100000000000001</v>
      </c>
      <c r="C123">
        <v>25.3</v>
      </c>
      <c r="D123">
        <v>21</v>
      </c>
      <c r="F123" s="4">
        <v>36889</v>
      </c>
      <c r="G123">
        <v>19.100000000000001</v>
      </c>
      <c r="H123">
        <v>25.3</v>
      </c>
      <c r="I123">
        <v>21</v>
      </c>
    </row>
    <row r="124" spans="1:9">
      <c r="A124" s="4">
        <v>36922</v>
      </c>
      <c r="B124">
        <v>22</v>
      </c>
      <c r="C124">
        <v>26.400000000000002</v>
      </c>
      <c r="D124">
        <v>21.5</v>
      </c>
      <c r="F124" s="4">
        <v>36922</v>
      </c>
      <c r="G124">
        <v>22</v>
      </c>
      <c r="H124">
        <v>26.400000000000002</v>
      </c>
      <c r="I124">
        <v>21.5</v>
      </c>
    </row>
    <row r="125" spans="1:9">
      <c r="A125" s="4">
        <v>36950</v>
      </c>
      <c r="B125">
        <v>19.600000000000001</v>
      </c>
      <c r="C125">
        <v>23.5</v>
      </c>
      <c r="D125">
        <v>19.600000000000001</v>
      </c>
      <c r="F125" s="4">
        <v>36950</v>
      </c>
      <c r="G125">
        <v>19.600000000000001</v>
      </c>
      <c r="H125">
        <v>23.5</v>
      </c>
      <c r="I125">
        <v>19.600000000000001</v>
      </c>
    </row>
    <row r="126" spans="1:9">
      <c r="A126" s="4">
        <v>36980</v>
      </c>
      <c r="B126">
        <v>19.200000000000003</v>
      </c>
      <c r="C126">
        <v>22.1</v>
      </c>
      <c r="D126">
        <v>18.7</v>
      </c>
      <c r="F126" s="4">
        <v>36980</v>
      </c>
      <c r="G126">
        <v>19.200000000000003</v>
      </c>
      <c r="H126">
        <v>22.1</v>
      </c>
      <c r="I126">
        <v>18.7</v>
      </c>
    </row>
    <row r="127" spans="1:9">
      <c r="A127" s="4">
        <v>37011</v>
      </c>
      <c r="B127">
        <v>19.900000000000002</v>
      </c>
      <c r="C127">
        <v>23.8</v>
      </c>
      <c r="D127">
        <v>20.6</v>
      </c>
      <c r="F127" s="4">
        <v>37011</v>
      </c>
      <c r="G127">
        <v>19.900000000000002</v>
      </c>
      <c r="H127">
        <v>23.8</v>
      </c>
      <c r="I127">
        <v>20.6</v>
      </c>
    </row>
    <row r="128" spans="1:9">
      <c r="A128" s="4">
        <v>37042</v>
      </c>
      <c r="B128">
        <v>19.400000000000002</v>
      </c>
      <c r="C128">
        <v>24.3</v>
      </c>
      <c r="D128">
        <v>19.3</v>
      </c>
      <c r="F128" s="4">
        <v>37042</v>
      </c>
      <c r="G128">
        <v>19.400000000000002</v>
      </c>
      <c r="H128">
        <v>24.3</v>
      </c>
      <c r="I128">
        <v>19.3</v>
      </c>
    </row>
    <row r="129" spans="1:9">
      <c r="A129" s="4">
        <v>37071</v>
      </c>
      <c r="B129">
        <v>18.3</v>
      </c>
      <c r="C129">
        <v>24.1</v>
      </c>
      <c r="D129">
        <v>20.100000000000001</v>
      </c>
      <c r="F129" s="4">
        <v>37071</v>
      </c>
      <c r="G129">
        <v>18.3</v>
      </c>
      <c r="H129">
        <v>24.1</v>
      </c>
      <c r="I129">
        <v>20.100000000000001</v>
      </c>
    </row>
    <row r="130" spans="1:9">
      <c r="A130" s="4">
        <v>37103</v>
      </c>
      <c r="B130">
        <v>16.3</v>
      </c>
      <c r="C130">
        <v>25.400000000000002</v>
      </c>
      <c r="D130">
        <v>19.5</v>
      </c>
      <c r="F130" s="4">
        <v>37103</v>
      </c>
      <c r="G130">
        <v>16.3</v>
      </c>
      <c r="H130">
        <v>25.400000000000002</v>
      </c>
      <c r="I130">
        <v>19.5</v>
      </c>
    </row>
    <row r="131" spans="1:9">
      <c r="A131" s="4">
        <v>37134</v>
      </c>
      <c r="B131">
        <v>15.9</v>
      </c>
      <c r="C131">
        <v>24.900000000000002</v>
      </c>
      <c r="D131">
        <v>19.400000000000002</v>
      </c>
      <c r="F131" s="4">
        <v>37134</v>
      </c>
      <c r="G131">
        <v>15.9</v>
      </c>
      <c r="H131">
        <v>24.900000000000002</v>
      </c>
      <c r="I131">
        <v>19.400000000000002</v>
      </c>
    </row>
    <row r="132" spans="1:9">
      <c r="A132" s="4">
        <v>37162</v>
      </c>
      <c r="B132">
        <v>14.100000000000001</v>
      </c>
      <c r="C132">
        <v>23.200000000000003</v>
      </c>
      <c r="D132">
        <v>17.8</v>
      </c>
      <c r="F132" s="4">
        <v>37162</v>
      </c>
      <c r="G132">
        <v>14.100000000000001</v>
      </c>
      <c r="H132">
        <v>23.200000000000003</v>
      </c>
      <c r="I132">
        <v>17.8</v>
      </c>
    </row>
    <row r="133" spans="1:9">
      <c r="A133" s="4">
        <v>37195</v>
      </c>
      <c r="B133">
        <v>14.200000000000001</v>
      </c>
      <c r="C133">
        <v>23.900000000000002</v>
      </c>
      <c r="D133">
        <v>18.5</v>
      </c>
      <c r="F133" s="4">
        <v>37195</v>
      </c>
      <c r="G133">
        <v>14.200000000000001</v>
      </c>
      <c r="H133">
        <v>23.900000000000002</v>
      </c>
      <c r="I133">
        <v>18.5</v>
      </c>
    </row>
    <row r="134" spans="1:9">
      <c r="A134" s="4">
        <v>37225</v>
      </c>
      <c r="B134">
        <v>15.200000000000001</v>
      </c>
      <c r="C134">
        <v>27.200000000000003</v>
      </c>
      <c r="D134">
        <v>19.700000000000003</v>
      </c>
      <c r="F134" s="4">
        <v>37225</v>
      </c>
      <c r="G134">
        <v>15.200000000000001</v>
      </c>
      <c r="H134">
        <v>27.200000000000003</v>
      </c>
      <c r="I134">
        <v>19.700000000000003</v>
      </c>
    </row>
    <row r="135" spans="1:9">
      <c r="A135" s="4">
        <v>37256</v>
      </c>
      <c r="B135">
        <v>15.200000000000001</v>
      </c>
      <c r="C135">
        <v>27.8</v>
      </c>
      <c r="D135">
        <v>19.900000000000002</v>
      </c>
      <c r="F135" s="4">
        <v>37256</v>
      </c>
      <c r="G135">
        <v>15.200000000000001</v>
      </c>
      <c r="H135">
        <v>27.8</v>
      </c>
      <c r="I135">
        <v>19.900000000000002</v>
      </c>
    </row>
    <row r="136" spans="1:9">
      <c r="A136" s="4">
        <v>37287</v>
      </c>
      <c r="B136">
        <v>16.5</v>
      </c>
      <c r="C136">
        <v>28</v>
      </c>
      <c r="D136">
        <v>19.600000000000001</v>
      </c>
      <c r="F136" s="4">
        <v>37287</v>
      </c>
      <c r="G136">
        <v>16.5</v>
      </c>
      <c r="H136">
        <v>28</v>
      </c>
      <c r="I136">
        <v>19.600000000000001</v>
      </c>
    </row>
    <row r="137" spans="1:9">
      <c r="A137" s="4">
        <v>37315</v>
      </c>
      <c r="B137">
        <v>16.8</v>
      </c>
      <c r="C137">
        <v>29</v>
      </c>
      <c r="D137">
        <v>19.700000000000003</v>
      </c>
      <c r="F137" s="4">
        <v>37315</v>
      </c>
      <c r="G137">
        <v>16.8</v>
      </c>
      <c r="H137">
        <v>29</v>
      </c>
      <c r="I137">
        <v>19.700000000000003</v>
      </c>
    </row>
    <row r="138" spans="1:9">
      <c r="A138" s="4">
        <v>37344</v>
      </c>
      <c r="B138">
        <v>17</v>
      </c>
      <c r="C138">
        <v>30.1</v>
      </c>
      <c r="D138">
        <v>20.700000000000003</v>
      </c>
      <c r="F138" s="4">
        <v>37344</v>
      </c>
      <c r="G138">
        <v>17</v>
      </c>
      <c r="H138">
        <v>30.1</v>
      </c>
      <c r="I138">
        <v>20.700000000000003</v>
      </c>
    </row>
    <row r="139" spans="1:9">
      <c r="A139" s="4">
        <v>37376</v>
      </c>
      <c r="B139">
        <v>16.2</v>
      </c>
      <c r="C139">
        <v>27.900000000000002</v>
      </c>
      <c r="D139">
        <v>20.400000000000002</v>
      </c>
      <c r="F139" s="4">
        <v>37376</v>
      </c>
      <c r="G139">
        <v>16.2</v>
      </c>
      <c r="H139">
        <v>27.900000000000002</v>
      </c>
      <c r="I139">
        <v>20.400000000000002</v>
      </c>
    </row>
    <row r="140" spans="1:9">
      <c r="A140" s="4">
        <v>37407</v>
      </c>
      <c r="B140">
        <v>15.9</v>
      </c>
      <c r="C140">
        <v>28</v>
      </c>
      <c r="D140">
        <v>19.600000000000001</v>
      </c>
      <c r="F140" s="4">
        <v>37407</v>
      </c>
      <c r="G140">
        <v>15.9</v>
      </c>
      <c r="H140">
        <v>28</v>
      </c>
      <c r="I140">
        <v>19.600000000000001</v>
      </c>
    </row>
    <row r="141" spans="1:9">
      <c r="A141" s="4">
        <v>37435</v>
      </c>
      <c r="B141">
        <v>14</v>
      </c>
      <c r="C141">
        <v>25.900000000000002</v>
      </c>
      <c r="D141">
        <v>18.100000000000001</v>
      </c>
      <c r="F141" s="4">
        <v>37435</v>
      </c>
      <c r="G141">
        <v>14</v>
      </c>
      <c r="H141">
        <v>25.900000000000002</v>
      </c>
      <c r="I141">
        <v>18.100000000000001</v>
      </c>
    </row>
    <row r="142" spans="1:9">
      <c r="A142" s="4">
        <v>37468</v>
      </c>
      <c r="B142">
        <v>13.100000000000001</v>
      </c>
      <c r="C142">
        <v>23.400000000000002</v>
      </c>
      <c r="D142">
        <v>16.3</v>
      </c>
      <c r="F142" s="4">
        <v>37468</v>
      </c>
      <c r="G142">
        <v>13.100000000000001</v>
      </c>
      <c r="H142">
        <v>23.400000000000002</v>
      </c>
      <c r="I142">
        <v>16.3</v>
      </c>
    </row>
    <row r="143" spans="1:9">
      <c r="A143" s="4">
        <v>37498</v>
      </c>
      <c r="B143">
        <v>13.700000000000001</v>
      </c>
      <c r="C143">
        <v>23.6</v>
      </c>
      <c r="D143">
        <v>16.5</v>
      </c>
      <c r="F143" s="4">
        <v>37498</v>
      </c>
      <c r="G143">
        <v>13.700000000000001</v>
      </c>
      <c r="H143">
        <v>23.6</v>
      </c>
      <c r="I143">
        <v>16.5</v>
      </c>
    </row>
    <row r="144" spans="1:9">
      <c r="A144" s="4">
        <v>37529</v>
      </c>
      <c r="B144">
        <v>11.8</v>
      </c>
      <c r="C144">
        <v>21.1</v>
      </c>
      <c r="D144">
        <v>14.3</v>
      </c>
      <c r="F144" s="4">
        <v>37529</v>
      </c>
      <c r="G144">
        <v>11.8</v>
      </c>
      <c r="H144">
        <v>21.1</v>
      </c>
      <c r="I144">
        <v>14.3</v>
      </c>
    </row>
    <row r="145" spans="1:19">
      <c r="A145" s="4">
        <v>37560</v>
      </c>
      <c r="B145">
        <v>13.200000000000001</v>
      </c>
      <c r="C145">
        <v>22.3</v>
      </c>
      <c r="D145">
        <v>15.100000000000001</v>
      </c>
      <c r="F145" s="4">
        <v>37560</v>
      </c>
      <c r="G145">
        <v>13.200000000000001</v>
      </c>
      <c r="H145">
        <v>22.3</v>
      </c>
      <c r="I145">
        <v>15.100000000000001</v>
      </c>
    </row>
    <row r="146" spans="1:19">
      <c r="A146" s="4">
        <v>37589</v>
      </c>
      <c r="B146">
        <v>14.3</v>
      </c>
      <c r="C146">
        <v>23</v>
      </c>
      <c r="D146">
        <v>15.700000000000001</v>
      </c>
      <c r="F146" s="4">
        <v>37589</v>
      </c>
      <c r="G146">
        <v>14.3</v>
      </c>
      <c r="H146">
        <v>23</v>
      </c>
      <c r="I146">
        <v>15.700000000000001</v>
      </c>
    </row>
    <row r="147" spans="1:19">
      <c r="A147" s="4">
        <v>37621</v>
      </c>
      <c r="B147">
        <v>13</v>
      </c>
      <c r="C147">
        <v>21.400000000000002</v>
      </c>
      <c r="D147">
        <v>14.9</v>
      </c>
      <c r="F147" s="4">
        <v>37621</v>
      </c>
      <c r="G147">
        <v>13</v>
      </c>
      <c r="H147">
        <v>21.400000000000002</v>
      </c>
      <c r="I147">
        <v>14.9</v>
      </c>
    </row>
    <row r="148" spans="1:19">
      <c r="A148" s="4">
        <v>37652</v>
      </c>
      <c r="B148">
        <v>12.9</v>
      </c>
      <c r="C148">
        <v>20.700000000000003</v>
      </c>
      <c r="D148">
        <v>13.3</v>
      </c>
      <c r="F148" s="4">
        <v>37652</v>
      </c>
      <c r="G148">
        <v>12.9</v>
      </c>
      <c r="H148">
        <v>20.700000000000003</v>
      </c>
      <c r="I148">
        <v>13.3</v>
      </c>
    </row>
    <row r="149" spans="1:19">
      <c r="A149" s="4">
        <v>37680</v>
      </c>
      <c r="B149">
        <v>12.9</v>
      </c>
      <c r="C149">
        <v>19.8</v>
      </c>
      <c r="D149">
        <v>14.8</v>
      </c>
      <c r="F149" s="4">
        <v>37680</v>
      </c>
      <c r="G149">
        <v>12.9</v>
      </c>
      <c r="H149">
        <v>19.8</v>
      </c>
      <c r="I149">
        <v>14.8</v>
      </c>
      <c r="K149" s="3"/>
      <c r="L149" s="3"/>
      <c r="M149" s="3"/>
      <c r="N149" s="3"/>
      <c r="O149" s="3"/>
      <c r="P149" s="3"/>
      <c r="Q149" s="3"/>
      <c r="R149" s="3"/>
      <c r="S149" s="3"/>
    </row>
    <row r="150" spans="1:19">
      <c r="A150" s="4">
        <v>37711</v>
      </c>
      <c r="B150">
        <v>12.700000000000001</v>
      </c>
      <c r="C150">
        <v>20</v>
      </c>
      <c r="D150">
        <v>14.600000000000001</v>
      </c>
      <c r="F150" s="4">
        <v>37711</v>
      </c>
      <c r="G150">
        <v>12.700000000000001</v>
      </c>
      <c r="H150">
        <v>20</v>
      </c>
      <c r="I150">
        <v>14.600000000000001</v>
      </c>
    </row>
    <row r="151" spans="1:19">
      <c r="A151" s="4">
        <v>37741</v>
      </c>
      <c r="B151">
        <v>13.8</v>
      </c>
      <c r="C151">
        <v>21.6</v>
      </c>
      <c r="D151">
        <v>15.8</v>
      </c>
      <c r="F151" s="4">
        <v>37741</v>
      </c>
      <c r="G151">
        <v>13.8</v>
      </c>
      <c r="H151">
        <v>21.6</v>
      </c>
      <c r="I151">
        <v>15.8</v>
      </c>
    </row>
    <row r="152" spans="1:19">
      <c r="A152" s="4">
        <v>37771</v>
      </c>
      <c r="B152">
        <v>14</v>
      </c>
      <c r="C152">
        <v>21.6</v>
      </c>
      <c r="D152">
        <v>15.700000000000001</v>
      </c>
      <c r="F152" s="4">
        <v>37771</v>
      </c>
      <c r="G152">
        <v>14</v>
      </c>
      <c r="H152">
        <v>21.6</v>
      </c>
      <c r="I152">
        <v>15.700000000000001</v>
      </c>
    </row>
    <row r="153" spans="1:19">
      <c r="A153" s="4">
        <v>37802</v>
      </c>
      <c r="B153">
        <v>14.700000000000001</v>
      </c>
      <c r="C153">
        <v>21.8</v>
      </c>
      <c r="D153">
        <v>15.8</v>
      </c>
      <c r="F153" s="4">
        <v>37802</v>
      </c>
      <c r="G153">
        <v>14.700000000000001</v>
      </c>
      <c r="H153">
        <v>21.8</v>
      </c>
      <c r="I153">
        <v>15.8</v>
      </c>
    </row>
    <row r="154" spans="1:19">
      <c r="A154" s="4">
        <v>37833</v>
      </c>
      <c r="B154">
        <v>14.700000000000001</v>
      </c>
      <c r="C154">
        <v>22.3</v>
      </c>
      <c r="D154">
        <v>16.400000000000002</v>
      </c>
      <c r="F154" s="4">
        <v>37833</v>
      </c>
      <c r="G154">
        <v>14.700000000000001</v>
      </c>
      <c r="H154">
        <v>22.3</v>
      </c>
      <c r="I154">
        <v>16.400000000000002</v>
      </c>
    </row>
    <row r="155" spans="1:19">
      <c r="A155" s="4">
        <v>37862</v>
      </c>
      <c r="B155">
        <v>14.700000000000001</v>
      </c>
      <c r="C155">
        <v>22.1</v>
      </c>
      <c r="D155">
        <v>16</v>
      </c>
      <c r="F155" s="4">
        <v>37862</v>
      </c>
      <c r="G155">
        <v>14.700000000000001</v>
      </c>
      <c r="H155">
        <v>22.1</v>
      </c>
      <c r="I155">
        <v>16</v>
      </c>
    </row>
    <row r="156" spans="1:19">
      <c r="A156" s="4">
        <v>37894</v>
      </c>
      <c r="B156">
        <v>14.200000000000001</v>
      </c>
      <c r="C156">
        <v>21.8</v>
      </c>
      <c r="D156">
        <v>15.9</v>
      </c>
      <c r="F156" s="4">
        <v>37894</v>
      </c>
      <c r="G156">
        <v>14.200000000000001</v>
      </c>
      <c r="H156">
        <v>21.8</v>
      </c>
      <c r="I156">
        <v>15.9</v>
      </c>
    </row>
    <row r="157" spans="1:19">
      <c r="A157" s="4">
        <v>37925</v>
      </c>
      <c r="B157">
        <v>15</v>
      </c>
      <c r="C157">
        <v>22.6</v>
      </c>
      <c r="D157">
        <v>16.2</v>
      </c>
      <c r="F157" s="4">
        <v>37925</v>
      </c>
      <c r="G157">
        <v>15</v>
      </c>
      <c r="H157">
        <v>22.6</v>
      </c>
      <c r="I157">
        <v>16.2</v>
      </c>
    </row>
    <row r="158" spans="1:19">
      <c r="A158" s="4">
        <v>37953</v>
      </c>
      <c r="B158">
        <v>15.3</v>
      </c>
      <c r="C158">
        <v>22.400000000000002</v>
      </c>
      <c r="D158">
        <v>16.100000000000001</v>
      </c>
      <c r="F158" s="4">
        <v>37953</v>
      </c>
      <c r="G158">
        <v>15.3</v>
      </c>
      <c r="H158">
        <v>22.400000000000002</v>
      </c>
      <c r="I158">
        <v>16.100000000000001</v>
      </c>
    </row>
    <row r="159" spans="1:19">
      <c r="A159" s="4">
        <v>37986</v>
      </c>
      <c r="B159">
        <v>16</v>
      </c>
      <c r="C159">
        <v>23.1</v>
      </c>
      <c r="D159">
        <v>16.5</v>
      </c>
      <c r="F159" s="4">
        <v>37986</v>
      </c>
      <c r="G159">
        <v>16</v>
      </c>
      <c r="H159">
        <v>23.1</v>
      </c>
      <c r="I159">
        <v>16.5</v>
      </c>
    </row>
    <row r="160" spans="1:19">
      <c r="A160" s="4">
        <v>38016</v>
      </c>
      <c r="B160">
        <v>16.2</v>
      </c>
      <c r="C160">
        <v>22.8</v>
      </c>
      <c r="D160">
        <v>16.3</v>
      </c>
      <c r="F160" s="4">
        <v>38016</v>
      </c>
      <c r="G160">
        <v>16.2</v>
      </c>
      <c r="H160">
        <v>22.8</v>
      </c>
      <c r="I160">
        <v>16.3</v>
      </c>
    </row>
    <row r="161" spans="1:9">
      <c r="A161" s="4">
        <v>38044</v>
      </c>
      <c r="B161">
        <v>16.8</v>
      </c>
      <c r="C161">
        <v>22.200000000000003</v>
      </c>
      <c r="D161">
        <v>16.3</v>
      </c>
      <c r="F161" s="4">
        <v>38044</v>
      </c>
      <c r="G161">
        <v>16.8</v>
      </c>
      <c r="H161">
        <v>22.200000000000003</v>
      </c>
      <c r="I161">
        <v>16.3</v>
      </c>
    </row>
    <row r="162" spans="1:9">
      <c r="A162" s="4">
        <v>38077</v>
      </c>
      <c r="B162">
        <v>16.3</v>
      </c>
      <c r="C162">
        <v>21.900000000000002</v>
      </c>
      <c r="D162">
        <v>15.5</v>
      </c>
      <c r="F162" s="4">
        <v>38077</v>
      </c>
      <c r="G162">
        <v>16.3</v>
      </c>
      <c r="H162">
        <v>21.900000000000002</v>
      </c>
      <c r="I162">
        <v>15.5</v>
      </c>
    </row>
    <row r="163" spans="1:9">
      <c r="A163" s="4">
        <v>38107</v>
      </c>
      <c r="B163">
        <v>16.5</v>
      </c>
      <c r="C163">
        <v>21</v>
      </c>
      <c r="D163">
        <v>15.700000000000001</v>
      </c>
      <c r="F163" s="4">
        <v>38107</v>
      </c>
      <c r="G163">
        <v>16.5</v>
      </c>
      <c r="H163">
        <v>21</v>
      </c>
      <c r="I163">
        <v>15.700000000000001</v>
      </c>
    </row>
    <row r="164" spans="1:9">
      <c r="A164" s="4">
        <v>38138</v>
      </c>
      <c r="B164">
        <v>16.2</v>
      </c>
      <c r="C164">
        <v>20.3</v>
      </c>
      <c r="D164">
        <v>15.3</v>
      </c>
      <c r="F164" s="4">
        <v>38138</v>
      </c>
      <c r="G164">
        <v>16.2</v>
      </c>
      <c r="H164">
        <v>20.3</v>
      </c>
      <c r="I164">
        <v>15.3</v>
      </c>
    </row>
    <row r="165" spans="1:9">
      <c r="A165" s="4">
        <v>38168</v>
      </c>
      <c r="B165">
        <v>16.400000000000002</v>
      </c>
      <c r="C165">
        <v>20.400000000000002</v>
      </c>
      <c r="D165">
        <v>15.200000000000001</v>
      </c>
      <c r="F165" s="4">
        <v>38168</v>
      </c>
      <c r="G165">
        <v>16.400000000000002</v>
      </c>
      <c r="H165">
        <v>20.400000000000002</v>
      </c>
      <c r="I165">
        <v>15.200000000000001</v>
      </c>
    </row>
    <row r="166" spans="1:9">
      <c r="A166" s="4">
        <v>38198</v>
      </c>
      <c r="B166">
        <v>16.3</v>
      </c>
      <c r="C166">
        <v>19.400000000000002</v>
      </c>
      <c r="D166">
        <v>14.700000000000001</v>
      </c>
      <c r="F166" s="4">
        <v>38198</v>
      </c>
      <c r="G166">
        <v>16.3</v>
      </c>
      <c r="H166">
        <v>19.400000000000002</v>
      </c>
      <c r="I166">
        <v>14.700000000000001</v>
      </c>
    </row>
    <row r="167" spans="1:9">
      <c r="A167" s="4">
        <v>38230</v>
      </c>
      <c r="B167">
        <v>16.2</v>
      </c>
      <c r="C167">
        <v>19</v>
      </c>
      <c r="D167">
        <v>14.3</v>
      </c>
      <c r="F167" s="4">
        <v>38230</v>
      </c>
      <c r="G167">
        <v>16.2</v>
      </c>
      <c r="H167">
        <v>19</v>
      </c>
      <c r="I167">
        <v>14.3</v>
      </c>
    </row>
    <row r="168" spans="1:9">
      <c r="A168" s="4">
        <v>38260</v>
      </c>
      <c r="B168">
        <v>16.5</v>
      </c>
      <c r="C168">
        <v>19.200000000000003</v>
      </c>
      <c r="D168">
        <v>14.5</v>
      </c>
      <c r="F168" s="4">
        <v>38260</v>
      </c>
      <c r="G168">
        <v>16.5</v>
      </c>
      <c r="H168">
        <v>19.200000000000003</v>
      </c>
      <c r="I168">
        <v>14.5</v>
      </c>
    </row>
    <row r="169" spans="1:9">
      <c r="A169" s="4">
        <v>38289</v>
      </c>
      <c r="B169">
        <v>17.2</v>
      </c>
      <c r="C169">
        <v>19.5</v>
      </c>
      <c r="D169">
        <v>14.5</v>
      </c>
      <c r="F169" s="4">
        <v>38289</v>
      </c>
      <c r="G169">
        <v>17.2</v>
      </c>
      <c r="H169">
        <v>19.5</v>
      </c>
      <c r="I169">
        <v>14.5</v>
      </c>
    </row>
    <row r="170" spans="1:9">
      <c r="A170" s="4">
        <v>38321</v>
      </c>
      <c r="B170">
        <v>17.5</v>
      </c>
      <c r="C170">
        <v>19.900000000000002</v>
      </c>
      <c r="D170">
        <v>14.700000000000001</v>
      </c>
      <c r="F170" s="4">
        <v>38321</v>
      </c>
      <c r="G170">
        <v>17.5</v>
      </c>
      <c r="H170">
        <v>19.900000000000002</v>
      </c>
      <c r="I170">
        <v>14.700000000000001</v>
      </c>
    </row>
    <row r="171" spans="1:9">
      <c r="A171" s="4">
        <v>38352</v>
      </c>
      <c r="B171">
        <v>18.3</v>
      </c>
      <c r="C171">
        <v>20.5</v>
      </c>
      <c r="D171">
        <v>15.100000000000001</v>
      </c>
      <c r="F171" s="4">
        <v>38352</v>
      </c>
      <c r="G171">
        <v>18.3</v>
      </c>
      <c r="H171">
        <v>20.5</v>
      </c>
      <c r="I171">
        <v>15.100000000000001</v>
      </c>
    </row>
    <row r="172" spans="1:9">
      <c r="A172" s="4">
        <v>38383</v>
      </c>
      <c r="B172">
        <v>18.900000000000002</v>
      </c>
      <c r="C172">
        <v>19.5</v>
      </c>
      <c r="D172">
        <v>15.200000000000001</v>
      </c>
      <c r="F172" s="4">
        <v>38383</v>
      </c>
      <c r="G172">
        <v>18.900000000000002</v>
      </c>
      <c r="H172">
        <v>19.5</v>
      </c>
      <c r="I172">
        <v>15.200000000000001</v>
      </c>
    </row>
    <row r="173" spans="1:9">
      <c r="A173" s="4">
        <v>38411</v>
      </c>
      <c r="B173">
        <v>18.8</v>
      </c>
      <c r="C173">
        <v>19.5</v>
      </c>
      <c r="D173">
        <v>15</v>
      </c>
      <c r="F173" s="4">
        <v>38411</v>
      </c>
      <c r="G173">
        <v>18.8</v>
      </c>
      <c r="H173">
        <v>19.5</v>
      </c>
      <c r="I173">
        <v>15</v>
      </c>
    </row>
    <row r="174" spans="1:9">
      <c r="A174" s="4">
        <v>38442</v>
      </c>
      <c r="B174">
        <v>17.600000000000001</v>
      </c>
      <c r="C174">
        <v>19.200000000000003</v>
      </c>
      <c r="D174">
        <v>14.5</v>
      </c>
      <c r="F174" s="4">
        <v>38442</v>
      </c>
      <c r="G174">
        <v>17.600000000000001</v>
      </c>
      <c r="H174">
        <v>19.200000000000003</v>
      </c>
      <c r="I174">
        <v>14.5</v>
      </c>
    </row>
    <row r="175" spans="1:9">
      <c r="A175" s="4">
        <v>38471</v>
      </c>
      <c r="B175">
        <v>17.2</v>
      </c>
      <c r="C175">
        <v>18.7</v>
      </c>
      <c r="D175">
        <v>13.8</v>
      </c>
      <c r="F175" s="4">
        <v>38471</v>
      </c>
      <c r="G175">
        <v>17.2</v>
      </c>
      <c r="H175">
        <v>18.7</v>
      </c>
      <c r="I175">
        <v>13.8</v>
      </c>
    </row>
    <row r="176" spans="1:9">
      <c r="A176" s="4">
        <v>38503</v>
      </c>
      <c r="B176">
        <v>17.7</v>
      </c>
      <c r="C176">
        <v>19</v>
      </c>
      <c r="D176">
        <v>14.200000000000001</v>
      </c>
      <c r="F176" s="4">
        <v>38503</v>
      </c>
      <c r="G176">
        <v>17.7</v>
      </c>
      <c r="H176">
        <v>19</v>
      </c>
      <c r="I176">
        <v>14.200000000000001</v>
      </c>
    </row>
    <row r="177" spans="1:9">
      <c r="A177" s="4">
        <v>38533</v>
      </c>
      <c r="B177">
        <v>18.3</v>
      </c>
      <c r="C177">
        <v>19.100000000000001</v>
      </c>
      <c r="D177">
        <v>14.600000000000001</v>
      </c>
      <c r="F177" s="4">
        <v>38533</v>
      </c>
      <c r="G177">
        <v>18.3</v>
      </c>
      <c r="H177">
        <v>19.100000000000001</v>
      </c>
      <c r="I177">
        <v>14.600000000000001</v>
      </c>
    </row>
    <row r="178" spans="1:9">
      <c r="A178" s="4">
        <v>38562</v>
      </c>
      <c r="B178">
        <v>18.7</v>
      </c>
      <c r="C178">
        <v>19</v>
      </c>
      <c r="D178">
        <v>14.5</v>
      </c>
      <c r="F178" s="4">
        <v>38562</v>
      </c>
      <c r="G178">
        <v>18.7</v>
      </c>
      <c r="H178">
        <v>19</v>
      </c>
      <c r="I178">
        <v>14.5</v>
      </c>
    </row>
    <row r="179" spans="1:9">
      <c r="A179" s="4">
        <v>38595</v>
      </c>
      <c r="B179">
        <v>18.600000000000001</v>
      </c>
      <c r="C179">
        <v>18.600000000000001</v>
      </c>
      <c r="D179">
        <v>14.200000000000001</v>
      </c>
      <c r="F179" s="4">
        <v>38595</v>
      </c>
      <c r="G179">
        <v>18.600000000000001</v>
      </c>
      <c r="H179">
        <v>18.600000000000001</v>
      </c>
      <c r="I179">
        <v>14.200000000000001</v>
      </c>
    </row>
    <row r="180" spans="1:9">
      <c r="A180" s="4">
        <v>38625</v>
      </c>
      <c r="B180">
        <v>20</v>
      </c>
      <c r="C180">
        <v>18.7</v>
      </c>
      <c r="D180">
        <v>14.700000000000001</v>
      </c>
      <c r="F180" s="4">
        <v>38625</v>
      </c>
      <c r="G180">
        <v>20</v>
      </c>
      <c r="H180">
        <v>18.7</v>
      </c>
      <c r="I180">
        <v>14.700000000000001</v>
      </c>
    </row>
    <row r="181" spans="1:9">
      <c r="A181" s="4">
        <v>38656</v>
      </c>
      <c r="B181">
        <v>19.3</v>
      </c>
      <c r="C181">
        <v>18</v>
      </c>
      <c r="D181">
        <v>13.9</v>
      </c>
      <c r="F181" s="4">
        <v>38656</v>
      </c>
      <c r="G181">
        <v>19.3</v>
      </c>
      <c r="H181">
        <v>18</v>
      </c>
      <c r="I181">
        <v>13.9</v>
      </c>
    </row>
    <row r="182" spans="1:9">
      <c r="A182" s="4">
        <v>38686</v>
      </c>
      <c r="B182">
        <v>18.900000000000002</v>
      </c>
      <c r="C182">
        <v>18.600000000000001</v>
      </c>
      <c r="D182">
        <v>13.9</v>
      </c>
      <c r="F182" s="4">
        <v>38686</v>
      </c>
      <c r="G182">
        <v>18.900000000000002</v>
      </c>
      <c r="H182">
        <v>18.600000000000001</v>
      </c>
      <c r="I182">
        <v>13.9</v>
      </c>
    </row>
    <row r="183" spans="1:9">
      <c r="A183" s="4">
        <v>38716</v>
      </c>
      <c r="B183">
        <v>19.100000000000001</v>
      </c>
      <c r="C183">
        <v>18.5</v>
      </c>
      <c r="D183">
        <v>14.3</v>
      </c>
      <c r="F183" s="4">
        <v>38716</v>
      </c>
      <c r="G183">
        <v>19.100000000000001</v>
      </c>
      <c r="H183">
        <v>18.5</v>
      </c>
      <c r="I183">
        <v>14.3</v>
      </c>
    </row>
    <row r="184" spans="1:9">
      <c r="A184" s="4">
        <v>38748</v>
      </c>
      <c r="B184">
        <v>19.8</v>
      </c>
      <c r="C184">
        <v>18.7</v>
      </c>
      <c r="D184">
        <v>14.9</v>
      </c>
      <c r="F184" s="4">
        <v>38748</v>
      </c>
      <c r="G184">
        <v>19.8</v>
      </c>
      <c r="H184">
        <v>18.7</v>
      </c>
      <c r="I184">
        <v>14.9</v>
      </c>
    </row>
    <row r="185" spans="1:9">
      <c r="A185" s="4">
        <v>38776</v>
      </c>
      <c r="B185">
        <v>21</v>
      </c>
      <c r="C185">
        <v>18.400000000000002</v>
      </c>
      <c r="D185">
        <v>14.700000000000001</v>
      </c>
      <c r="F185" s="4">
        <v>38776</v>
      </c>
      <c r="G185">
        <v>21</v>
      </c>
      <c r="H185">
        <v>18.400000000000002</v>
      </c>
      <c r="I185">
        <v>14.700000000000001</v>
      </c>
    </row>
    <row r="186" spans="1:9">
      <c r="A186" s="4">
        <v>38807</v>
      </c>
      <c r="B186">
        <v>21.3</v>
      </c>
      <c r="C186">
        <v>18.5</v>
      </c>
      <c r="D186">
        <v>14.700000000000001</v>
      </c>
      <c r="F186" s="4">
        <v>38807</v>
      </c>
      <c r="G186">
        <v>21.3</v>
      </c>
      <c r="H186">
        <v>18.5</v>
      </c>
      <c r="I186">
        <v>14.700000000000001</v>
      </c>
    </row>
    <row r="187" spans="1:9">
      <c r="A187" s="4">
        <v>38835</v>
      </c>
      <c r="B187">
        <v>21.400000000000002</v>
      </c>
      <c r="C187">
        <v>18.2</v>
      </c>
      <c r="D187">
        <v>14.9</v>
      </c>
      <c r="F187" s="4">
        <v>38835</v>
      </c>
      <c r="G187">
        <v>21.400000000000002</v>
      </c>
      <c r="H187">
        <v>18.2</v>
      </c>
      <c r="I187">
        <v>14.9</v>
      </c>
    </row>
    <row r="188" spans="1:9">
      <c r="A188" s="4">
        <v>38868</v>
      </c>
      <c r="B188">
        <v>20.5</v>
      </c>
      <c r="C188">
        <v>17.3</v>
      </c>
      <c r="D188">
        <v>14</v>
      </c>
      <c r="F188" s="4">
        <v>38868</v>
      </c>
      <c r="G188">
        <v>20.5</v>
      </c>
      <c r="H188">
        <v>17.3</v>
      </c>
      <c r="I188">
        <v>14</v>
      </c>
    </row>
    <row r="189" spans="1:9">
      <c r="A189" s="4">
        <v>38898</v>
      </c>
      <c r="B189">
        <v>20.8</v>
      </c>
      <c r="C189">
        <v>17.2</v>
      </c>
      <c r="D189">
        <v>14.200000000000001</v>
      </c>
      <c r="F189" s="4">
        <v>38898</v>
      </c>
      <c r="G189">
        <v>20.8</v>
      </c>
      <c r="H189">
        <v>17.2</v>
      </c>
      <c r="I189">
        <v>14.200000000000001</v>
      </c>
    </row>
    <row r="190" spans="1:9">
      <c r="A190" s="4">
        <v>38929</v>
      </c>
      <c r="B190">
        <v>20.400000000000002</v>
      </c>
      <c r="C190">
        <v>16.8</v>
      </c>
      <c r="D190">
        <v>13.9</v>
      </c>
      <c r="F190" s="4">
        <v>38929</v>
      </c>
      <c r="G190">
        <v>20.400000000000002</v>
      </c>
      <c r="H190">
        <v>16.8</v>
      </c>
      <c r="I190">
        <v>13.9</v>
      </c>
    </row>
    <row r="191" spans="1:9">
      <c r="A191" s="4">
        <v>38960</v>
      </c>
      <c r="B191">
        <v>21</v>
      </c>
      <c r="C191">
        <v>17.100000000000001</v>
      </c>
      <c r="D191">
        <v>13.600000000000001</v>
      </c>
      <c r="F191" s="4">
        <v>38960</v>
      </c>
      <c r="G191">
        <v>21</v>
      </c>
      <c r="H191">
        <v>17.100000000000001</v>
      </c>
      <c r="I191">
        <v>13.600000000000001</v>
      </c>
    </row>
    <row r="192" spans="1:9">
      <c r="A192" s="4">
        <v>38989</v>
      </c>
      <c r="B192">
        <v>22</v>
      </c>
      <c r="C192">
        <v>17.400000000000002</v>
      </c>
      <c r="D192">
        <v>13.600000000000001</v>
      </c>
      <c r="F192" s="4">
        <v>38989</v>
      </c>
      <c r="G192">
        <v>22</v>
      </c>
      <c r="H192">
        <v>17.400000000000002</v>
      </c>
      <c r="I192">
        <v>13.600000000000001</v>
      </c>
    </row>
    <row r="193" spans="1:9">
      <c r="A193" s="4">
        <v>39021</v>
      </c>
      <c r="B193">
        <v>20.5</v>
      </c>
      <c r="C193">
        <v>17.7</v>
      </c>
      <c r="D193">
        <v>13.9</v>
      </c>
      <c r="F193" s="4">
        <v>39021</v>
      </c>
      <c r="G193">
        <v>20.5</v>
      </c>
      <c r="H193">
        <v>17.7</v>
      </c>
      <c r="I193">
        <v>13.9</v>
      </c>
    </row>
    <row r="194" spans="1:9">
      <c r="A194" s="4">
        <v>39051</v>
      </c>
      <c r="B194">
        <v>20.8</v>
      </c>
      <c r="C194">
        <v>17.8</v>
      </c>
      <c r="D194">
        <v>13.600000000000001</v>
      </c>
      <c r="F194" s="4">
        <v>39051</v>
      </c>
      <c r="G194">
        <v>20.8</v>
      </c>
      <c r="H194">
        <v>17.8</v>
      </c>
      <c r="I194">
        <v>13.600000000000001</v>
      </c>
    </row>
    <row r="195" spans="1:9">
      <c r="A195" s="4">
        <v>39080</v>
      </c>
      <c r="B195">
        <v>21.200000000000003</v>
      </c>
      <c r="C195">
        <v>17.900000000000002</v>
      </c>
      <c r="D195">
        <v>14</v>
      </c>
      <c r="F195" s="4">
        <v>39080</v>
      </c>
      <c r="G195">
        <v>21.200000000000003</v>
      </c>
      <c r="H195">
        <v>17.900000000000002</v>
      </c>
      <c r="I195">
        <v>14</v>
      </c>
    </row>
    <row r="196" spans="1:9">
      <c r="A196" s="4">
        <v>39113</v>
      </c>
      <c r="B196">
        <v>22.1</v>
      </c>
      <c r="C196">
        <v>18.100000000000001</v>
      </c>
      <c r="D196">
        <v>14</v>
      </c>
      <c r="F196" s="4">
        <v>39113</v>
      </c>
      <c r="G196">
        <v>22.1</v>
      </c>
      <c r="H196">
        <v>18.100000000000001</v>
      </c>
      <c r="I196">
        <v>14</v>
      </c>
    </row>
    <row r="197" spans="1:9">
      <c r="A197" s="4">
        <v>39141</v>
      </c>
      <c r="B197">
        <v>19.400000000000002</v>
      </c>
      <c r="C197">
        <v>17.5</v>
      </c>
      <c r="D197">
        <v>13.700000000000001</v>
      </c>
      <c r="F197" s="4">
        <v>39141</v>
      </c>
      <c r="G197">
        <v>19.400000000000002</v>
      </c>
      <c r="H197">
        <v>17.5</v>
      </c>
      <c r="I197">
        <v>13.700000000000001</v>
      </c>
    </row>
    <row r="198" spans="1:9">
      <c r="A198" s="4">
        <v>39171</v>
      </c>
      <c r="B198">
        <v>19.100000000000001</v>
      </c>
      <c r="C198">
        <v>17.600000000000001</v>
      </c>
      <c r="D198">
        <v>13.8</v>
      </c>
      <c r="F198" s="4">
        <v>39171</v>
      </c>
      <c r="G198">
        <v>19.100000000000001</v>
      </c>
      <c r="H198">
        <v>17.600000000000001</v>
      </c>
      <c r="I198">
        <v>13.8</v>
      </c>
    </row>
    <row r="199" spans="1:9">
      <c r="A199" s="4">
        <v>39202</v>
      </c>
      <c r="B199">
        <v>17.7</v>
      </c>
      <c r="C199">
        <v>18.2</v>
      </c>
      <c r="D199">
        <v>14.100000000000001</v>
      </c>
      <c r="F199" s="4">
        <v>39202</v>
      </c>
      <c r="G199">
        <v>17.7</v>
      </c>
      <c r="H199">
        <v>18.2</v>
      </c>
      <c r="I199">
        <v>14.100000000000001</v>
      </c>
    </row>
    <row r="200" spans="1:9">
      <c r="A200" s="4">
        <v>39233</v>
      </c>
      <c r="B200">
        <v>18.8</v>
      </c>
      <c r="C200">
        <v>18.100000000000001</v>
      </c>
      <c r="D200">
        <v>14.3</v>
      </c>
      <c r="F200" s="4">
        <v>39233</v>
      </c>
      <c r="G200">
        <v>18.8</v>
      </c>
      <c r="H200">
        <v>18.100000000000001</v>
      </c>
      <c r="I200">
        <v>14.3</v>
      </c>
    </row>
    <row r="201" spans="1:9">
      <c r="A201" s="4">
        <v>39262</v>
      </c>
      <c r="B201">
        <v>18.2</v>
      </c>
      <c r="C201">
        <v>17.8</v>
      </c>
      <c r="D201">
        <v>14.100000000000001</v>
      </c>
      <c r="F201" s="4">
        <v>39262</v>
      </c>
      <c r="G201">
        <v>18.2</v>
      </c>
      <c r="H201">
        <v>17.8</v>
      </c>
      <c r="I201">
        <v>14.100000000000001</v>
      </c>
    </row>
    <row r="202" spans="1:9">
      <c r="A202" s="4">
        <v>39294</v>
      </c>
      <c r="B202">
        <v>18</v>
      </c>
      <c r="C202">
        <v>17.100000000000001</v>
      </c>
      <c r="D202">
        <v>13.600000000000001</v>
      </c>
      <c r="F202" s="4">
        <v>39294</v>
      </c>
      <c r="G202">
        <v>18</v>
      </c>
      <c r="H202">
        <v>17.100000000000001</v>
      </c>
      <c r="I202">
        <v>13.600000000000001</v>
      </c>
    </row>
    <row r="203" spans="1:9">
      <c r="A203" s="4">
        <v>39325</v>
      </c>
      <c r="B203">
        <v>17.5</v>
      </c>
      <c r="C203">
        <v>16.7</v>
      </c>
      <c r="D203">
        <v>13.200000000000001</v>
      </c>
      <c r="F203" s="4">
        <v>39325</v>
      </c>
      <c r="G203">
        <v>17.5</v>
      </c>
      <c r="H203">
        <v>16.7</v>
      </c>
      <c r="I203">
        <v>13.200000000000001</v>
      </c>
    </row>
    <row r="204" spans="1:9">
      <c r="A204" s="4">
        <v>39353</v>
      </c>
      <c r="B204">
        <v>14.4</v>
      </c>
      <c r="C204">
        <v>17.3</v>
      </c>
      <c r="D204">
        <v>13.4</v>
      </c>
      <c r="F204" s="4">
        <v>39353</v>
      </c>
      <c r="G204">
        <v>14.4</v>
      </c>
      <c r="H204">
        <v>17.3</v>
      </c>
      <c r="I204">
        <v>13.4</v>
      </c>
    </row>
    <row r="205" spans="1:9">
      <c r="A205" s="4">
        <v>39386</v>
      </c>
      <c r="B205">
        <v>15.200000000000001</v>
      </c>
      <c r="C205">
        <v>17.8</v>
      </c>
      <c r="D205">
        <v>14</v>
      </c>
      <c r="F205" s="4">
        <v>39386</v>
      </c>
      <c r="G205">
        <v>15.200000000000001</v>
      </c>
      <c r="H205">
        <v>17.8</v>
      </c>
      <c r="I205">
        <v>14</v>
      </c>
    </row>
    <row r="206" spans="1:9">
      <c r="A206" s="4">
        <v>39416</v>
      </c>
      <c r="B206">
        <v>13.4</v>
      </c>
      <c r="C206">
        <v>17.900000000000002</v>
      </c>
      <c r="D206">
        <v>13.200000000000001</v>
      </c>
      <c r="F206" s="4">
        <v>39416</v>
      </c>
      <c r="G206">
        <v>13.4</v>
      </c>
      <c r="H206">
        <v>17.900000000000002</v>
      </c>
      <c r="I206">
        <v>13.200000000000001</v>
      </c>
    </row>
    <row r="207" spans="1:9">
      <c r="A207" s="4">
        <v>39447</v>
      </c>
      <c r="B207">
        <v>12.700000000000001</v>
      </c>
      <c r="C207">
        <v>18</v>
      </c>
      <c r="D207">
        <v>13.200000000000001</v>
      </c>
      <c r="F207" s="4">
        <v>39447</v>
      </c>
      <c r="G207">
        <v>12.700000000000001</v>
      </c>
      <c r="H207">
        <v>18</v>
      </c>
      <c r="I207">
        <v>13.200000000000001</v>
      </c>
    </row>
    <row r="208" spans="1:9">
      <c r="A208" s="4">
        <v>39478</v>
      </c>
      <c r="B208">
        <v>11.8</v>
      </c>
      <c r="C208">
        <v>17.3</v>
      </c>
      <c r="D208">
        <v>11.9</v>
      </c>
      <c r="F208" s="4">
        <v>39478</v>
      </c>
      <c r="G208">
        <v>11.8</v>
      </c>
      <c r="H208">
        <v>17.3</v>
      </c>
      <c r="I208">
        <v>11.9</v>
      </c>
    </row>
    <row r="209" spans="1:9">
      <c r="A209" s="4">
        <v>39507</v>
      </c>
      <c r="B209">
        <v>11.8</v>
      </c>
      <c r="C209">
        <v>16.8</v>
      </c>
      <c r="D209">
        <v>11.9</v>
      </c>
      <c r="F209" s="4">
        <v>39507</v>
      </c>
      <c r="G209">
        <v>11.8</v>
      </c>
      <c r="H209">
        <v>16.8</v>
      </c>
      <c r="I209">
        <v>11.9</v>
      </c>
    </row>
    <row r="210" spans="1:9">
      <c r="A210" s="4">
        <v>39538</v>
      </c>
      <c r="B210">
        <v>12.3</v>
      </c>
      <c r="C210">
        <v>16.600000000000001</v>
      </c>
      <c r="D210">
        <v>11.5</v>
      </c>
      <c r="F210" s="4">
        <v>39538</v>
      </c>
      <c r="G210">
        <v>12.3</v>
      </c>
      <c r="H210">
        <v>16.600000000000001</v>
      </c>
      <c r="I210">
        <v>11.5</v>
      </c>
    </row>
    <row r="211" spans="1:9">
      <c r="A211" s="4">
        <v>39568</v>
      </c>
      <c r="B211">
        <v>12.3</v>
      </c>
      <c r="C211">
        <v>17.7</v>
      </c>
      <c r="D211">
        <v>12.200000000000001</v>
      </c>
      <c r="F211" s="4">
        <v>39568</v>
      </c>
      <c r="G211">
        <v>12.3</v>
      </c>
      <c r="H211">
        <v>17.7</v>
      </c>
      <c r="I211">
        <v>12.200000000000001</v>
      </c>
    </row>
    <row r="212" spans="1:9">
      <c r="A212" s="4">
        <v>39598</v>
      </c>
      <c r="B212">
        <v>11.8</v>
      </c>
      <c r="C212">
        <v>18.3</v>
      </c>
      <c r="D212">
        <v>11.700000000000001</v>
      </c>
      <c r="F212" s="4">
        <v>39598</v>
      </c>
      <c r="G212">
        <v>11.8</v>
      </c>
      <c r="H212">
        <v>18.3</v>
      </c>
      <c r="I212">
        <v>11.700000000000001</v>
      </c>
    </row>
    <row r="213" spans="1:9">
      <c r="A213" s="4">
        <v>39629</v>
      </c>
      <c r="B213">
        <v>10.5</v>
      </c>
      <c r="C213">
        <v>16.8</v>
      </c>
      <c r="D213">
        <v>10.700000000000001</v>
      </c>
      <c r="F213" s="4">
        <v>39629</v>
      </c>
      <c r="G213">
        <v>10.5</v>
      </c>
      <c r="H213">
        <v>16.8</v>
      </c>
      <c r="I213">
        <v>10.700000000000001</v>
      </c>
    </row>
    <row r="214" spans="1:9">
      <c r="A214" s="4">
        <v>39660</v>
      </c>
      <c r="B214">
        <v>10.4</v>
      </c>
      <c r="C214">
        <v>16.600000000000001</v>
      </c>
      <c r="D214">
        <v>10.4</v>
      </c>
      <c r="F214" s="4">
        <v>39660</v>
      </c>
      <c r="G214">
        <v>10.4</v>
      </c>
      <c r="H214">
        <v>16.600000000000001</v>
      </c>
      <c r="I214">
        <v>10.4</v>
      </c>
    </row>
    <row r="215" spans="1:9">
      <c r="A215" s="4">
        <v>39689</v>
      </c>
      <c r="B215">
        <v>9.6000000000000014</v>
      </c>
      <c r="C215">
        <v>16.600000000000001</v>
      </c>
      <c r="D215">
        <v>11</v>
      </c>
      <c r="F215" s="4">
        <v>39689</v>
      </c>
      <c r="G215">
        <v>9.6000000000000014</v>
      </c>
      <c r="H215">
        <v>16.600000000000001</v>
      </c>
      <c r="I215">
        <v>11</v>
      </c>
    </row>
    <row r="216" spans="1:9">
      <c r="A216" s="4">
        <v>39721</v>
      </c>
      <c r="B216">
        <v>9.1</v>
      </c>
      <c r="C216">
        <v>15.100000000000001</v>
      </c>
      <c r="D216">
        <v>9.5</v>
      </c>
      <c r="F216" s="4">
        <v>39721</v>
      </c>
      <c r="G216">
        <v>9.1</v>
      </c>
      <c r="H216">
        <v>15.100000000000001</v>
      </c>
      <c r="I216">
        <v>9.5</v>
      </c>
    </row>
    <row r="217" spans="1:9">
      <c r="A217" s="4">
        <v>39752</v>
      </c>
      <c r="B217">
        <v>7.7</v>
      </c>
      <c r="C217">
        <v>12.700000000000001</v>
      </c>
      <c r="D217">
        <v>8</v>
      </c>
      <c r="F217" s="4">
        <v>39752</v>
      </c>
      <c r="G217">
        <v>7.7</v>
      </c>
      <c r="H217">
        <v>12.700000000000001</v>
      </c>
      <c r="I217">
        <v>8</v>
      </c>
    </row>
    <row r="218" spans="1:9">
      <c r="A218" s="4">
        <v>39780</v>
      </c>
      <c r="B218">
        <v>7.6000000000000005</v>
      </c>
      <c r="C218">
        <v>11.5</v>
      </c>
      <c r="D218">
        <v>7.2</v>
      </c>
      <c r="F218" s="4">
        <v>39780</v>
      </c>
      <c r="G218">
        <v>7.6000000000000005</v>
      </c>
      <c r="H218">
        <v>11.5</v>
      </c>
      <c r="I218">
        <v>7.2</v>
      </c>
    </row>
    <row r="219" spans="1:9">
      <c r="A219" s="4">
        <v>39813</v>
      </c>
      <c r="B219">
        <v>7.8000000000000007</v>
      </c>
      <c r="C219">
        <v>11.700000000000001</v>
      </c>
      <c r="D219">
        <v>7.1000000000000005</v>
      </c>
      <c r="F219" s="4">
        <v>39813</v>
      </c>
      <c r="G219">
        <v>7.8000000000000007</v>
      </c>
      <c r="H219">
        <v>11.700000000000001</v>
      </c>
      <c r="I219">
        <v>7.1000000000000005</v>
      </c>
    </row>
    <row r="220" spans="1:9">
      <c r="A220" s="4">
        <v>39843</v>
      </c>
      <c r="B220">
        <v>7.3000000000000007</v>
      </c>
      <c r="C220">
        <v>11.700000000000001</v>
      </c>
      <c r="D220">
        <v>7</v>
      </c>
      <c r="F220" s="4">
        <v>39843</v>
      </c>
      <c r="G220">
        <v>7.3000000000000007</v>
      </c>
      <c r="H220">
        <v>11.700000000000001</v>
      </c>
      <c r="I220">
        <v>7</v>
      </c>
    </row>
    <row r="221" spans="1:9">
      <c r="A221" s="4">
        <v>39871</v>
      </c>
      <c r="B221">
        <v>6.9</v>
      </c>
      <c r="C221">
        <v>11.100000000000001</v>
      </c>
      <c r="D221">
        <v>7.3000000000000007</v>
      </c>
      <c r="F221" s="4">
        <v>39871</v>
      </c>
      <c r="G221">
        <v>6.9</v>
      </c>
      <c r="H221">
        <v>11.100000000000001</v>
      </c>
      <c r="I221">
        <v>7.3000000000000007</v>
      </c>
    </row>
    <row r="222" spans="1:9">
      <c r="A222" s="4">
        <v>39903</v>
      </c>
      <c r="B222">
        <v>7.2</v>
      </c>
      <c r="C222">
        <v>12.200000000000001</v>
      </c>
      <c r="D222">
        <v>7.5</v>
      </c>
      <c r="F222" s="4">
        <v>39903</v>
      </c>
      <c r="G222">
        <v>7.2</v>
      </c>
      <c r="H222">
        <v>12.200000000000001</v>
      </c>
      <c r="I222">
        <v>7.5</v>
      </c>
    </row>
    <row r="223" spans="1:9">
      <c r="A223" s="4">
        <v>39933</v>
      </c>
      <c r="B223">
        <v>8.2000000000000011</v>
      </c>
      <c r="C223">
        <v>13.700000000000001</v>
      </c>
      <c r="D223">
        <v>8.5</v>
      </c>
      <c r="F223" s="4">
        <v>39933</v>
      </c>
      <c r="G223">
        <v>8.2000000000000011</v>
      </c>
      <c r="H223">
        <v>13.700000000000001</v>
      </c>
      <c r="I223">
        <v>8.5</v>
      </c>
    </row>
    <row r="224" spans="1:9">
      <c r="A224" s="4">
        <v>39962</v>
      </c>
      <c r="B224">
        <v>8.5</v>
      </c>
      <c r="C224">
        <v>15.100000000000001</v>
      </c>
      <c r="D224">
        <v>8.7000000000000011</v>
      </c>
      <c r="F224" s="4">
        <v>39962</v>
      </c>
      <c r="G224">
        <v>8.5</v>
      </c>
      <c r="H224">
        <v>15.100000000000001</v>
      </c>
      <c r="I224">
        <v>8.7000000000000011</v>
      </c>
    </row>
    <row r="225" spans="1:9">
      <c r="A225" s="4">
        <v>39994</v>
      </c>
      <c r="B225">
        <v>8.7000000000000011</v>
      </c>
      <c r="C225">
        <v>15.100000000000001</v>
      </c>
      <c r="D225">
        <v>8.8000000000000007</v>
      </c>
      <c r="F225" s="4">
        <v>39994</v>
      </c>
      <c r="G225">
        <v>8.7000000000000011</v>
      </c>
      <c r="H225">
        <v>15.100000000000001</v>
      </c>
      <c r="I225">
        <v>8.8000000000000007</v>
      </c>
    </row>
    <row r="226" spans="1:9">
      <c r="A226" s="4">
        <v>40025</v>
      </c>
      <c r="B226">
        <v>10</v>
      </c>
      <c r="C226">
        <v>17</v>
      </c>
      <c r="D226">
        <v>10.100000000000001</v>
      </c>
      <c r="F226" s="4">
        <v>40025</v>
      </c>
      <c r="G226">
        <v>10</v>
      </c>
      <c r="H226">
        <v>17</v>
      </c>
      <c r="I226">
        <v>10.100000000000001</v>
      </c>
    </row>
    <row r="227" spans="1:9">
      <c r="A227" s="4">
        <v>40056</v>
      </c>
      <c r="B227">
        <v>10.9</v>
      </c>
      <c r="C227">
        <v>18.2</v>
      </c>
      <c r="D227">
        <v>11.5</v>
      </c>
      <c r="F227" s="4">
        <v>40056</v>
      </c>
      <c r="G227">
        <v>10.9</v>
      </c>
      <c r="H227">
        <v>18.2</v>
      </c>
      <c r="I227">
        <v>11.5</v>
      </c>
    </row>
    <row r="228" spans="1:9">
      <c r="A228" s="4">
        <v>40086</v>
      </c>
      <c r="B228">
        <v>11.4</v>
      </c>
      <c r="C228">
        <v>19</v>
      </c>
      <c r="D228">
        <v>12</v>
      </c>
      <c r="F228" s="4">
        <v>40086</v>
      </c>
      <c r="G228">
        <v>11.4</v>
      </c>
      <c r="H228">
        <v>19</v>
      </c>
      <c r="I228">
        <v>12</v>
      </c>
    </row>
    <row r="229" spans="1:9">
      <c r="A229" s="4">
        <v>40116</v>
      </c>
      <c r="B229">
        <v>11.200000000000001</v>
      </c>
      <c r="C229">
        <v>19.400000000000002</v>
      </c>
      <c r="D229">
        <v>11.700000000000001</v>
      </c>
      <c r="F229" s="4">
        <v>40116</v>
      </c>
      <c r="G229">
        <v>11.200000000000001</v>
      </c>
      <c r="H229">
        <v>19.400000000000002</v>
      </c>
      <c r="I229">
        <v>11.700000000000001</v>
      </c>
    </row>
    <row r="230" spans="1:9">
      <c r="A230" s="4">
        <v>40147</v>
      </c>
      <c r="B230">
        <v>11.5</v>
      </c>
      <c r="C230">
        <v>21.3</v>
      </c>
      <c r="D230">
        <v>12</v>
      </c>
      <c r="F230" s="4">
        <v>40147</v>
      </c>
      <c r="G230">
        <v>11.5</v>
      </c>
      <c r="H230">
        <v>21.3</v>
      </c>
      <c r="I230">
        <v>12</v>
      </c>
    </row>
    <row r="231" spans="1:9">
      <c r="A231" s="4">
        <v>40178</v>
      </c>
      <c r="B231">
        <v>12.200000000000001</v>
      </c>
      <c r="C231">
        <v>21.8</v>
      </c>
      <c r="D231">
        <v>12.4</v>
      </c>
      <c r="F231" s="4">
        <v>40178</v>
      </c>
      <c r="G231">
        <v>12.200000000000001</v>
      </c>
      <c r="H231">
        <v>21.8</v>
      </c>
      <c r="I231">
        <v>12.4</v>
      </c>
    </row>
    <row r="232" spans="1:9">
      <c r="A232" s="4">
        <v>40207</v>
      </c>
      <c r="B232">
        <v>11.4</v>
      </c>
      <c r="C232">
        <v>20.700000000000003</v>
      </c>
      <c r="D232">
        <v>11.9</v>
      </c>
      <c r="F232" s="4">
        <v>40207</v>
      </c>
      <c r="G232">
        <v>11.4</v>
      </c>
      <c r="H232">
        <v>20.700000000000003</v>
      </c>
      <c r="I232">
        <v>11.9</v>
      </c>
    </row>
    <row r="233" spans="1:9">
      <c r="A233" s="4">
        <v>40235</v>
      </c>
      <c r="B233">
        <v>10.9</v>
      </c>
      <c r="C233">
        <v>19.700000000000003</v>
      </c>
      <c r="D233">
        <v>11.700000000000001</v>
      </c>
      <c r="F233" s="4">
        <v>40235</v>
      </c>
      <c r="G233">
        <v>10.9</v>
      </c>
      <c r="H233">
        <v>19.700000000000003</v>
      </c>
      <c r="I233">
        <v>11.700000000000001</v>
      </c>
    </row>
    <row r="234" spans="1:9">
      <c r="A234" s="4">
        <v>40268</v>
      </c>
      <c r="B234">
        <v>11</v>
      </c>
      <c r="C234">
        <v>20.700000000000003</v>
      </c>
      <c r="D234">
        <v>12.100000000000001</v>
      </c>
      <c r="F234" s="4">
        <v>40268</v>
      </c>
      <c r="G234">
        <v>11</v>
      </c>
      <c r="H234">
        <v>20.700000000000003</v>
      </c>
      <c r="I234">
        <v>12.100000000000001</v>
      </c>
    </row>
    <row r="235" spans="1:9">
      <c r="A235" s="4">
        <v>40298</v>
      </c>
      <c r="B235">
        <v>10.700000000000001</v>
      </c>
      <c r="C235">
        <v>19.3</v>
      </c>
      <c r="D235">
        <v>12.3</v>
      </c>
      <c r="F235" s="4">
        <v>40298</v>
      </c>
      <c r="G235">
        <v>10.700000000000001</v>
      </c>
      <c r="H235">
        <v>19.3</v>
      </c>
      <c r="I235">
        <v>12.3</v>
      </c>
    </row>
    <row r="236" spans="1:9">
      <c r="A236" s="4">
        <v>40329</v>
      </c>
      <c r="B236">
        <v>9.6000000000000014</v>
      </c>
      <c r="C236">
        <v>16.900000000000002</v>
      </c>
      <c r="D236">
        <v>11.3</v>
      </c>
      <c r="F236" s="4">
        <v>40329</v>
      </c>
      <c r="G236">
        <v>9.6000000000000014</v>
      </c>
      <c r="H236">
        <v>16.900000000000002</v>
      </c>
      <c r="I236">
        <v>11.3</v>
      </c>
    </row>
    <row r="237" spans="1:9">
      <c r="A237" s="4">
        <v>40359</v>
      </c>
      <c r="B237">
        <v>9.3000000000000007</v>
      </c>
      <c r="C237">
        <v>16</v>
      </c>
      <c r="D237">
        <v>10.700000000000001</v>
      </c>
      <c r="F237" s="4">
        <v>40359</v>
      </c>
      <c r="G237">
        <v>9.3000000000000007</v>
      </c>
      <c r="H237">
        <v>16</v>
      </c>
      <c r="I237">
        <v>10.700000000000001</v>
      </c>
    </row>
    <row r="238" spans="1:9">
      <c r="A238" s="4">
        <v>40389</v>
      </c>
      <c r="B238">
        <v>10.9</v>
      </c>
      <c r="C238">
        <v>16.3</v>
      </c>
      <c r="D238">
        <v>12</v>
      </c>
      <c r="F238" s="4">
        <v>40389</v>
      </c>
      <c r="G238">
        <v>10.9</v>
      </c>
      <c r="H238">
        <v>16.3</v>
      </c>
      <c r="I238">
        <v>12</v>
      </c>
    </row>
    <row r="239" spans="1:9">
      <c r="A239" s="4">
        <v>40421</v>
      </c>
      <c r="B239">
        <v>10.700000000000001</v>
      </c>
      <c r="C239">
        <v>15.100000000000001</v>
      </c>
      <c r="D239">
        <v>13.8</v>
      </c>
      <c r="F239" s="4">
        <v>40421</v>
      </c>
      <c r="G239">
        <v>10.700000000000001</v>
      </c>
      <c r="H239">
        <v>15.100000000000001</v>
      </c>
      <c r="I239">
        <v>13.8</v>
      </c>
    </row>
    <row r="240" spans="1:9">
      <c r="A240" s="4">
        <v>40451</v>
      </c>
      <c r="B240">
        <v>11</v>
      </c>
      <c r="C240">
        <v>16.3</v>
      </c>
      <c r="D240">
        <v>14.700000000000001</v>
      </c>
      <c r="F240" s="4">
        <v>40451</v>
      </c>
      <c r="G240">
        <v>11</v>
      </c>
      <c r="H240">
        <v>16.3</v>
      </c>
      <c r="I240">
        <v>14.700000000000001</v>
      </c>
    </row>
    <row r="241" spans="1:9">
      <c r="A241" s="4">
        <v>40480</v>
      </c>
      <c r="B241">
        <v>11.200000000000001</v>
      </c>
      <c r="C241">
        <v>16.5</v>
      </c>
      <c r="D241">
        <v>14.9</v>
      </c>
      <c r="F241" s="4">
        <v>40480</v>
      </c>
      <c r="G241">
        <v>11.200000000000001</v>
      </c>
      <c r="H241">
        <v>16.5</v>
      </c>
      <c r="I241">
        <v>14.9</v>
      </c>
    </row>
    <row r="242" spans="1:9">
      <c r="A242" s="4">
        <v>40512</v>
      </c>
      <c r="B242">
        <v>9.3000000000000007</v>
      </c>
      <c r="C242">
        <v>16.3</v>
      </c>
      <c r="D242">
        <v>14.4</v>
      </c>
      <c r="F242" s="4">
        <v>40512</v>
      </c>
      <c r="G242">
        <v>9.3000000000000007</v>
      </c>
      <c r="H242">
        <v>16.3</v>
      </c>
      <c r="I242">
        <v>14.4</v>
      </c>
    </row>
    <row r="243" spans="1:9">
      <c r="A243" s="4">
        <v>40543</v>
      </c>
      <c r="B243">
        <v>9.8000000000000007</v>
      </c>
      <c r="C243">
        <v>17.2</v>
      </c>
      <c r="D243">
        <v>15.4</v>
      </c>
      <c r="F243" s="4">
        <v>40543</v>
      </c>
      <c r="G243">
        <v>9.8000000000000007</v>
      </c>
      <c r="H243">
        <v>17.2</v>
      </c>
      <c r="I243">
        <v>15.4</v>
      </c>
    </row>
    <row r="244" spans="1:9">
      <c r="A244" s="4">
        <v>40574</v>
      </c>
      <c r="B244">
        <v>10.700000000000001</v>
      </c>
      <c r="C244">
        <v>17.400000000000002</v>
      </c>
      <c r="D244">
        <v>15.200000000000001</v>
      </c>
      <c r="F244" s="4">
        <v>40574</v>
      </c>
      <c r="G244">
        <v>10.700000000000001</v>
      </c>
      <c r="H244">
        <v>17.400000000000002</v>
      </c>
      <c r="I244">
        <v>15.200000000000001</v>
      </c>
    </row>
    <row r="245" spans="1:9">
      <c r="A245" s="4">
        <v>40602</v>
      </c>
      <c r="B245">
        <v>10.4</v>
      </c>
      <c r="C245">
        <v>17.5</v>
      </c>
      <c r="D245">
        <v>15.4</v>
      </c>
      <c r="F245" s="4">
        <v>40602</v>
      </c>
      <c r="G245">
        <v>10.4</v>
      </c>
      <c r="H245">
        <v>17.5</v>
      </c>
      <c r="I245">
        <v>15.4</v>
      </c>
    </row>
    <row r="246" spans="1:9">
      <c r="A246" s="4">
        <v>40633</v>
      </c>
      <c r="B246">
        <v>9.4</v>
      </c>
      <c r="C246">
        <v>17.400000000000002</v>
      </c>
      <c r="D246">
        <v>14.700000000000001</v>
      </c>
      <c r="F246" s="4">
        <v>40633</v>
      </c>
      <c r="G246">
        <v>9.4</v>
      </c>
      <c r="H246">
        <v>17.400000000000002</v>
      </c>
      <c r="I246">
        <v>14.700000000000001</v>
      </c>
    </row>
    <row r="247" spans="1:9">
      <c r="A247" s="4">
        <v>40662</v>
      </c>
      <c r="B247">
        <v>9.7000000000000011</v>
      </c>
      <c r="C247">
        <v>16.600000000000001</v>
      </c>
      <c r="D247">
        <v>14.100000000000001</v>
      </c>
      <c r="F247" s="4">
        <v>40662</v>
      </c>
      <c r="G247">
        <v>9.7000000000000011</v>
      </c>
      <c r="H247">
        <v>16.600000000000001</v>
      </c>
      <c r="I247">
        <v>14.100000000000001</v>
      </c>
    </row>
    <row r="248" spans="1:9">
      <c r="A248" s="4">
        <v>40694</v>
      </c>
      <c r="B248">
        <v>9.5</v>
      </c>
      <c r="C248">
        <v>16.400000000000002</v>
      </c>
      <c r="D248">
        <v>14</v>
      </c>
      <c r="F248" s="4">
        <v>40694</v>
      </c>
      <c r="G248">
        <v>9.5</v>
      </c>
      <c r="H248">
        <v>16.400000000000002</v>
      </c>
      <c r="I248">
        <v>14</v>
      </c>
    </row>
    <row r="249" spans="1:9">
      <c r="A249" s="4">
        <v>40724</v>
      </c>
      <c r="B249">
        <v>9.3000000000000007</v>
      </c>
      <c r="C249">
        <v>16</v>
      </c>
      <c r="D249">
        <v>13.700000000000001</v>
      </c>
      <c r="F249" s="4">
        <v>40724</v>
      </c>
      <c r="G249">
        <v>9.3000000000000007</v>
      </c>
      <c r="H249">
        <v>16</v>
      </c>
      <c r="I249">
        <v>13.700000000000001</v>
      </c>
    </row>
    <row r="250" spans="1:9">
      <c r="A250" s="4">
        <v>40753</v>
      </c>
      <c r="B250">
        <v>8.8000000000000007</v>
      </c>
      <c r="C250">
        <v>15.4</v>
      </c>
      <c r="D250">
        <v>12.200000000000001</v>
      </c>
      <c r="F250" s="4">
        <v>40753</v>
      </c>
      <c r="G250">
        <v>8.8000000000000007</v>
      </c>
      <c r="H250">
        <v>15.4</v>
      </c>
      <c r="I250">
        <v>12.200000000000001</v>
      </c>
    </row>
    <row r="251" spans="1:9">
      <c r="A251" s="4">
        <v>40786</v>
      </c>
      <c r="B251">
        <v>8.1</v>
      </c>
      <c r="C251">
        <v>14.100000000000001</v>
      </c>
      <c r="D251">
        <v>10.9</v>
      </c>
      <c r="F251" s="4">
        <v>40786</v>
      </c>
      <c r="G251">
        <v>8.1</v>
      </c>
      <c r="H251">
        <v>14.100000000000001</v>
      </c>
      <c r="I251">
        <v>10.9</v>
      </c>
    </row>
    <row r="252" spans="1:9">
      <c r="A252" s="4">
        <v>40816</v>
      </c>
      <c r="B252">
        <v>7.9</v>
      </c>
      <c r="C252">
        <v>12.9</v>
      </c>
      <c r="D252">
        <v>10.200000000000001</v>
      </c>
      <c r="F252" s="4">
        <v>40816</v>
      </c>
      <c r="G252">
        <v>7.9</v>
      </c>
      <c r="H252">
        <v>12.9</v>
      </c>
      <c r="I252">
        <v>10.200000000000001</v>
      </c>
    </row>
    <row r="253" spans="1:9">
      <c r="A253" s="4">
        <v>40847</v>
      </c>
      <c r="B253">
        <v>8.3000000000000007</v>
      </c>
      <c r="C253">
        <v>14.600000000000001</v>
      </c>
      <c r="D253">
        <v>10.700000000000001</v>
      </c>
      <c r="F253" s="4">
        <v>40847</v>
      </c>
      <c r="G253">
        <v>8.3000000000000007</v>
      </c>
      <c r="H253">
        <v>14.600000000000001</v>
      </c>
      <c r="I253">
        <v>10.700000000000001</v>
      </c>
    </row>
    <row r="254" spans="1:9">
      <c r="A254" s="4">
        <v>40877</v>
      </c>
      <c r="B254">
        <v>8.6</v>
      </c>
      <c r="C254">
        <v>14</v>
      </c>
      <c r="D254">
        <v>10.5</v>
      </c>
      <c r="F254" s="4">
        <v>40877</v>
      </c>
      <c r="G254">
        <v>8.6</v>
      </c>
      <c r="H254">
        <v>14</v>
      </c>
      <c r="I254">
        <v>10.5</v>
      </c>
    </row>
    <row r="255" spans="1:9">
      <c r="A255" s="4">
        <v>40907</v>
      </c>
      <c r="B255">
        <v>8.7000000000000011</v>
      </c>
      <c r="C255">
        <v>14.100000000000001</v>
      </c>
      <c r="D255">
        <v>10.600000000000001</v>
      </c>
      <c r="F255" s="4">
        <v>40907</v>
      </c>
      <c r="G255">
        <v>8.7000000000000011</v>
      </c>
      <c r="H255">
        <v>14.100000000000001</v>
      </c>
      <c r="I255">
        <v>10.600000000000001</v>
      </c>
    </row>
    <row r="256" spans="1:9">
      <c r="A256" s="4">
        <v>40939</v>
      </c>
      <c r="B256">
        <v>8.8000000000000007</v>
      </c>
      <c r="C256">
        <v>14.700000000000001</v>
      </c>
      <c r="D256">
        <v>11</v>
      </c>
      <c r="F256" s="4">
        <v>40939</v>
      </c>
      <c r="G256">
        <v>8.8000000000000007</v>
      </c>
      <c r="H256">
        <v>14.700000000000001</v>
      </c>
      <c r="I256">
        <v>11</v>
      </c>
    </row>
    <row r="257" spans="1:9">
      <c r="A257" s="4">
        <v>40968</v>
      </c>
      <c r="B257">
        <v>8.9</v>
      </c>
      <c r="C257">
        <v>15.5</v>
      </c>
      <c r="D257">
        <v>10.3</v>
      </c>
      <c r="F257" s="4">
        <v>40968</v>
      </c>
      <c r="G257">
        <v>8.9</v>
      </c>
      <c r="H257">
        <v>15.5</v>
      </c>
      <c r="I257">
        <v>10.3</v>
      </c>
    </row>
    <row r="258" spans="1:9">
      <c r="A258" s="4">
        <v>40998</v>
      </c>
      <c r="B258">
        <v>10.8</v>
      </c>
      <c r="C258">
        <v>16</v>
      </c>
      <c r="D258">
        <v>10.5</v>
      </c>
      <c r="F258" s="4">
        <v>40998</v>
      </c>
      <c r="G258">
        <v>10.8</v>
      </c>
      <c r="H258">
        <v>16</v>
      </c>
      <c r="I258">
        <v>10.5</v>
      </c>
    </row>
    <row r="259" spans="1:9">
      <c r="A259" s="4">
        <v>41029</v>
      </c>
      <c r="B259">
        <v>9.7000000000000011</v>
      </c>
      <c r="C259">
        <v>15.5</v>
      </c>
      <c r="D259">
        <v>10.4</v>
      </c>
      <c r="F259" s="4">
        <v>41029</v>
      </c>
      <c r="G259">
        <v>9.7000000000000011</v>
      </c>
      <c r="H259">
        <v>15.5</v>
      </c>
      <c r="I259">
        <v>10.4</v>
      </c>
    </row>
    <row r="260" spans="1:9">
      <c r="A260" s="4">
        <v>41060</v>
      </c>
      <c r="B260">
        <v>8.9</v>
      </c>
      <c r="C260">
        <v>14.4</v>
      </c>
      <c r="D260">
        <v>9.6000000000000014</v>
      </c>
      <c r="F260" s="4">
        <v>41060</v>
      </c>
      <c r="G260">
        <v>8.9</v>
      </c>
      <c r="H260">
        <v>14.4</v>
      </c>
      <c r="I260">
        <v>9.6000000000000014</v>
      </c>
    </row>
    <row r="261" spans="1:9">
      <c r="A261" s="4">
        <v>41089</v>
      </c>
      <c r="B261">
        <v>10.3</v>
      </c>
      <c r="C261">
        <v>14.9</v>
      </c>
      <c r="D261">
        <v>10.100000000000001</v>
      </c>
      <c r="F261" s="4">
        <v>41089</v>
      </c>
      <c r="G261">
        <v>10.3</v>
      </c>
      <c r="H261">
        <v>14.9</v>
      </c>
      <c r="I261">
        <v>10.100000000000001</v>
      </c>
    </row>
    <row r="262" spans="1:9">
      <c r="A262" s="4">
        <v>41121</v>
      </c>
      <c r="B262">
        <v>11</v>
      </c>
      <c r="C262">
        <v>15</v>
      </c>
      <c r="D262">
        <v>11.200000000000001</v>
      </c>
      <c r="F262" s="4">
        <v>41121</v>
      </c>
      <c r="G262">
        <v>11</v>
      </c>
      <c r="H262">
        <v>15</v>
      </c>
      <c r="I262">
        <v>11.200000000000001</v>
      </c>
    </row>
    <row r="263" spans="1:9">
      <c r="A263" s="4">
        <v>41152</v>
      </c>
      <c r="B263">
        <v>12.600000000000001</v>
      </c>
      <c r="C263">
        <v>15.5</v>
      </c>
      <c r="D263">
        <v>11.600000000000001</v>
      </c>
      <c r="F263" s="4">
        <v>41152</v>
      </c>
      <c r="G263">
        <v>12.600000000000001</v>
      </c>
      <c r="H263">
        <v>15.5</v>
      </c>
      <c r="I263">
        <v>11.600000000000001</v>
      </c>
    </row>
    <row r="264" spans="1:9">
      <c r="A264" s="4">
        <v>41180</v>
      </c>
      <c r="B264">
        <v>13.5</v>
      </c>
      <c r="C264">
        <v>15.8</v>
      </c>
      <c r="D264">
        <v>11.8</v>
      </c>
      <c r="F264" s="4">
        <v>41180</v>
      </c>
      <c r="G264">
        <v>13.5</v>
      </c>
      <c r="H264">
        <v>15.8</v>
      </c>
      <c r="I264">
        <v>11.8</v>
      </c>
    </row>
    <row r="265" spans="1:9">
      <c r="A265" s="4">
        <v>41213</v>
      </c>
      <c r="B265">
        <v>13</v>
      </c>
      <c r="C265">
        <v>15.600000000000001</v>
      </c>
      <c r="D265">
        <v>12</v>
      </c>
      <c r="F265" s="4">
        <v>41213</v>
      </c>
      <c r="G265">
        <v>13</v>
      </c>
      <c r="H265">
        <v>15.600000000000001</v>
      </c>
      <c r="I265">
        <v>12</v>
      </c>
    </row>
    <row r="266" spans="1:9">
      <c r="A266" s="4">
        <v>41243</v>
      </c>
      <c r="B266">
        <v>12.200000000000001</v>
      </c>
      <c r="C266">
        <v>15.700000000000001</v>
      </c>
      <c r="D266">
        <v>12.4</v>
      </c>
      <c r="F266" s="4">
        <v>41243</v>
      </c>
      <c r="G266">
        <v>12.200000000000001</v>
      </c>
      <c r="H266">
        <v>15.700000000000001</v>
      </c>
      <c r="I266">
        <v>12.4</v>
      </c>
    </row>
    <row r="267" spans="1:9">
      <c r="A267" s="4">
        <v>41274</v>
      </c>
      <c r="B267">
        <v>12.600000000000001</v>
      </c>
      <c r="C267">
        <v>15.8</v>
      </c>
      <c r="D267">
        <v>12.5</v>
      </c>
      <c r="F267" s="4">
        <v>41274</v>
      </c>
      <c r="G267">
        <v>12.600000000000001</v>
      </c>
      <c r="H267">
        <v>15.8</v>
      </c>
      <c r="I267">
        <v>12.5</v>
      </c>
    </row>
    <row r="268" spans="1:9">
      <c r="A268" s="4">
        <v>41305</v>
      </c>
      <c r="B268">
        <v>12.8</v>
      </c>
      <c r="C268">
        <v>16.8</v>
      </c>
      <c r="D268">
        <v>13.200000000000001</v>
      </c>
      <c r="F268" s="4">
        <v>41305</v>
      </c>
      <c r="G268">
        <v>12.8</v>
      </c>
      <c r="H268">
        <v>16.8</v>
      </c>
      <c r="I268">
        <v>13.200000000000001</v>
      </c>
    </row>
    <row r="269" spans="1:9">
      <c r="A269" s="4">
        <v>41333</v>
      </c>
      <c r="B269">
        <v>16.2</v>
      </c>
      <c r="C269">
        <v>17.2</v>
      </c>
      <c r="D269">
        <v>13.8</v>
      </c>
      <c r="F269" s="4">
        <v>41333</v>
      </c>
      <c r="G269">
        <v>16.2</v>
      </c>
      <c r="H269">
        <v>17.2</v>
      </c>
      <c r="I269">
        <v>13.8</v>
      </c>
    </row>
    <row r="270" spans="1:9">
      <c r="A270" s="4">
        <v>41362</v>
      </c>
      <c r="B270">
        <v>15</v>
      </c>
      <c r="C270">
        <v>17.8</v>
      </c>
      <c r="D270">
        <v>14.8</v>
      </c>
      <c r="F270" s="4">
        <v>41362</v>
      </c>
      <c r="G270">
        <v>15</v>
      </c>
      <c r="H270">
        <v>17.8</v>
      </c>
      <c r="I270">
        <v>14.8</v>
      </c>
    </row>
    <row r="271" spans="1:9">
      <c r="A271" s="4">
        <v>41394</v>
      </c>
      <c r="B271">
        <v>18.100000000000001</v>
      </c>
      <c r="C271">
        <v>17.900000000000002</v>
      </c>
      <c r="D271">
        <v>14</v>
      </c>
      <c r="F271" s="4">
        <v>41394</v>
      </c>
      <c r="G271">
        <v>18.100000000000001</v>
      </c>
      <c r="H271">
        <v>17.900000000000002</v>
      </c>
      <c r="I271">
        <v>14</v>
      </c>
    </row>
    <row r="272" spans="1:9">
      <c r="A272" s="4">
        <v>41425</v>
      </c>
      <c r="B272">
        <v>16.5</v>
      </c>
      <c r="C272">
        <v>18.2</v>
      </c>
      <c r="D272">
        <v>14.100000000000001</v>
      </c>
      <c r="F272" s="4">
        <v>41425</v>
      </c>
      <c r="G272">
        <v>16.5</v>
      </c>
      <c r="H272">
        <v>18.2</v>
      </c>
      <c r="I272">
        <v>14.100000000000001</v>
      </c>
    </row>
    <row r="273" spans="1:9">
      <c r="A273" s="4">
        <v>41453</v>
      </c>
      <c r="B273">
        <v>15.8</v>
      </c>
      <c r="C273">
        <v>18</v>
      </c>
      <c r="D273">
        <v>13.600000000000001</v>
      </c>
      <c r="F273" s="4">
        <v>41453</v>
      </c>
      <c r="G273">
        <v>15.8</v>
      </c>
      <c r="H273">
        <v>18</v>
      </c>
      <c r="I273">
        <v>13.600000000000001</v>
      </c>
    </row>
    <row r="274" spans="1:9">
      <c r="A274" s="4">
        <v>41486</v>
      </c>
      <c r="B274">
        <v>16</v>
      </c>
      <c r="C274">
        <v>18.400000000000002</v>
      </c>
      <c r="D274">
        <v>13.700000000000001</v>
      </c>
      <c r="F274" s="4">
        <v>41486</v>
      </c>
      <c r="G274">
        <v>16</v>
      </c>
      <c r="H274">
        <v>18.400000000000002</v>
      </c>
      <c r="I274">
        <v>13.700000000000001</v>
      </c>
    </row>
    <row r="275" spans="1:9">
      <c r="A275" s="4">
        <v>41516</v>
      </c>
      <c r="B275">
        <v>15.8</v>
      </c>
      <c r="C275">
        <v>17.900000000000002</v>
      </c>
      <c r="D275">
        <v>13.700000000000001</v>
      </c>
      <c r="F275" s="4">
        <v>41516</v>
      </c>
      <c r="G275">
        <v>15.8</v>
      </c>
      <c r="H275">
        <v>17.900000000000002</v>
      </c>
      <c r="I275">
        <v>13.700000000000001</v>
      </c>
    </row>
    <row r="276" spans="1:9">
      <c r="A276" s="4">
        <v>41547</v>
      </c>
      <c r="B276">
        <v>17.7</v>
      </c>
      <c r="C276">
        <v>18.5</v>
      </c>
      <c r="D276">
        <v>13.9</v>
      </c>
      <c r="F276" s="4">
        <v>41547</v>
      </c>
      <c r="G276">
        <v>17.7</v>
      </c>
      <c r="H276">
        <v>18.5</v>
      </c>
      <c r="I276">
        <v>13.9</v>
      </c>
    </row>
    <row r="277" spans="1:9">
      <c r="A277" s="4">
        <v>41578</v>
      </c>
      <c r="B277">
        <v>19.3</v>
      </c>
      <c r="C277">
        <v>19.100000000000001</v>
      </c>
      <c r="D277">
        <v>14.5</v>
      </c>
      <c r="F277" s="4">
        <v>41578</v>
      </c>
      <c r="G277">
        <v>19.3</v>
      </c>
      <c r="H277">
        <v>19.100000000000001</v>
      </c>
      <c r="I277">
        <v>14.5</v>
      </c>
    </row>
    <row r="278" spans="1:9">
      <c r="A278" s="4">
        <v>41607</v>
      </c>
      <c r="B278">
        <v>18.900000000000002</v>
      </c>
      <c r="C278">
        <v>19.400000000000002</v>
      </c>
      <c r="D278">
        <v>14.200000000000001</v>
      </c>
      <c r="F278" s="4">
        <v>41607</v>
      </c>
      <c r="G278">
        <v>18.900000000000002</v>
      </c>
      <c r="H278">
        <v>19.400000000000002</v>
      </c>
      <c r="I278">
        <v>14.200000000000001</v>
      </c>
    </row>
    <row r="279" spans="1:9">
      <c r="A279" s="4">
        <v>41639</v>
      </c>
      <c r="B279">
        <v>19.3</v>
      </c>
      <c r="C279">
        <v>19.8</v>
      </c>
      <c r="D279">
        <v>14.4</v>
      </c>
      <c r="F279" s="4">
        <v>41639</v>
      </c>
      <c r="G279">
        <v>19.3</v>
      </c>
      <c r="H279">
        <v>19.8</v>
      </c>
      <c r="I279">
        <v>14.4</v>
      </c>
    </row>
    <row r="280" spans="1:9">
      <c r="A280" s="4">
        <v>41670</v>
      </c>
      <c r="B280">
        <v>19.100000000000001</v>
      </c>
      <c r="C280">
        <v>18.400000000000002</v>
      </c>
      <c r="D280">
        <v>14.100000000000001</v>
      </c>
      <c r="F280" s="4">
        <v>41670</v>
      </c>
      <c r="G280">
        <v>19.100000000000001</v>
      </c>
      <c r="H280">
        <v>18.400000000000002</v>
      </c>
      <c r="I280">
        <v>14.100000000000001</v>
      </c>
    </row>
    <row r="281" spans="1:9">
      <c r="A281" s="4">
        <v>41698</v>
      </c>
      <c r="B281">
        <v>19.400000000000002</v>
      </c>
      <c r="C281">
        <v>19</v>
      </c>
      <c r="D281">
        <v>15.3</v>
      </c>
      <c r="F281" s="4">
        <v>41698</v>
      </c>
      <c r="G281">
        <v>19.400000000000002</v>
      </c>
      <c r="H281">
        <v>19</v>
      </c>
      <c r="I281">
        <v>15.3</v>
      </c>
    </row>
    <row r="282" spans="1:9">
      <c r="A282" s="4">
        <v>41729</v>
      </c>
      <c r="B282">
        <v>19.400000000000002</v>
      </c>
      <c r="C282">
        <v>19.100000000000001</v>
      </c>
      <c r="D282">
        <v>15</v>
      </c>
      <c r="F282" s="4">
        <v>41729</v>
      </c>
      <c r="G282">
        <v>19.400000000000002</v>
      </c>
      <c r="H282">
        <v>19.100000000000001</v>
      </c>
      <c r="I282">
        <v>15</v>
      </c>
    </row>
    <row r="283" spans="1:9">
      <c r="A283" s="4">
        <v>41759</v>
      </c>
      <c r="B283">
        <v>20.400000000000002</v>
      </c>
      <c r="C283">
        <v>19.200000000000003</v>
      </c>
      <c r="D283">
        <v>15.8</v>
      </c>
      <c r="F283" s="4">
        <v>41759</v>
      </c>
      <c r="G283">
        <v>20.400000000000002</v>
      </c>
      <c r="H283">
        <v>19.200000000000003</v>
      </c>
      <c r="I283">
        <v>15.8</v>
      </c>
    </row>
    <row r="284" spans="1:9">
      <c r="A284" s="4">
        <v>41789</v>
      </c>
      <c r="B284">
        <v>21.8</v>
      </c>
      <c r="C284">
        <v>19.5</v>
      </c>
      <c r="D284">
        <v>15.700000000000001</v>
      </c>
      <c r="F284" s="4">
        <v>41789</v>
      </c>
      <c r="G284">
        <v>21.8</v>
      </c>
      <c r="H284">
        <v>19.5</v>
      </c>
      <c r="I284">
        <v>15.700000000000001</v>
      </c>
    </row>
    <row r="285" spans="1:9">
      <c r="A285" s="4">
        <v>41820</v>
      </c>
      <c r="B285">
        <v>22.1</v>
      </c>
      <c r="C285">
        <v>20</v>
      </c>
      <c r="D285">
        <v>15.4</v>
      </c>
      <c r="F285" s="4">
        <v>41820</v>
      </c>
      <c r="G285">
        <v>22.1</v>
      </c>
      <c r="H285">
        <v>20</v>
      </c>
      <c r="I285">
        <v>15.4</v>
      </c>
    </row>
    <row r="286" spans="1:9">
      <c r="A286" s="4">
        <v>41851</v>
      </c>
      <c r="B286">
        <v>21.200000000000003</v>
      </c>
      <c r="C286">
        <v>19.8</v>
      </c>
      <c r="D286">
        <v>15.600000000000001</v>
      </c>
      <c r="F286" s="4">
        <v>41851</v>
      </c>
      <c r="G286">
        <v>21.200000000000003</v>
      </c>
      <c r="H286">
        <v>19.8</v>
      </c>
      <c r="I286">
        <v>15.600000000000001</v>
      </c>
    </row>
    <row r="287" spans="1:9">
      <c r="A287" s="4">
        <v>41880</v>
      </c>
      <c r="B287">
        <v>21.200000000000003</v>
      </c>
      <c r="C287">
        <v>20.3</v>
      </c>
      <c r="D287">
        <v>16</v>
      </c>
      <c r="F287" s="4">
        <v>41880</v>
      </c>
      <c r="G287">
        <v>21.200000000000003</v>
      </c>
      <c r="H287">
        <v>20.3</v>
      </c>
      <c r="I287">
        <v>16</v>
      </c>
    </row>
    <row r="288" spans="1:9">
      <c r="A288" s="4">
        <v>41912</v>
      </c>
      <c r="B288">
        <v>21.1</v>
      </c>
      <c r="C288">
        <v>19.8</v>
      </c>
      <c r="D288">
        <v>15.5</v>
      </c>
      <c r="F288" s="4">
        <v>41912</v>
      </c>
      <c r="G288">
        <v>21.1</v>
      </c>
      <c r="H288">
        <v>19.8</v>
      </c>
      <c r="I288">
        <v>15.5</v>
      </c>
    </row>
    <row r="289" spans="1:9">
      <c r="A289" s="4">
        <v>41943</v>
      </c>
      <c r="B289">
        <v>20.3</v>
      </c>
      <c r="C289">
        <v>19.8</v>
      </c>
      <c r="D289">
        <v>15.5</v>
      </c>
      <c r="F289" s="4">
        <v>41943</v>
      </c>
      <c r="G289">
        <v>20.3</v>
      </c>
      <c r="H289">
        <v>19.8</v>
      </c>
      <c r="I289">
        <v>15.5</v>
      </c>
    </row>
    <row r="290" spans="1:9">
      <c r="A290" s="4">
        <v>41971</v>
      </c>
      <c r="B290">
        <v>20.100000000000001</v>
      </c>
      <c r="C290">
        <v>19.900000000000002</v>
      </c>
      <c r="D290">
        <v>16.100000000000001</v>
      </c>
      <c r="F290" s="4">
        <v>41971</v>
      </c>
      <c r="G290">
        <v>20.100000000000001</v>
      </c>
      <c r="H290">
        <v>19.900000000000002</v>
      </c>
      <c r="I290">
        <v>16.100000000000001</v>
      </c>
    </row>
    <row r="291" spans="1:9">
      <c r="A291" s="4">
        <v>42004</v>
      </c>
      <c r="B291">
        <v>19.3</v>
      </c>
      <c r="C291">
        <v>19.8</v>
      </c>
      <c r="D291">
        <v>15.8</v>
      </c>
      <c r="F291" s="4">
        <v>42004</v>
      </c>
      <c r="G291">
        <v>19.3</v>
      </c>
      <c r="H291">
        <v>19.8</v>
      </c>
      <c r="I291">
        <v>15.8</v>
      </c>
    </row>
    <row r="292" spans="1:9">
      <c r="A292" s="4">
        <v>42034</v>
      </c>
      <c r="B292">
        <v>19.400000000000002</v>
      </c>
      <c r="C292">
        <v>19.8</v>
      </c>
      <c r="D292">
        <v>16.2</v>
      </c>
      <c r="F292" s="4">
        <v>42034</v>
      </c>
      <c r="G292">
        <v>19.400000000000002</v>
      </c>
      <c r="H292">
        <v>19.8</v>
      </c>
      <c r="I292">
        <v>16.2</v>
      </c>
    </row>
    <row r="293" spans="1:9">
      <c r="A293" s="4">
        <v>42062</v>
      </c>
      <c r="B293">
        <v>19.5</v>
      </c>
      <c r="C293">
        <v>20.900000000000002</v>
      </c>
      <c r="D293">
        <v>17.100000000000001</v>
      </c>
      <c r="F293" s="4">
        <v>42062</v>
      </c>
      <c r="G293">
        <v>19.5</v>
      </c>
      <c r="H293">
        <v>20.900000000000002</v>
      </c>
      <c r="I293">
        <v>17.100000000000001</v>
      </c>
    </row>
    <row r="294" spans="1:9">
      <c r="A294" s="4">
        <v>42094</v>
      </c>
      <c r="B294">
        <v>18.8</v>
      </c>
      <c r="C294">
        <v>20.6</v>
      </c>
      <c r="D294">
        <v>16.900000000000002</v>
      </c>
      <c r="F294" s="4">
        <v>42094</v>
      </c>
      <c r="G294">
        <v>18.8</v>
      </c>
      <c r="H294">
        <v>20.6</v>
      </c>
      <c r="I294">
        <v>16.900000000000002</v>
      </c>
    </row>
    <row r="295" spans="1:9">
      <c r="A295" s="4">
        <v>42124</v>
      </c>
      <c r="B295">
        <v>18.900000000000002</v>
      </c>
      <c r="C295">
        <v>20.8</v>
      </c>
      <c r="D295">
        <v>17.3</v>
      </c>
      <c r="F295" s="4">
        <v>42124</v>
      </c>
      <c r="G295">
        <v>18.900000000000002</v>
      </c>
      <c r="H295">
        <v>20.8</v>
      </c>
      <c r="I295">
        <v>17.3</v>
      </c>
    </row>
    <row r="296" spans="1:9">
      <c r="A296" s="4">
        <v>42153</v>
      </c>
      <c r="B296">
        <v>17.900000000000002</v>
      </c>
      <c r="C296">
        <v>21.3</v>
      </c>
      <c r="D296">
        <v>17.900000000000002</v>
      </c>
      <c r="F296" s="4">
        <v>42153</v>
      </c>
      <c r="G296">
        <v>17.900000000000002</v>
      </c>
      <c r="H296">
        <v>21.3</v>
      </c>
      <c r="I296">
        <v>17.900000000000002</v>
      </c>
    </row>
    <row r="297" spans="1:9">
      <c r="A297" s="4">
        <v>42185</v>
      </c>
      <c r="B297">
        <v>16.600000000000001</v>
      </c>
      <c r="C297">
        <v>20.8</v>
      </c>
      <c r="D297">
        <v>16.900000000000002</v>
      </c>
      <c r="F297" s="4">
        <v>42185</v>
      </c>
      <c r="G297">
        <v>16.600000000000001</v>
      </c>
      <c r="H297">
        <v>20.8</v>
      </c>
      <c r="I297">
        <v>16.900000000000002</v>
      </c>
    </row>
    <row r="298" spans="1:9">
      <c r="A298" s="4">
        <v>42216</v>
      </c>
      <c r="B298">
        <v>17.100000000000001</v>
      </c>
      <c r="C298">
        <v>21.200000000000003</v>
      </c>
      <c r="D298">
        <v>17.2</v>
      </c>
      <c r="F298" s="4">
        <v>42216</v>
      </c>
      <c r="G298">
        <v>17.100000000000001</v>
      </c>
      <c r="H298">
        <v>21.200000000000003</v>
      </c>
      <c r="I298">
        <v>17.2</v>
      </c>
    </row>
    <row r="299" spans="1:9">
      <c r="A299" s="4">
        <v>42247</v>
      </c>
      <c r="B299">
        <v>15</v>
      </c>
      <c r="C299">
        <v>20.200000000000003</v>
      </c>
      <c r="D299">
        <v>16.5</v>
      </c>
      <c r="F299" s="4">
        <v>42247</v>
      </c>
      <c r="G299">
        <v>15</v>
      </c>
      <c r="H299">
        <v>20.200000000000003</v>
      </c>
      <c r="I299">
        <v>16.5</v>
      </c>
    </row>
    <row r="300" spans="1:9">
      <c r="A300" s="4">
        <v>42277</v>
      </c>
      <c r="B300">
        <v>14</v>
      </c>
      <c r="C300">
        <v>19.5</v>
      </c>
      <c r="D300">
        <v>16.100000000000001</v>
      </c>
      <c r="F300" s="4">
        <v>42277</v>
      </c>
      <c r="G300">
        <v>14</v>
      </c>
      <c r="H300">
        <v>19.5</v>
      </c>
      <c r="I300">
        <v>16.100000000000001</v>
      </c>
    </row>
    <row r="301" spans="1:9">
      <c r="A301" s="4">
        <v>42307</v>
      </c>
      <c r="B301">
        <v>16</v>
      </c>
      <c r="C301">
        <v>20.900000000000002</v>
      </c>
      <c r="D301">
        <v>17.5</v>
      </c>
      <c r="F301" s="4">
        <v>42307</v>
      </c>
      <c r="G301">
        <v>16</v>
      </c>
      <c r="H301">
        <v>20.900000000000002</v>
      </c>
      <c r="I301">
        <v>17.5</v>
      </c>
    </row>
    <row r="302" spans="1:9">
      <c r="A302" s="4">
        <v>42338</v>
      </c>
      <c r="B302">
        <v>16.100000000000001</v>
      </c>
      <c r="C302">
        <v>21.200000000000003</v>
      </c>
      <c r="D302">
        <v>17.5</v>
      </c>
      <c r="F302" s="4">
        <v>42338</v>
      </c>
      <c r="G302">
        <v>16.100000000000001</v>
      </c>
      <c r="H302">
        <v>21.200000000000003</v>
      </c>
      <c r="I302">
        <v>17.5</v>
      </c>
    </row>
    <row r="303" spans="1:9">
      <c r="A303" s="4">
        <v>42368</v>
      </c>
      <c r="B303">
        <v>15</v>
      </c>
      <c r="C303">
        <v>20.900000000000002</v>
      </c>
      <c r="D303">
        <v>17.400000000000002</v>
      </c>
      <c r="F303" s="4">
        <v>42368</v>
      </c>
      <c r="G303">
        <v>15</v>
      </c>
      <c r="H303">
        <v>20.900000000000002</v>
      </c>
      <c r="I303">
        <v>17.400000000000002</v>
      </c>
    </row>
    <row r="304" spans="1:9">
      <c r="A304" s="4">
        <v>42399</v>
      </c>
      <c r="B304">
        <v>13.8</v>
      </c>
      <c r="C304">
        <v>19.200000000000003</v>
      </c>
      <c r="D304">
        <v>16.600000000000001</v>
      </c>
      <c r="F304" s="4">
        <v>42399</v>
      </c>
      <c r="G304">
        <v>13.8</v>
      </c>
      <c r="H304">
        <v>19.200000000000003</v>
      </c>
      <c r="I304">
        <v>16.600000000000001</v>
      </c>
    </row>
    <row r="305" spans="1:9">
      <c r="A305" s="4">
        <v>42429</v>
      </c>
      <c r="B305">
        <v>14</v>
      </c>
      <c r="C305">
        <v>19.3</v>
      </c>
      <c r="D305">
        <v>17.100000000000001</v>
      </c>
      <c r="F305" s="4">
        <v>42429</v>
      </c>
      <c r="G305">
        <v>14</v>
      </c>
      <c r="H305">
        <v>19.3</v>
      </c>
      <c r="I305">
        <v>17.100000000000001</v>
      </c>
    </row>
    <row r="306" spans="1:9">
      <c r="A306" s="4">
        <v>42459</v>
      </c>
      <c r="B306">
        <v>16.3</v>
      </c>
      <c r="C306">
        <v>20.6</v>
      </c>
      <c r="D306">
        <v>18.100000000000001</v>
      </c>
      <c r="F306" s="4">
        <v>42459</v>
      </c>
      <c r="G306">
        <v>16.3</v>
      </c>
      <c r="H306">
        <v>20.6</v>
      </c>
      <c r="I306">
        <v>18.100000000000001</v>
      </c>
    </row>
    <row r="307" spans="1:9">
      <c r="A307" s="4">
        <v>42490</v>
      </c>
      <c r="B307">
        <v>17</v>
      </c>
      <c r="C307">
        <v>20.5</v>
      </c>
      <c r="D307">
        <v>18.2</v>
      </c>
      <c r="F307" s="4">
        <v>42490</v>
      </c>
      <c r="G307">
        <v>17</v>
      </c>
      <c r="H307">
        <v>20.5</v>
      </c>
      <c r="I307">
        <v>18.2</v>
      </c>
    </row>
    <row r="308" spans="1:9">
      <c r="A308" s="4">
        <v>42520</v>
      </c>
      <c r="B308">
        <v>18.3</v>
      </c>
      <c r="C308">
        <v>21</v>
      </c>
      <c r="D308">
        <v>18.5</v>
      </c>
      <c r="F308" s="4">
        <v>42520</v>
      </c>
      <c r="G308">
        <v>18.3</v>
      </c>
      <c r="H308">
        <v>21</v>
      </c>
      <c r="I308">
        <v>18.5</v>
      </c>
    </row>
    <row r="309" spans="1:9">
      <c r="A309" s="4">
        <v>42551</v>
      </c>
      <c r="B309">
        <v>16.7</v>
      </c>
      <c r="C309">
        <v>21</v>
      </c>
      <c r="D309">
        <v>18.7</v>
      </c>
      <c r="F309" s="4">
        <v>42551</v>
      </c>
      <c r="G309">
        <v>16.7</v>
      </c>
      <c r="H309">
        <v>21</v>
      </c>
      <c r="I309">
        <v>18.7</v>
      </c>
    </row>
    <row r="310" spans="1:9">
      <c r="A310" s="4">
        <v>42581</v>
      </c>
      <c r="B310">
        <v>17.2</v>
      </c>
      <c r="C310">
        <v>21.8</v>
      </c>
      <c r="D310">
        <v>19</v>
      </c>
      <c r="F310" s="4">
        <v>42581</v>
      </c>
      <c r="G310">
        <v>17.2</v>
      </c>
      <c r="H310">
        <v>21.8</v>
      </c>
      <c r="I310">
        <v>19</v>
      </c>
    </row>
    <row r="311" spans="1:9">
      <c r="A311" s="4">
        <v>42612</v>
      </c>
      <c r="B311">
        <v>19.200000000000003</v>
      </c>
      <c r="C311">
        <v>21.700000000000003</v>
      </c>
      <c r="D311">
        <v>19.400000000000002</v>
      </c>
      <c r="F311" s="4">
        <v>42612</v>
      </c>
      <c r="G311">
        <v>19.200000000000003</v>
      </c>
      <c r="H311">
        <v>21.700000000000003</v>
      </c>
      <c r="I311">
        <v>19.400000000000002</v>
      </c>
    </row>
    <row r="312" spans="1:9">
      <c r="A312" s="4">
        <v>42643</v>
      </c>
      <c r="B312">
        <v>19.400000000000002</v>
      </c>
      <c r="C312">
        <v>21.6</v>
      </c>
      <c r="D312">
        <v>19.200000000000003</v>
      </c>
      <c r="F312" s="4">
        <v>42643</v>
      </c>
      <c r="G312">
        <v>19.400000000000002</v>
      </c>
      <c r="H312">
        <v>21.6</v>
      </c>
      <c r="I312">
        <v>19.200000000000003</v>
      </c>
    </row>
    <row r="313" spans="1:9">
      <c r="A313" s="4">
        <v>42673</v>
      </c>
      <c r="B313">
        <v>18.8</v>
      </c>
      <c r="C313">
        <v>21</v>
      </c>
      <c r="D313">
        <v>19.100000000000001</v>
      </c>
      <c r="F313" s="4">
        <v>42673</v>
      </c>
      <c r="G313">
        <v>18.8</v>
      </c>
      <c r="H313">
        <v>21</v>
      </c>
      <c r="I313">
        <v>19.100000000000001</v>
      </c>
    </row>
    <row r="314" spans="1:9">
      <c r="A314" s="4">
        <v>42704</v>
      </c>
      <c r="B314">
        <v>17.600000000000001</v>
      </c>
      <c r="C314">
        <v>21.8</v>
      </c>
      <c r="D314">
        <v>18.8</v>
      </c>
      <c r="F314" s="4">
        <v>42704</v>
      </c>
      <c r="G314">
        <v>17.600000000000001</v>
      </c>
      <c r="H314">
        <v>21.8</v>
      </c>
      <c r="I314">
        <v>18.8</v>
      </c>
    </row>
    <row r="315" spans="1:9">
      <c r="A315" s="4">
        <v>42734</v>
      </c>
      <c r="B315">
        <v>18.8</v>
      </c>
      <c r="C315">
        <v>22.1</v>
      </c>
      <c r="D315">
        <v>19.8</v>
      </c>
      <c r="F315" s="4">
        <v>42734</v>
      </c>
      <c r="G315">
        <v>18.8</v>
      </c>
      <c r="H315">
        <v>22.1</v>
      </c>
      <c r="I315">
        <v>19.8</v>
      </c>
    </row>
    <row r="316" spans="1:9">
      <c r="A316" s="4">
        <v>42765</v>
      </c>
      <c r="B316">
        <v>18.3</v>
      </c>
      <c r="C316">
        <v>22.6</v>
      </c>
      <c r="D316">
        <v>19.700000000000003</v>
      </c>
      <c r="F316" s="4">
        <v>42765</v>
      </c>
      <c r="G316">
        <v>18.3</v>
      </c>
      <c r="H316">
        <v>22.6</v>
      </c>
      <c r="I316">
        <v>19.700000000000003</v>
      </c>
    </row>
    <row r="317" spans="1:9">
      <c r="A317" s="4">
        <v>42794</v>
      </c>
      <c r="B317">
        <v>17.3</v>
      </c>
      <c r="C317">
        <v>23.3</v>
      </c>
      <c r="D317">
        <v>21.8</v>
      </c>
      <c r="F317" s="4">
        <v>42794</v>
      </c>
      <c r="G317">
        <v>17.3</v>
      </c>
      <c r="H317">
        <v>23.3</v>
      </c>
      <c r="I317">
        <v>21.8</v>
      </c>
    </row>
    <row r="318" spans="1:9">
      <c r="A318" s="4">
        <v>42824</v>
      </c>
      <c r="B318">
        <v>17.900000000000002</v>
      </c>
      <c r="C318">
        <v>23.3</v>
      </c>
      <c r="D318">
        <v>21.8</v>
      </c>
      <c r="F318" s="4">
        <v>42824</v>
      </c>
      <c r="G318">
        <v>17.900000000000002</v>
      </c>
      <c r="H318">
        <v>23.3</v>
      </c>
      <c r="I318">
        <v>21.8</v>
      </c>
    </row>
    <row r="319" spans="1:9">
      <c r="A319" s="4">
        <v>42855</v>
      </c>
      <c r="B319">
        <v>18.600000000000001</v>
      </c>
      <c r="C319">
        <v>23.400000000000002</v>
      </c>
      <c r="D319">
        <v>21.700000000000003</v>
      </c>
      <c r="F319" s="4">
        <v>42855</v>
      </c>
      <c r="G319">
        <v>18.600000000000001</v>
      </c>
      <c r="H319">
        <v>23.400000000000002</v>
      </c>
      <c r="I319">
        <v>21.700000000000003</v>
      </c>
    </row>
    <row r="320" spans="1:9">
      <c r="A320" s="4">
        <v>42885</v>
      </c>
      <c r="B320">
        <v>18.5</v>
      </c>
      <c r="C320">
        <v>23.1</v>
      </c>
      <c r="D320">
        <v>22.200000000000003</v>
      </c>
      <c r="F320" s="4">
        <v>42885</v>
      </c>
      <c r="G320">
        <v>18.5</v>
      </c>
      <c r="H320">
        <v>23.1</v>
      </c>
      <c r="I320">
        <v>22.200000000000003</v>
      </c>
    </row>
    <row r="321" spans="1:9">
      <c r="A321" s="4">
        <v>42916</v>
      </c>
      <c r="B321">
        <v>17.7</v>
      </c>
      <c r="C321">
        <v>23.200000000000003</v>
      </c>
      <c r="D321">
        <v>20</v>
      </c>
      <c r="F321" s="4">
        <v>42916</v>
      </c>
      <c r="G321">
        <v>17.7</v>
      </c>
      <c r="H321">
        <v>23.200000000000003</v>
      </c>
      <c r="I321">
        <v>20</v>
      </c>
    </row>
    <row r="322" spans="1:9">
      <c r="A322" s="4">
        <v>42946</v>
      </c>
      <c r="B322">
        <v>17.5</v>
      </c>
      <c r="C322">
        <v>23.5</v>
      </c>
      <c r="D322">
        <v>20.3</v>
      </c>
      <c r="F322" s="4">
        <v>42946</v>
      </c>
      <c r="G322">
        <v>17.5</v>
      </c>
      <c r="H322">
        <v>23.5</v>
      </c>
      <c r="I322">
        <v>20.3</v>
      </c>
    </row>
    <row r="323" spans="1:9">
      <c r="A323" s="4">
        <v>42977</v>
      </c>
      <c r="B323">
        <v>16.600000000000001</v>
      </c>
      <c r="C323">
        <v>23</v>
      </c>
      <c r="D323">
        <v>20.3</v>
      </c>
      <c r="F323" s="4">
        <v>42977</v>
      </c>
      <c r="G323">
        <v>16.600000000000001</v>
      </c>
      <c r="H323">
        <v>23</v>
      </c>
      <c r="I323">
        <v>20.3</v>
      </c>
    </row>
    <row r="324" spans="1:9">
      <c r="A324" s="4">
        <v>43008</v>
      </c>
      <c r="B324">
        <v>16.3</v>
      </c>
      <c r="C324">
        <v>23.4</v>
      </c>
      <c r="D324">
        <v>20.3</v>
      </c>
      <c r="F324" s="4">
        <v>43008</v>
      </c>
      <c r="G324">
        <v>16.3</v>
      </c>
      <c r="H324">
        <v>23.4</v>
      </c>
      <c r="I324">
        <v>20.3</v>
      </c>
    </row>
    <row r="325" spans="1:9">
      <c r="A325" s="4">
        <v>43038</v>
      </c>
      <c r="B325">
        <v>16.600000000000001</v>
      </c>
      <c r="C325">
        <v>23.8</v>
      </c>
      <c r="D325">
        <v>20.7</v>
      </c>
      <c r="F325" s="4">
        <v>43038</v>
      </c>
      <c r="G325">
        <v>16.600000000000001</v>
      </c>
      <c r="H325">
        <v>23.8</v>
      </c>
      <c r="I325">
        <v>20.7</v>
      </c>
    </row>
    <row r="326" spans="1:9">
      <c r="A326" s="4">
        <v>43069</v>
      </c>
      <c r="B326">
        <v>16.600000000000001</v>
      </c>
      <c r="C326">
        <v>24.4</v>
      </c>
      <c r="D326">
        <v>20.3</v>
      </c>
      <c r="F326" s="4">
        <v>43069</v>
      </c>
      <c r="G326">
        <v>16.600000000000001</v>
      </c>
      <c r="H326">
        <v>24.4</v>
      </c>
      <c r="I326">
        <v>20.3</v>
      </c>
    </row>
    <row r="327" spans="1:9">
      <c r="A327" s="4">
        <v>43099</v>
      </c>
      <c r="B327">
        <v>16.3</v>
      </c>
      <c r="C327">
        <v>24.5</v>
      </c>
      <c r="D327">
        <v>21.2</v>
      </c>
      <c r="F327" s="4">
        <v>43099</v>
      </c>
      <c r="G327">
        <v>16.3</v>
      </c>
      <c r="H327">
        <v>24.5</v>
      </c>
      <c r="I327">
        <v>21.2</v>
      </c>
    </row>
    <row r="328" spans="1:9">
      <c r="A328" s="4">
        <v>43130</v>
      </c>
      <c r="B328">
        <v>16.899999999999999</v>
      </c>
      <c r="C328">
        <v>25.6</v>
      </c>
      <c r="D328">
        <v>20.9</v>
      </c>
      <c r="F328" s="4">
        <v>43130</v>
      </c>
      <c r="G328">
        <v>16.899999999999999</v>
      </c>
      <c r="H328">
        <v>25.6</v>
      </c>
      <c r="I328">
        <v>20.9</v>
      </c>
    </row>
    <row r="329" spans="1:9">
      <c r="A329" s="4">
        <v>43159</v>
      </c>
      <c r="B329">
        <v>15.8</v>
      </c>
      <c r="C329">
        <v>24.8</v>
      </c>
      <c r="D329">
        <v>20.2</v>
      </c>
      <c r="F329" s="4">
        <v>43159</v>
      </c>
      <c r="G329">
        <v>15.8</v>
      </c>
      <c r="H329">
        <v>24.8</v>
      </c>
      <c r="I329">
        <v>20.2</v>
      </c>
    </row>
    <row r="330" spans="1:9">
      <c r="A330" s="4">
        <v>43189</v>
      </c>
      <c r="B330">
        <v>15.6</v>
      </c>
      <c r="C330">
        <v>23.6</v>
      </c>
      <c r="D330">
        <v>19.7</v>
      </c>
      <c r="F330" s="4">
        <v>43189</v>
      </c>
      <c r="G330">
        <v>15.6</v>
      </c>
      <c r="H330">
        <v>23.6</v>
      </c>
      <c r="I330">
        <v>19.7</v>
      </c>
    </row>
    <row r="331" spans="1:9">
      <c r="A331" s="4">
        <v>43220</v>
      </c>
      <c r="B331">
        <v>16</v>
      </c>
      <c r="C331">
        <v>22.9</v>
      </c>
      <c r="D331">
        <v>16.600000000000001</v>
      </c>
      <c r="F331" s="4">
        <v>43220</v>
      </c>
      <c r="G331">
        <v>16</v>
      </c>
      <c r="H331">
        <v>22.9</v>
      </c>
      <c r="I331">
        <v>16.600000000000001</v>
      </c>
    </row>
    <row r="332" spans="1:9">
      <c r="A332" s="4">
        <v>43250</v>
      </c>
      <c r="B332">
        <v>15.5</v>
      </c>
      <c r="C332">
        <v>23.2</v>
      </c>
      <c r="D332">
        <v>16.7</v>
      </c>
      <c r="F332" s="4">
        <v>43250</v>
      </c>
      <c r="G332">
        <v>15.5</v>
      </c>
      <c r="H332">
        <v>23.2</v>
      </c>
      <c r="I332">
        <v>16.7</v>
      </c>
    </row>
    <row r="333" spans="1:9">
      <c r="A333" s="4">
        <v>43281</v>
      </c>
      <c r="B333">
        <v>15.7</v>
      </c>
      <c r="C333">
        <v>23.2</v>
      </c>
      <c r="D333">
        <v>16.5</v>
      </c>
      <c r="F333" s="4">
        <v>43281</v>
      </c>
      <c r="G333">
        <v>15.7</v>
      </c>
      <c r="H333">
        <v>23.2</v>
      </c>
      <c r="I333">
        <v>16.5</v>
      </c>
    </row>
    <row r="334" spans="1:9">
      <c r="A334" s="4">
        <v>43311</v>
      </c>
      <c r="B334">
        <v>16.100000000000001</v>
      </c>
      <c r="C334">
        <v>23.1</v>
      </c>
      <c r="D334">
        <v>16</v>
      </c>
      <c r="F334" s="4">
        <v>43311</v>
      </c>
      <c r="G334">
        <v>16.100000000000001</v>
      </c>
      <c r="H334">
        <v>23.1</v>
      </c>
      <c r="I334">
        <v>16</v>
      </c>
    </row>
    <row r="335" spans="1:9">
      <c r="A335" s="4">
        <v>43342</v>
      </c>
      <c r="B335">
        <v>16.100000000000001</v>
      </c>
      <c r="C335">
        <v>23.4</v>
      </c>
      <c r="D335">
        <v>15.7</v>
      </c>
      <c r="F335" s="4">
        <v>43342</v>
      </c>
      <c r="G335">
        <v>16.100000000000001</v>
      </c>
      <c r="H335">
        <v>23.4</v>
      </c>
      <c r="I335">
        <v>15.7</v>
      </c>
    </row>
    <row r="336" spans="1:9">
      <c r="A336" s="4">
        <v>43373</v>
      </c>
      <c r="B336">
        <v>15.9</v>
      </c>
      <c r="C336">
        <v>23.2</v>
      </c>
      <c r="D336">
        <v>15.7</v>
      </c>
      <c r="F336" s="4">
        <v>43373</v>
      </c>
      <c r="G336">
        <v>15.9</v>
      </c>
      <c r="H336">
        <v>23.2</v>
      </c>
      <c r="I336">
        <v>15.7</v>
      </c>
    </row>
    <row r="337" spans="1:9">
      <c r="A337" s="4">
        <v>43403</v>
      </c>
      <c r="B337">
        <v>15</v>
      </c>
      <c r="C337">
        <v>20.7</v>
      </c>
      <c r="D337">
        <v>14.8</v>
      </c>
      <c r="F337" s="4">
        <v>43403</v>
      </c>
      <c r="G337">
        <v>15</v>
      </c>
      <c r="H337">
        <v>20.7</v>
      </c>
      <c r="I337">
        <v>14.8</v>
      </c>
    </row>
    <row r="338" spans="1:9">
      <c r="A338" s="4">
        <v>43434</v>
      </c>
      <c r="B338">
        <v>14.8</v>
      </c>
      <c r="C338">
        <v>20.5</v>
      </c>
      <c r="D338">
        <v>14.5</v>
      </c>
      <c r="F338" s="4">
        <v>43434</v>
      </c>
      <c r="G338">
        <v>14.8</v>
      </c>
      <c r="H338">
        <v>20.5</v>
      </c>
      <c r="I338">
        <v>14.5</v>
      </c>
    </row>
    <row r="339" spans="1:9">
      <c r="A339" s="4">
        <v>43464</v>
      </c>
      <c r="B339">
        <v>13.8</v>
      </c>
      <c r="C339">
        <v>18.5</v>
      </c>
      <c r="D339">
        <v>14</v>
      </c>
      <c r="F339" s="4">
        <v>43464</v>
      </c>
      <c r="G339">
        <v>13.8</v>
      </c>
      <c r="H339">
        <v>18.5</v>
      </c>
      <c r="I339">
        <v>14</v>
      </c>
    </row>
    <row r="340" spans="1:9">
      <c r="A340" s="4">
        <v>43495</v>
      </c>
      <c r="B340">
        <v>14.8</v>
      </c>
      <c r="C340">
        <v>19.8</v>
      </c>
      <c r="D340">
        <v>14.6</v>
      </c>
      <c r="F340" s="4">
        <v>43495</v>
      </c>
      <c r="G340">
        <v>14.8</v>
      </c>
      <c r="H340">
        <v>19.8</v>
      </c>
      <c r="I340">
        <v>14.6</v>
      </c>
    </row>
    <row r="341" spans="1:9">
      <c r="A341" s="4">
        <v>43524</v>
      </c>
      <c r="B341">
        <v>14.8</v>
      </c>
      <c r="C341">
        <v>20.5</v>
      </c>
      <c r="D341">
        <v>14.1</v>
      </c>
      <c r="F341" s="4">
        <v>43524</v>
      </c>
      <c r="G341">
        <v>14.8</v>
      </c>
      <c r="H341">
        <v>20.5</v>
      </c>
      <c r="I341">
        <v>14.1</v>
      </c>
    </row>
    <row r="342" spans="1:9">
      <c r="A342" s="4">
        <v>43554</v>
      </c>
      <c r="B342">
        <v>14.9</v>
      </c>
      <c r="C342">
        <v>21.2</v>
      </c>
      <c r="D342">
        <v>15.2</v>
      </c>
      <c r="F342" s="4">
        <v>43554</v>
      </c>
      <c r="G342">
        <v>14.9</v>
      </c>
      <c r="H342">
        <v>21.2</v>
      </c>
      <c r="I342">
        <v>15.2</v>
      </c>
    </row>
    <row r="343" spans="1:9">
      <c r="A343" s="4">
        <v>43585</v>
      </c>
      <c r="B343">
        <v>15.2</v>
      </c>
      <c r="C343">
        <v>22</v>
      </c>
      <c r="D343">
        <v>15.5</v>
      </c>
      <c r="F343" s="4">
        <v>43585</v>
      </c>
      <c r="G343">
        <v>15.2</v>
      </c>
      <c r="H343">
        <v>22</v>
      </c>
      <c r="I343">
        <v>15.5</v>
      </c>
    </row>
  </sheetData>
  <phoneticPr fontId="0" type="noConversion"/>
  <printOptions gridLines="1" gridLinesSet="0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b">
        <v>1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theme="6" tint="0.39997558519241921"/>
  </sheetPr>
  <dimension ref="A1:O348"/>
  <sheetViews>
    <sheetView topLeftCell="C1" workbookViewId="0">
      <selection activeCell="I26" sqref="I26"/>
    </sheetView>
  </sheetViews>
  <sheetFormatPr baseColWidth="10" defaultColWidth="9.140625" defaultRowHeight="12.75"/>
  <cols>
    <col min="1" max="1" width="10.140625" bestFit="1" customWidth="1"/>
    <col min="2" max="2" width="15.7109375" customWidth="1"/>
    <col min="3" max="3" width="10.140625" bestFit="1" customWidth="1"/>
    <col min="5" max="6" width="10.140625" bestFit="1" customWidth="1"/>
    <col min="14" max="14" width="18.85546875" bestFit="1" customWidth="1"/>
    <col min="15" max="16" width="10.140625" bestFit="1" customWidth="1"/>
  </cols>
  <sheetData>
    <row r="1" spans="1:15">
      <c r="A1" t="s">
        <v>1</v>
      </c>
      <c r="B1" s="4" t="s">
        <v>3</v>
      </c>
      <c r="C1" s="4" t="s">
        <v>354</v>
      </c>
      <c r="D1" t="s">
        <v>27</v>
      </c>
    </row>
    <row r="2" spans="1:15">
      <c r="A2" t="s">
        <v>2</v>
      </c>
      <c r="B2" t="s">
        <v>4</v>
      </c>
      <c r="C2" s="59" t="s">
        <v>159</v>
      </c>
    </row>
    <row r="3" spans="1:15">
      <c r="A3" s="4">
        <v>33238</v>
      </c>
      <c r="B3">
        <v>14.200000000000001</v>
      </c>
      <c r="C3">
        <v>330.22</v>
      </c>
      <c r="N3" s="4"/>
    </row>
    <row r="4" spans="1:15">
      <c r="A4" s="4">
        <v>33269</v>
      </c>
      <c r="B4">
        <v>14.5</v>
      </c>
      <c r="C4">
        <v>343.93</v>
      </c>
    </row>
    <row r="5" spans="1:15">
      <c r="A5" s="4">
        <v>33297</v>
      </c>
      <c r="B5">
        <v>15.5</v>
      </c>
      <c r="C5">
        <v>367.07</v>
      </c>
    </row>
    <row r="6" spans="1:15">
      <c r="A6" s="4">
        <v>33326</v>
      </c>
      <c r="B6">
        <v>16</v>
      </c>
      <c r="C6">
        <v>375.22</v>
      </c>
    </row>
    <row r="7" spans="1:15">
      <c r="A7" s="4">
        <v>33358</v>
      </c>
      <c r="B7">
        <v>15.9</v>
      </c>
      <c r="C7">
        <v>375.35</v>
      </c>
    </row>
    <row r="8" spans="1:15">
      <c r="A8" s="4">
        <v>33389</v>
      </c>
      <c r="B8">
        <v>16.5</v>
      </c>
      <c r="C8">
        <v>389.83</v>
      </c>
    </row>
    <row r="9" spans="1:15">
      <c r="A9" s="4">
        <v>33417</v>
      </c>
      <c r="B9">
        <v>15.700000000000001</v>
      </c>
      <c r="C9">
        <v>371.16</v>
      </c>
    </row>
    <row r="10" spans="1:15">
      <c r="A10" s="4">
        <v>33450</v>
      </c>
      <c r="B10">
        <v>16.8</v>
      </c>
      <c r="C10">
        <v>387.81</v>
      </c>
    </row>
    <row r="11" spans="1:15">
      <c r="A11" s="4">
        <v>33480</v>
      </c>
      <c r="B11">
        <v>17.3</v>
      </c>
      <c r="C11">
        <v>395.43</v>
      </c>
    </row>
    <row r="12" spans="1:15">
      <c r="A12" s="4">
        <v>33511</v>
      </c>
      <c r="B12">
        <v>17</v>
      </c>
      <c r="C12">
        <v>387.86</v>
      </c>
      <c r="O12" s="4"/>
    </row>
    <row r="13" spans="1:15">
      <c r="A13" s="4">
        <v>33542</v>
      </c>
      <c r="B13">
        <v>17.8</v>
      </c>
      <c r="C13">
        <v>392.46000000000004</v>
      </c>
      <c r="O13" s="4"/>
    </row>
    <row r="14" spans="1:15">
      <c r="A14" s="4">
        <v>33571</v>
      </c>
      <c r="B14">
        <v>17.2</v>
      </c>
      <c r="C14">
        <v>375.22</v>
      </c>
      <c r="O14" s="4"/>
    </row>
    <row r="15" spans="1:15">
      <c r="A15" s="4">
        <v>33603</v>
      </c>
      <c r="B15">
        <v>19.200000000000003</v>
      </c>
      <c r="C15">
        <v>417.09000000000003</v>
      </c>
      <c r="O15" s="4"/>
    </row>
    <row r="16" spans="1:15">
      <c r="A16" s="4">
        <v>33634</v>
      </c>
      <c r="B16">
        <v>20.5</v>
      </c>
      <c r="C16">
        <v>408.79</v>
      </c>
      <c r="O16" s="4"/>
    </row>
    <row r="17" spans="1:15">
      <c r="A17" s="4">
        <v>33662</v>
      </c>
      <c r="B17">
        <v>20.6</v>
      </c>
      <c r="C17">
        <v>412.7</v>
      </c>
      <c r="O17" s="4"/>
    </row>
    <row r="18" spans="1:15">
      <c r="A18" s="4">
        <v>33694</v>
      </c>
      <c r="B18">
        <v>20.100000000000001</v>
      </c>
      <c r="C18">
        <v>403.69</v>
      </c>
      <c r="O18" s="4"/>
    </row>
    <row r="19" spans="1:15">
      <c r="A19" s="4">
        <v>33724</v>
      </c>
      <c r="B19">
        <v>20.3</v>
      </c>
      <c r="C19">
        <v>414.95</v>
      </c>
      <c r="O19" s="4"/>
    </row>
    <row r="20" spans="1:15">
      <c r="A20" s="4">
        <v>33753</v>
      </c>
      <c r="B20">
        <v>20.400000000000002</v>
      </c>
      <c r="C20">
        <v>415.35</v>
      </c>
      <c r="O20" s="4"/>
    </row>
    <row r="21" spans="1:15">
      <c r="A21" s="4">
        <v>33785</v>
      </c>
      <c r="B21">
        <v>20</v>
      </c>
      <c r="C21">
        <v>408.14</v>
      </c>
      <c r="O21" s="4"/>
    </row>
    <row r="22" spans="1:15">
      <c r="A22" s="4">
        <v>33816</v>
      </c>
      <c r="B22">
        <v>20.400000000000002</v>
      </c>
      <c r="C22">
        <v>424.21000000000004</v>
      </c>
      <c r="O22" s="4"/>
    </row>
    <row r="23" spans="1:15">
      <c r="A23" s="4">
        <v>33847</v>
      </c>
      <c r="B23">
        <v>19.900000000000002</v>
      </c>
      <c r="C23">
        <v>414.03000000000003</v>
      </c>
      <c r="O23" s="4"/>
    </row>
    <row r="24" spans="1:15">
      <c r="A24" s="4">
        <v>33877</v>
      </c>
      <c r="B24">
        <v>20.100000000000001</v>
      </c>
      <c r="C24">
        <v>417.8</v>
      </c>
      <c r="O24" s="4"/>
    </row>
    <row r="25" spans="1:15">
      <c r="A25" s="4">
        <v>33907</v>
      </c>
      <c r="B25">
        <v>19.200000000000003</v>
      </c>
      <c r="C25">
        <v>418.68</v>
      </c>
      <c r="O25" s="4"/>
    </row>
    <row r="26" spans="1:15">
      <c r="A26" s="4">
        <v>33938</v>
      </c>
      <c r="B26">
        <v>19.900000000000002</v>
      </c>
      <c r="C26">
        <v>431.35</v>
      </c>
      <c r="O26" s="4"/>
    </row>
    <row r="27" spans="1:15">
      <c r="A27" s="4">
        <v>33969</v>
      </c>
      <c r="B27">
        <v>20.100000000000001</v>
      </c>
      <c r="C27">
        <v>435.71000000000004</v>
      </c>
      <c r="O27" s="4"/>
    </row>
    <row r="28" spans="1:15">
      <c r="A28" s="4">
        <v>33998</v>
      </c>
      <c r="B28">
        <v>19.5</v>
      </c>
      <c r="C28">
        <v>438.78000000000003</v>
      </c>
      <c r="O28" s="4"/>
    </row>
    <row r="29" spans="1:15">
      <c r="A29" s="4">
        <v>34026</v>
      </c>
      <c r="B29">
        <v>20</v>
      </c>
      <c r="C29">
        <v>443.38</v>
      </c>
      <c r="O29" s="4"/>
    </row>
    <row r="30" spans="1:15">
      <c r="A30" s="4">
        <v>34059</v>
      </c>
      <c r="B30">
        <v>20.200000000000003</v>
      </c>
      <c r="C30">
        <v>451.67</v>
      </c>
      <c r="O30" s="4"/>
    </row>
    <row r="31" spans="1:15">
      <c r="A31" s="4">
        <v>34089</v>
      </c>
      <c r="B31">
        <v>19.5</v>
      </c>
      <c r="C31">
        <v>440.19</v>
      </c>
      <c r="O31" s="4"/>
    </row>
    <row r="32" spans="1:15">
      <c r="A32" s="4">
        <v>34120</v>
      </c>
      <c r="B32">
        <v>19.900000000000002</v>
      </c>
      <c r="C32">
        <v>450.19</v>
      </c>
      <c r="O32" s="4"/>
    </row>
    <row r="33" spans="1:15">
      <c r="A33" s="4">
        <v>34150</v>
      </c>
      <c r="B33">
        <v>20</v>
      </c>
      <c r="C33">
        <v>450.53000000000003</v>
      </c>
      <c r="O33" s="4"/>
    </row>
    <row r="34" spans="1:15">
      <c r="A34" s="4">
        <v>34180</v>
      </c>
      <c r="B34">
        <v>19.5</v>
      </c>
      <c r="C34">
        <v>448.13</v>
      </c>
    </row>
    <row r="35" spans="1:15">
      <c r="A35" s="4">
        <v>34212</v>
      </c>
      <c r="B35">
        <v>20.100000000000001</v>
      </c>
      <c r="C35">
        <v>463.56</v>
      </c>
    </row>
    <row r="36" spans="1:15">
      <c r="A36" s="4">
        <v>34242</v>
      </c>
      <c r="B36">
        <v>19.900000000000002</v>
      </c>
      <c r="C36">
        <v>458.93</v>
      </c>
    </row>
    <row r="37" spans="1:15">
      <c r="A37" s="4">
        <v>34271</v>
      </c>
      <c r="B37">
        <v>20.100000000000001</v>
      </c>
      <c r="C37">
        <v>467.83</v>
      </c>
    </row>
    <row r="38" spans="1:15">
      <c r="A38" s="4">
        <v>34303</v>
      </c>
      <c r="B38">
        <v>19.700000000000003</v>
      </c>
      <c r="C38">
        <v>461.79</v>
      </c>
    </row>
    <row r="39" spans="1:15">
      <c r="A39" s="4">
        <v>34334</v>
      </c>
      <c r="B39">
        <v>20.100000000000001</v>
      </c>
      <c r="C39">
        <v>466.45</v>
      </c>
    </row>
    <row r="40" spans="1:15">
      <c r="A40" s="4">
        <v>34365</v>
      </c>
      <c r="B40">
        <v>20.400000000000002</v>
      </c>
      <c r="C40">
        <v>481.61</v>
      </c>
    </row>
    <row r="41" spans="1:15">
      <c r="A41" s="4">
        <v>34393</v>
      </c>
      <c r="B41">
        <v>19.200000000000003</v>
      </c>
      <c r="C41">
        <v>467.14</v>
      </c>
    </row>
    <row r="42" spans="1:15">
      <c r="A42" s="4">
        <v>34424</v>
      </c>
      <c r="B42">
        <v>18.400000000000002</v>
      </c>
      <c r="C42">
        <v>445.77</v>
      </c>
    </row>
    <row r="43" spans="1:15">
      <c r="A43" s="4">
        <v>34453</v>
      </c>
      <c r="B43">
        <v>17.900000000000002</v>
      </c>
      <c r="C43">
        <v>450.91</v>
      </c>
    </row>
    <row r="44" spans="1:15">
      <c r="A44" s="4">
        <v>34485</v>
      </c>
      <c r="B44">
        <v>17.900000000000002</v>
      </c>
      <c r="C44">
        <v>456.5</v>
      </c>
    </row>
    <row r="45" spans="1:15">
      <c r="A45" s="4">
        <v>34515</v>
      </c>
      <c r="B45">
        <v>17.400000000000002</v>
      </c>
      <c r="C45">
        <v>444.27</v>
      </c>
    </row>
    <row r="46" spans="1:15">
      <c r="A46" s="4">
        <v>34544</v>
      </c>
      <c r="B46">
        <v>17.3</v>
      </c>
      <c r="C46">
        <v>458.26</v>
      </c>
    </row>
    <row r="47" spans="1:15">
      <c r="A47" s="4">
        <v>34577</v>
      </c>
      <c r="B47">
        <v>17.7</v>
      </c>
      <c r="C47">
        <v>475.49</v>
      </c>
    </row>
    <row r="48" spans="1:15">
      <c r="A48" s="4">
        <v>34607</v>
      </c>
      <c r="B48">
        <v>17.3</v>
      </c>
      <c r="C48">
        <v>462.69</v>
      </c>
    </row>
    <row r="49" spans="1:3">
      <c r="A49" s="4">
        <v>34638</v>
      </c>
      <c r="B49">
        <v>16.7</v>
      </c>
      <c r="C49">
        <v>472.35</v>
      </c>
    </row>
    <row r="50" spans="1:3">
      <c r="A50" s="4">
        <v>34668</v>
      </c>
      <c r="B50">
        <v>16</v>
      </c>
      <c r="C50">
        <v>453.69</v>
      </c>
    </row>
    <row r="51" spans="1:3">
      <c r="A51" s="4">
        <v>34698</v>
      </c>
      <c r="B51">
        <v>16.2</v>
      </c>
      <c r="C51">
        <v>459.27</v>
      </c>
    </row>
    <row r="52" spans="1:3">
      <c r="A52" s="4">
        <v>34730</v>
      </c>
      <c r="B52">
        <v>15.700000000000001</v>
      </c>
      <c r="C52">
        <v>470.42</v>
      </c>
    </row>
    <row r="53" spans="1:3">
      <c r="A53" s="4">
        <v>34758</v>
      </c>
      <c r="B53">
        <v>16.2</v>
      </c>
      <c r="C53">
        <v>487.39</v>
      </c>
    </row>
    <row r="54" spans="1:3">
      <c r="A54" s="4">
        <v>34789</v>
      </c>
      <c r="B54">
        <v>16.600000000000001</v>
      </c>
      <c r="C54">
        <v>500.71000000000004</v>
      </c>
    </row>
    <row r="55" spans="1:3">
      <c r="A55" s="4">
        <v>34817</v>
      </c>
      <c r="B55">
        <v>16.2</v>
      </c>
      <c r="C55">
        <v>514.71</v>
      </c>
    </row>
    <row r="56" spans="1:3">
      <c r="A56" s="4">
        <v>34850</v>
      </c>
      <c r="B56">
        <v>16.600000000000001</v>
      </c>
      <c r="C56">
        <v>533.4</v>
      </c>
    </row>
    <row r="57" spans="1:3">
      <c r="A57" s="4">
        <v>34880</v>
      </c>
      <c r="B57">
        <v>17</v>
      </c>
      <c r="C57">
        <v>544.75</v>
      </c>
    </row>
    <row r="58" spans="1:3">
      <c r="A58" s="4">
        <v>34911</v>
      </c>
      <c r="B58">
        <v>16.8</v>
      </c>
      <c r="C58">
        <v>562.06000000000006</v>
      </c>
    </row>
    <row r="59" spans="1:3">
      <c r="A59" s="4">
        <v>34942</v>
      </c>
      <c r="B59">
        <v>16.7</v>
      </c>
      <c r="C59">
        <v>561.88</v>
      </c>
    </row>
    <row r="60" spans="1:3">
      <c r="A60" s="4">
        <v>34971</v>
      </c>
      <c r="B60">
        <v>17.400000000000002</v>
      </c>
      <c r="C60">
        <v>584.41</v>
      </c>
    </row>
    <row r="61" spans="1:3">
      <c r="A61" s="4">
        <v>35003</v>
      </c>
      <c r="B61">
        <v>16.900000000000002</v>
      </c>
      <c r="C61">
        <v>581.5</v>
      </c>
    </row>
    <row r="62" spans="1:3">
      <c r="A62" s="4">
        <v>35033</v>
      </c>
      <c r="B62">
        <v>17.600000000000001</v>
      </c>
      <c r="C62">
        <v>605.37</v>
      </c>
    </row>
    <row r="63" spans="1:3">
      <c r="A63" s="4">
        <v>35062</v>
      </c>
      <c r="B63">
        <v>17.8</v>
      </c>
      <c r="C63">
        <v>615.93000000000006</v>
      </c>
    </row>
    <row r="64" spans="1:3">
      <c r="A64" s="4">
        <v>35095</v>
      </c>
      <c r="B64">
        <v>18.600000000000001</v>
      </c>
      <c r="C64">
        <v>636.02</v>
      </c>
    </row>
    <row r="65" spans="1:3">
      <c r="A65" s="4">
        <v>35124</v>
      </c>
      <c r="B65">
        <v>18.5</v>
      </c>
      <c r="C65">
        <v>640.43000000000006</v>
      </c>
    </row>
    <row r="66" spans="1:3">
      <c r="A66" s="4">
        <v>35153</v>
      </c>
      <c r="B66">
        <v>18.7</v>
      </c>
      <c r="C66">
        <v>645.5</v>
      </c>
    </row>
    <row r="67" spans="1:3">
      <c r="A67" s="4">
        <v>35185</v>
      </c>
      <c r="B67">
        <v>18.8</v>
      </c>
      <c r="C67">
        <v>654.16999999999996</v>
      </c>
    </row>
    <row r="68" spans="1:3">
      <c r="A68" s="4">
        <v>35216</v>
      </c>
      <c r="B68">
        <v>19.200000000000003</v>
      </c>
      <c r="C68">
        <v>669.12</v>
      </c>
    </row>
    <row r="69" spans="1:3">
      <c r="A69" s="4">
        <v>35244</v>
      </c>
      <c r="B69">
        <v>19.200000000000003</v>
      </c>
      <c r="C69">
        <v>670.63</v>
      </c>
    </row>
    <row r="70" spans="1:3">
      <c r="A70" s="4">
        <v>35277</v>
      </c>
      <c r="B70">
        <v>17.900000000000002</v>
      </c>
      <c r="C70">
        <v>639.95000000000005</v>
      </c>
    </row>
    <row r="71" spans="1:3">
      <c r="A71" s="4">
        <v>35307</v>
      </c>
      <c r="B71">
        <v>18.3</v>
      </c>
      <c r="C71">
        <v>651.99</v>
      </c>
    </row>
    <row r="72" spans="1:3">
      <c r="A72" s="4">
        <v>35338</v>
      </c>
      <c r="B72">
        <v>19.400000000000002</v>
      </c>
      <c r="C72">
        <v>687.31000000000006</v>
      </c>
    </row>
    <row r="73" spans="1:3">
      <c r="A73" s="4">
        <v>35369</v>
      </c>
      <c r="B73">
        <v>19.400000000000002</v>
      </c>
      <c r="C73">
        <v>705.27</v>
      </c>
    </row>
    <row r="74" spans="1:3">
      <c r="A74" s="4">
        <v>35398</v>
      </c>
      <c r="B74">
        <v>20.700000000000003</v>
      </c>
      <c r="C74">
        <v>757.02</v>
      </c>
    </row>
    <row r="75" spans="1:3">
      <c r="A75" s="4">
        <v>35430</v>
      </c>
      <c r="B75">
        <v>20.400000000000002</v>
      </c>
      <c r="C75">
        <v>740.74</v>
      </c>
    </row>
    <row r="76" spans="1:3">
      <c r="A76" s="4">
        <v>35461</v>
      </c>
      <c r="B76">
        <v>20.400000000000002</v>
      </c>
      <c r="C76">
        <v>786.16</v>
      </c>
    </row>
    <row r="77" spans="1:3">
      <c r="A77" s="4">
        <v>35489</v>
      </c>
      <c r="B77">
        <v>20.3</v>
      </c>
      <c r="C77">
        <v>790.82</v>
      </c>
    </row>
    <row r="78" spans="1:3">
      <c r="A78" s="4">
        <v>35520</v>
      </c>
      <c r="B78">
        <v>19.400000000000002</v>
      </c>
      <c r="C78">
        <v>757.12</v>
      </c>
    </row>
    <row r="79" spans="1:3">
      <c r="A79" s="4">
        <v>35550</v>
      </c>
      <c r="B79">
        <v>19.8</v>
      </c>
      <c r="C79">
        <v>801.34</v>
      </c>
    </row>
    <row r="80" spans="1:3">
      <c r="A80" s="4">
        <v>35580</v>
      </c>
      <c r="B80">
        <v>20.8</v>
      </c>
      <c r="C80">
        <v>848.28</v>
      </c>
    </row>
    <row r="81" spans="1:3">
      <c r="A81" s="4">
        <v>35611</v>
      </c>
      <c r="B81">
        <v>21.700000000000003</v>
      </c>
      <c r="C81">
        <v>885.14</v>
      </c>
    </row>
    <row r="82" spans="1:3">
      <c r="A82" s="4">
        <v>35642</v>
      </c>
      <c r="B82">
        <v>23.200000000000003</v>
      </c>
      <c r="C82">
        <v>954.29</v>
      </c>
    </row>
    <row r="83" spans="1:3">
      <c r="A83" s="4">
        <v>35671</v>
      </c>
      <c r="B83">
        <v>22.200000000000003</v>
      </c>
      <c r="C83">
        <v>899.47</v>
      </c>
    </row>
    <row r="84" spans="1:3">
      <c r="A84" s="4">
        <v>35703</v>
      </c>
      <c r="B84">
        <v>23.3</v>
      </c>
      <c r="C84">
        <v>947.28</v>
      </c>
    </row>
    <row r="85" spans="1:3">
      <c r="A85" s="4">
        <v>35734</v>
      </c>
      <c r="B85">
        <v>22.1</v>
      </c>
      <c r="C85">
        <v>914.62</v>
      </c>
    </row>
    <row r="86" spans="1:3">
      <c r="A86" s="4">
        <v>35762</v>
      </c>
      <c r="B86">
        <v>22.900000000000002</v>
      </c>
      <c r="C86">
        <v>955.4</v>
      </c>
    </row>
    <row r="87" spans="1:3">
      <c r="A87" s="4">
        <v>35795</v>
      </c>
      <c r="B87">
        <v>23.400000000000002</v>
      </c>
      <c r="C87">
        <v>970.43000000000006</v>
      </c>
    </row>
    <row r="88" spans="1:3">
      <c r="A88" s="4">
        <v>35825</v>
      </c>
      <c r="B88">
        <v>23.400000000000002</v>
      </c>
      <c r="C88">
        <v>980.28</v>
      </c>
    </row>
    <row r="89" spans="1:3">
      <c r="A89" s="4">
        <v>35853</v>
      </c>
      <c r="B89">
        <v>25.1</v>
      </c>
      <c r="C89">
        <v>1049.3399999999999</v>
      </c>
    </row>
    <row r="90" spans="1:3">
      <c r="A90" s="4">
        <v>35885</v>
      </c>
      <c r="B90">
        <v>26.5</v>
      </c>
      <c r="C90">
        <v>1101.75</v>
      </c>
    </row>
    <row r="91" spans="1:3">
      <c r="A91" s="4">
        <v>35915</v>
      </c>
      <c r="B91">
        <v>26.6</v>
      </c>
      <c r="C91">
        <v>1111.75</v>
      </c>
    </row>
    <row r="92" spans="1:3">
      <c r="A92" s="4">
        <v>35944</v>
      </c>
      <c r="B92">
        <v>25.8</v>
      </c>
      <c r="C92">
        <v>1090.82</v>
      </c>
    </row>
    <row r="93" spans="1:3">
      <c r="A93" s="4">
        <v>35976</v>
      </c>
      <c r="B93">
        <v>26.900000000000002</v>
      </c>
      <c r="C93">
        <v>1133.8399999999999</v>
      </c>
    </row>
    <row r="94" spans="1:3">
      <c r="A94" s="4">
        <v>36007</v>
      </c>
      <c r="B94">
        <v>26</v>
      </c>
      <c r="C94">
        <v>1120.67</v>
      </c>
    </row>
    <row r="95" spans="1:3">
      <c r="A95" s="4">
        <v>36038</v>
      </c>
      <c r="B95">
        <v>22</v>
      </c>
      <c r="C95">
        <v>957.28</v>
      </c>
    </row>
    <row r="96" spans="1:3">
      <c r="A96" s="4">
        <v>36068</v>
      </c>
      <c r="B96">
        <v>23.6</v>
      </c>
      <c r="C96">
        <v>1017.01</v>
      </c>
    </row>
    <row r="97" spans="1:3">
      <c r="A97" s="4">
        <v>36098</v>
      </c>
      <c r="B97">
        <v>24.6</v>
      </c>
      <c r="C97">
        <v>1098.67</v>
      </c>
    </row>
    <row r="98" spans="1:3">
      <c r="A98" s="4">
        <v>36129</v>
      </c>
      <c r="B98">
        <v>26</v>
      </c>
      <c r="C98">
        <v>1163.6300000000001</v>
      </c>
    </row>
    <row r="99" spans="1:3">
      <c r="A99" s="4">
        <v>36160</v>
      </c>
      <c r="B99">
        <v>27.700000000000003</v>
      </c>
      <c r="C99">
        <v>1229.23</v>
      </c>
    </row>
    <row r="100" spans="1:3">
      <c r="A100" s="4">
        <v>36189</v>
      </c>
      <c r="B100">
        <v>28.900000000000002</v>
      </c>
      <c r="C100">
        <v>1279.6400000000001</v>
      </c>
    </row>
    <row r="101" spans="1:3">
      <c r="A101" s="4">
        <v>36217</v>
      </c>
      <c r="B101">
        <v>28.1</v>
      </c>
      <c r="C101">
        <v>1238.33</v>
      </c>
    </row>
    <row r="102" spans="1:3">
      <c r="A102" s="4">
        <v>36250</v>
      </c>
      <c r="B102">
        <v>29.3</v>
      </c>
      <c r="C102">
        <v>1286.3700000000001</v>
      </c>
    </row>
    <row r="103" spans="1:3">
      <c r="A103" s="4">
        <v>36280</v>
      </c>
      <c r="B103">
        <v>31</v>
      </c>
      <c r="C103">
        <v>1335.18</v>
      </c>
    </row>
    <row r="104" spans="1:3">
      <c r="A104" s="4">
        <v>36311</v>
      </c>
      <c r="B104">
        <v>30.200000000000003</v>
      </c>
      <c r="C104">
        <v>1301.8399999999999</v>
      </c>
    </row>
    <row r="105" spans="1:3">
      <c r="A105" s="4">
        <v>36341</v>
      </c>
      <c r="B105">
        <v>31.400000000000002</v>
      </c>
      <c r="C105">
        <v>1372.71</v>
      </c>
    </row>
    <row r="106" spans="1:3">
      <c r="A106" s="4">
        <v>36371</v>
      </c>
      <c r="B106">
        <v>29.200000000000003</v>
      </c>
      <c r="C106">
        <v>1328.72</v>
      </c>
    </row>
    <row r="107" spans="1:3">
      <c r="A107" s="4">
        <v>36403</v>
      </c>
      <c r="B107">
        <v>29</v>
      </c>
      <c r="C107">
        <v>1320.41</v>
      </c>
    </row>
    <row r="108" spans="1:3">
      <c r="A108" s="4">
        <v>36433</v>
      </c>
      <c r="B108">
        <v>28.1</v>
      </c>
      <c r="C108">
        <v>1282.71</v>
      </c>
    </row>
    <row r="109" spans="1:3">
      <c r="A109" s="4">
        <v>36462</v>
      </c>
      <c r="B109">
        <v>28.700000000000003</v>
      </c>
      <c r="C109">
        <v>1362.93</v>
      </c>
    </row>
    <row r="110" spans="1:3">
      <c r="A110" s="4">
        <v>36494</v>
      </c>
      <c r="B110">
        <v>29</v>
      </c>
      <c r="C110">
        <v>1388.91</v>
      </c>
    </row>
    <row r="111" spans="1:3">
      <c r="A111" s="4">
        <v>36525</v>
      </c>
      <c r="B111">
        <v>30.8</v>
      </c>
      <c r="C111">
        <v>1469.25</v>
      </c>
    </row>
    <row r="112" spans="1:3">
      <c r="A112" s="4">
        <v>36556</v>
      </c>
      <c r="B112">
        <v>28.8</v>
      </c>
      <c r="C112">
        <v>1394.46</v>
      </c>
    </row>
    <row r="113" spans="1:3">
      <c r="A113" s="4">
        <v>36585</v>
      </c>
      <c r="B113">
        <v>28</v>
      </c>
      <c r="C113">
        <v>1366.42</v>
      </c>
    </row>
    <row r="114" spans="1:3">
      <c r="A114" s="4">
        <v>36616</v>
      </c>
      <c r="B114">
        <v>30.700000000000003</v>
      </c>
      <c r="C114">
        <v>1498.58</v>
      </c>
    </row>
    <row r="115" spans="1:3">
      <c r="A115" s="4">
        <v>36644</v>
      </c>
      <c r="B115">
        <v>30.1</v>
      </c>
      <c r="C115">
        <v>1452.43</v>
      </c>
    </row>
    <row r="116" spans="1:3">
      <c r="A116" s="4">
        <v>36677</v>
      </c>
      <c r="B116">
        <v>28.8</v>
      </c>
      <c r="C116">
        <v>1420.6000000000001</v>
      </c>
    </row>
    <row r="117" spans="1:3">
      <c r="A117" s="4">
        <v>36707</v>
      </c>
      <c r="B117">
        <v>30.1</v>
      </c>
      <c r="C117">
        <v>1454.6000000000001</v>
      </c>
    </row>
    <row r="118" spans="1:3">
      <c r="A118" s="4">
        <v>36738</v>
      </c>
      <c r="B118">
        <v>29.5</v>
      </c>
      <c r="C118">
        <v>1430.83</v>
      </c>
    </row>
    <row r="119" spans="1:3">
      <c r="A119" s="4">
        <v>36769</v>
      </c>
      <c r="B119">
        <v>31.200000000000003</v>
      </c>
      <c r="C119">
        <v>1517.68</v>
      </c>
    </row>
    <row r="120" spans="1:3">
      <c r="A120" s="4">
        <v>36798</v>
      </c>
      <c r="B120">
        <v>29.3</v>
      </c>
      <c r="C120">
        <v>1436.51</v>
      </c>
    </row>
    <row r="121" spans="1:3">
      <c r="A121" s="4">
        <v>36830</v>
      </c>
      <c r="B121">
        <v>28.1</v>
      </c>
      <c r="C121">
        <v>1429.4</v>
      </c>
    </row>
    <row r="122" spans="1:3">
      <c r="A122" s="4">
        <v>36860</v>
      </c>
      <c r="B122">
        <v>25</v>
      </c>
      <c r="C122">
        <v>1314.95</v>
      </c>
    </row>
    <row r="123" spans="1:3">
      <c r="A123" s="4">
        <v>36889</v>
      </c>
      <c r="B123">
        <v>25.3</v>
      </c>
      <c r="C123">
        <v>1320.28</v>
      </c>
    </row>
    <row r="124" spans="1:3">
      <c r="A124" s="4">
        <v>36922</v>
      </c>
      <c r="B124">
        <v>26.400000000000002</v>
      </c>
      <c r="C124">
        <v>1366.01</v>
      </c>
    </row>
    <row r="125" spans="1:3">
      <c r="A125" s="4">
        <v>36950</v>
      </c>
      <c r="B125">
        <v>23.5</v>
      </c>
      <c r="C125">
        <v>1239.94</v>
      </c>
    </row>
    <row r="126" spans="1:3">
      <c r="A126" s="4">
        <v>36980</v>
      </c>
      <c r="B126">
        <v>22.1</v>
      </c>
      <c r="C126">
        <v>1160.33</v>
      </c>
    </row>
    <row r="127" spans="1:3">
      <c r="A127" s="4">
        <v>37011</v>
      </c>
      <c r="B127">
        <v>23.8</v>
      </c>
      <c r="C127">
        <v>1249.46</v>
      </c>
    </row>
    <row r="128" spans="1:3">
      <c r="A128" s="4">
        <v>37042</v>
      </c>
      <c r="B128">
        <v>24.3</v>
      </c>
      <c r="C128">
        <v>1255.82</v>
      </c>
    </row>
    <row r="129" spans="1:3">
      <c r="A129" s="4">
        <v>37071</v>
      </c>
      <c r="B129">
        <v>24.1</v>
      </c>
      <c r="C129">
        <v>1224.42</v>
      </c>
    </row>
    <row r="130" spans="1:3">
      <c r="A130" s="4">
        <v>37103</v>
      </c>
      <c r="B130">
        <v>25.400000000000002</v>
      </c>
      <c r="C130">
        <v>1211.23</v>
      </c>
    </row>
    <row r="131" spans="1:3">
      <c r="A131" s="4">
        <v>37134</v>
      </c>
      <c r="B131">
        <v>24.900000000000002</v>
      </c>
      <c r="C131">
        <v>1133.58</v>
      </c>
    </row>
    <row r="132" spans="1:3">
      <c r="A132" s="4">
        <v>37162</v>
      </c>
      <c r="B132">
        <v>23.200000000000003</v>
      </c>
      <c r="C132">
        <v>1040.94</v>
      </c>
    </row>
    <row r="133" spans="1:3">
      <c r="A133" s="4">
        <v>37195</v>
      </c>
      <c r="B133">
        <v>23.900000000000002</v>
      </c>
      <c r="C133">
        <v>1059.78</v>
      </c>
    </row>
    <row r="134" spans="1:3">
      <c r="A134" s="4">
        <v>37225</v>
      </c>
      <c r="B134">
        <v>27.200000000000003</v>
      </c>
      <c r="C134">
        <v>1139.45</v>
      </c>
    </row>
    <row r="135" spans="1:3">
      <c r="A135" s="4">
        <v>37256</v>
      </c>
      <c r="B135">
        <v>27.8</v>
      </c>
      <c r="C135">
        <v>1148.08</v>
      </c>
    </row>
    <row r="136" spans="1:3">
      <c r="A136" s="4">
        <v>37287</v>
      </c>
      <c r="B136">
        <v>28</v>
      </c>
      <c r="C136">
        <v>1130.2</v>
      </c>
    </row>
    <row r="137" spans="1:3">
      <c r="A137" s="4">
        <v>37315</v>
      </c>
      <c r="B137">
        <v>29</v>
      </c>
      <c r="C137">
        <v>1106.73</v>
      </c>
    </row>
    <row r="138" spans="1:3">
      <c r="A138" s="4">
        <v>37344</v>
      </c>
      <c r="B138">
        <v>30.1</v>
      </c>
      <c r="C138">
        <v>1147.3900000000001</v>
      </c>
    </row>
    <row r="139" spans="1:3">
      <c r="A139" s="4">
        <v>37376</v>
      </c>
      <c r="B139">
        <v>27.900000000000002</v>
      </c>
      <c r="C139">
        <v>1076.92</v>
      </c>
    </row>
    <row r="140" spans="1:3">
      <c r="A140" s="4">
        <v>37407</v>
      </c>
      <c r="B140">
        <v>28</v>
      </c>
      <c r="C140">
        <v>1067.1400000000001</v>
      </c>
    </row>
    <row r="141" spans="1:3">
      <c r="A141" s="4">
        <v>37435</v>
      </c>
      <c r="B141">
        <v>25.900000000000002</v>
      </c>
      <c r="C141">
        <v>989.81000000000006</v>
      </c>
    </row>
    <row r="142" spans="1:3">
      <c r="A142" s="4">
        <v>37468</v>
      </c>
      <c r="B142">
        <v>23.400000000000002</v>
      </c>
      <c r="C142">
        <v>911.62</v>
      </c>
    </row>
    <row r="143" spans="1:3">
      <c r="A143" s="4">
        <v>37498</v>
      </c>
      <c r="B143">
        <v>23.6</v>
      </c>
      <c r="C143">
        <v>916.07</v>
      </c>
    </row>
    <row r="144" spans="1:3">
      <c r="A144" s="4">
        <v>37529</v>
      </c>
      <c r="B144">
        <v>21.1</v>
      </c>
      <c r="C144">
        <v>815.28</v>
      </c>
    </row>
    <row r="145" spans="1:3">
      <c r="A145" s="4">
        <v>37560</v>
      </c>
      <c r="B145">
        <v>22.3</v>
      </c>
      <c r="C145">
        <v>885.76</v>
      </c>
    </row>
    <row r="146" spans="1:3">
      <c r="A146" s="4">
        <v>37589</v>
      </c>
      <c r="B146">
        <v>23</v>
      </c>
      <c r="C146">
        <v>936.31000000000006</v>
      </c>
    </row>
    <row r="147" spans="1:3">
      <c r="A147" s="4">
        <v>37621</v>
      </c>
      <c r="B147">
        <v>21.400000000000002</v>
      </c>
      <c r="C147">
        <v>879.82</v>
      </c>
    </row>
    <row r="148" spans="1:3">
      <c r="A148" s="4">
        <v>37652</v>
      </c>
      <c r="B148">
        <v>20.700000000000003</v>
      </c>
      <c r="C148">
        <v>855.7</v>
      </c>
    </row>
    <row r="149" spans="1:3">
      <c r="A149" s="4">
        <v>37680</v>
      </c>
      <c r="B149">
        <v>19.8</v>
      </c>
      <c r="C149">
        <v>841.15</v>
      </c>
    </row>
    <row r="150" spans="1:3">
      <c r="A150" s="4">
        <v>37711</v>
      </c>
      <c r="B150">
        <v>20</v>
      </c>
      <c r="C150">
        <v>848.18000000000006</v>
      </c>
    </row>
    <row r="151" spans="1:3">
      <c r="A151" s="4">
        <v>37741</v>
      </c>
      <c r="B151">
        <v>21.6</v>
      </c>
      <c r="C151">
        <v>916.92000000000007</v>
      </c>
    </row>
    <row r="152" spans="1:3">
      <c r="A152" s="4">
        <v>37771</v>
      </c>
      <c r="B152">
        <v>21.6</v>
      </c>
      <c r="C152">
        <v>963.59</v>
      </c>
    </row>
    <row r="153" spans="1:3">
      <c r="A153" s="4">
        <v>37802</v>
      </c>
      <c r="B153">
        <v>21.8</v>
      </c>
      <c r="C153">
        <v>974.5</v>
      </c>
    </row>
    <row r="154" spans="1:3">
      <c r="A154" s="4">
        <v>37833</v>
      </c>
      <c r="B154">
        <v>22.3</v>
      </c>
      <c r="C154">
        <v>990.31000000000006</v>
      </c>
    </row>
    <row r="155" spans="1:3">
      <c r="A155" s="4">
        <v>37862</v>
      </c>
      <c r="B155">
        <v>22.1</v>
      </c>
      <c r="C155">
        <v>1008.01</v>
      </c>
    </row>
    <row r="156" spans="1:3">
      <c r="A156" s="4">
        <v>37894</v>
      </c>
      <c r="B156">
        <v>21.8</v>
      </c>
      <c r="C156">
        <v>995.97</v>
      </c>
    </row>
    <row r="157" spans="1:3">
      <c r="A157" s="4">
        <v>37925</v>
      </c>
      <c r="B157">
        <v>22.6</v>
      </c>
      <c r="C157">
        <v>1050.71</v>
      </c>
    </row>
    <row r="158" spans="1:3">
      <c r="A158" s="4">
        <v>37953</v>
      </c>
      <c r="B158">
        <v>22.400000000000002</v>
      </c>
      <c r="C158">
        <v>1058.2</v>
      </c>
    </row>
    <row r="159" spans="1:3">
      <c r="A159" s="4">
        <v>37986</v>
      </c>
      <c r="B159">
        <v>23.1</v>
      </c>
      <c r="C159">
        <v>1111.92</v>
      </c>
    </row>
    <row r="160" spans="1:3">
      <c r="A160" s="4">
        <v>38016</v>
      </c>
      <c r="B160">
        <v>22.8</v>
      </c>
      <c r="C160">
        <v>1131.1300000000001</v>
      </c>
    </row>
    <row r="161" spans="1:3">
      <c r="A161" s="4">
        <v>38044</v>
      </c>
      <c r="B161">
        <v>22.200000000000003</v>
      </c>
      <c r="C161">
        <v>1144.94</v>
      </c>
    </row>
    <row r="162" spans="1:3">
      <c r="A162" s="4">
        <v>38077</v>
      </c>
      <c r="B162">
        <v>21.900000000000002</v>
      </c>
      <c r="C162">
        <v>1126.21</v>
      </c>
    </row>
    <row r="163" spans="1:3">
      <c r="A163" s="4">
        <v>38107</v>
      </c>
      <c r="B163">
        <v>21</v>
      </c>
      <c r="C163">
        <v>1107.3</v>
      </c>
    </row>
    <row r="164" spans="1:3">
      <c r="A164" s="4">
        <v>38138</v>
      </c>
      <c r="B164">
        <v>20.3</v>
      </c>
      <c r="C164">
        <v>1120.68</v>
      </c>
    </row>
    <row r="165" spans="1:3">
      <c r="A165" s="4">
        <v>38168</v>
      </c>
      <c r="B165">
        <v>20.400000000000002</v>
      </c>
      <c r="C165">
        <v>1140.8399999999999</v>
      </c>
    </row>
    <row r="166" spans="1:3">
      <c r="A166" s="4">
        <v>38198</v>
      </c>
      <c r="B166">
        <v>19.400000000000002</v>
      </c>
      <c r="C166">
        <v>1101.72</v>
      </c>
    </row>
    <row r="167" spans="1:3">
      <c r="A167" s="4">
        <v>38230</v>
      </c>
      <c r="B167">
        <v>19</v>
      </c>
      <c r="C167">
        <v>1104.24</v>
      </c>
    </row>
    <row r="168" spans="1:3">
      <c r="A168" s="4">
        <v>38260</v>
      </c>
      <c r="B168">
        <v>19.200000000000003</v>
      </c>
      <c r="C168">
        <v>1114.58</v>
      </c>
    </row>
    <row r="169" spans="1:3">
      <c r="A169" s="4">
        <v>38289</v>
      </c>
      <c r="B169">
        <v>19.5</v>
      </c>
      <c r="C169">
        <v>1130.2</v>
      </c>
    </row>
    <row r="170" spans="1:3">
      <c r="A170" s="4">
        <v>38321</v>
      </c>
      <c r="B170">
        <v>19.900000000000002</v>
      </c>
      <c r="C170">
        <v>1173.82</v>
      </c>
    </row>
    <row r="171" spans="1:3">
      <c r="A171" s="4">
        <v>38352</v>
      </c>
      <c r="B171">
        <v>20.5</v>
      </c>
      <c r="C171">
        <v>1211.92</v>
      </c>
    </row>
    <row r="172" spans="1:3">
      <c r="A172" s="4">
        <v>38383</v>
      </c>
      <c r="B172">
        <v>19.5</v>
      </c>
      <c r="C172">
        <v>1181.27</v>
      </c>
    </row>
    <row r="173" spans="1:3">
      <c r="A173" s="4">
        <v>38411</v>
      </c>
      <c r="B173">
        <v>19.5</v>
      </c>
      <c r="C173">
        <v>1203.6000000000001</v>
      </c>
    </row>
    <row r="174" spans="1:3">
      <c r="A174" s="4">
        <v>38442</v>
      </c>
      <c r="B174">
        <v>19.200000000000003</v>
      </c>
      <c r="C174">
        <v>1180.5899999999999</v>
      </c>
    </row>
    <row r="175" spans="1:3">
      <c r="A175" s="4">
        <v>38471</v>
      </c>
      <c r="B175">
        <v>18.7</v>
      </c>
      <c r="C175">
        <v>1156.8500000000001</v>
      </c>
    </row>
    <row r="176" spans="1:3">
      <c r="A176" s="4">
        <v>38503</v>
      </c>
      <c r="B176">
        <v>19</v>
      </c>
      <c r="C176">
        <v>1191.5</v>
      </c>
    </row>
    <row r="177" spans="1:3">
      <c r="A177" s="4">
        <v>38533</v>
      </c>
      <c r="B177">
        <v>19.100000000000001</v>
      </c>
      <c r="C177">
        <v>1191.33</v>
      </c>
    </row>
    <row r="178" spans="1:3">
      <c r="A178" s="4">
        <v>38562</v>
      </c>
      <c r="B178">
        <v>19</v>
      </c>
      <c r="C178">
        <v>1234.18</v>
      </c>
    </row>
    <row r="179" spans="1:3">
      <c r="A179" s="4">
        <v>38595</v>
      </c>
      <c r="B179">
        <v>18.600000000000001</v>
      </c>
      <c r="C179">
        <v>1220.33</v>
      </c>
    </row>
    <row r="180" spans="1:3">
      <c r="A180" s="4">
        <v>38625</v>
      </c>
      <c r="B180">
        <v>18.7</v>
      </c>
      <c r="C180">
        <v>1228.81</v>
      </c>
    </row>
    <row r="181" spans="1:3">
      <c r="A181" s="4">
        <v>38656</v>
      </c>
      <c r="B181">
        <v>18</v>
      </c>
      <c r="C181">
        <v>1207.01</v>
      </c>
    </row>
    <row r="182" spans="1:3">
      <c r="A182" s="4">
        <v>38686</v>
      </c>
      <c r="B182">
        <v>18.600000000000001</v>
      </c>
      <c r="C182">
        <v>1249.48</v>
      </c>
    </row>
    <row r="183" spans="1:3">
      <c r="A183" s="4">
        <v>38716</v>
      </c>
      <c r="B183">
        <v>18.5</v>
      </c>
      <c r="C183">
        <v>1248.29</v>
      </c>
    </row>
    <row r="184" spans="1:3">
      <c r="A184" s="4">
        <v>38748</v>
      </c>
      <c r="B184">
        <v>18.7</v>
      </c>
      <c r="C184">
        <v>1280.08</v>
      </c>
    </row>
    <row r="185" spans="1:3">
      <c r="A185" s="4">
        <v>38776</v>
      </c>
      <c r="B185">
        <v>18.400000000000002</v>
      </c>
      <c r="C185">
        <v>1280.6600000000001</v>
      </c>
    </row>
    <row r="186" spans="1:3">
      <c r="A186" s="4">
        <v>38807</v>
      </c>
      <c r="B186">
        <v>18.5</v>
      </c>
      <c r="C186">
        <v>1294.83</v>
      </c>
    </row>
    <row r="187" spans="1:3">
      <c r="A187" s="4">
        <v>38835</v>
      </c>
      <c r="B187">
        <v>18.2</v>
      </c>
      <c r="C187">
        <v>1310.6100000000001</v>
      </c>
    </row>
    <row r="188" spans="1:3">
      <c r="A188" s="4">
        <v>38868</v>
      </c>
      <c r="B188">
        <v>17.3</v>
      </c>
      <c r="C188">
        <v>1270.0899999999999</v>
      </c>
    </row>
    <row r="189" spans="1:3">
      <c r="A189" s="4">
        <v>38898</v>
      </c>
      <c r="B189">
        <v>17.2</v>
      </c>
      <c r="C189">
        <v>1270.2</v>
      </c>
    </row>
    <row r="190" spans="1:3">
      <c r="A190" s="4">
        <v>38929</v>
      </c>
      <c r="B190">
        <v>16.8</v>
      </c>
      <c r="C190">
        <v>1276.6600000000001</v>
      </c>
    </row>
    <row r="191" spans="1:3">
      <c r="A191" s="4">
        <v>38960</v>
      </c>
      <c r="B191">
        <v>17.100000000000001</v>
      </c>
      <c r="C191">
        <v>1303.82</v>
      </c>
    </row>
    <row r="192" spans="1:3">
      <c r="A192" s="4">
        <v>38989</v>
      </c>
      <c r="B192">
        <v>17.400000000000002</v>
      </c>
      <c r="C192">
        <v>1335.8500000000001</v>
      </c>
    </row>
    <row r="193" spans="1:3">
      <c r="A193" s="4">
        <v>39021</v>
      </c>
      <c r="B193">
        <v>17.7</v>
      </c>
      <c r="C193">
        <v>1377.94</v>
      </c>
    </row>
    <row r="194" spans="1:3">
      <c r="A194" s="4">
        <v>39051</v>
      </c>
      <c r="B194">
        <v>17.8</v>
      </c>
      <c r="C194">
        <v>1400.63</v>
      </c>
    </row>
    <row r="195" spans="1:3">
      <c r="A195" s="4">
        <v>39080</v>
      </c>
      <c r="B195">
        <v>17.900000000000002</v>
      </c>
      <c r="C195">
        <v>1418.3</v>
      </c>
    </row>
    <row r="196" spans="1:3">
      <c r="A196" s="4">
        <v>39113</v>
      </c>
      <c r="B196">
        <v>18.100000000000001</v>
      </c>
      <c r="C196">
        <v>1438.24</v>
      </c>
    </row>
    <row r="197" spans="1:3">
      <c r="A197" s="4">
        <v>39141</v>
      </c>
      <c r="B197">
        <v>17.5</v>
      </c>
      <c r="C197">
        <v>1406.82</v>
      </c>
    </row>
    <row r="198" spans="1:3">
      <c r="A198" s="4">
        <v>39171</v>
      </c>
      <c r="B198">
        <v>17.600000000000001</v>
      </c>
      <c r="C198">
        <v>1420.8600000000001</v>
      </c>
    </row>
    <row r="199" spans="1:3">
      <c r="A199" s="4">
        <v>39202</v>
      </c>
      <c r="B199">
        <v>18.2</v>
      </c>
      <c r="C199">
        <v>1482.3700000000001</v>
      </c>
    </row>
    <row r="200" spans="1:3">
      <c r="A200" s="4">
        <v>39233</v>
      </c>
      <c r="B200">
        <v>18.100000000000001</v>
      </c>
      <c r="C200">
        <v>1530.6200000000001</v>
      </c>
    </row>
    <row r="201" spans="1:3">
      <c r="A201" s="4">
        <v>39262</v>
      </c>
      <c r="B201">
        <v>17.8</v>
      </c>
      <c r="C201">
        <v>1503.3500000000001</v>
      </c>
    </row>
    <row r="202" spans="1:3">
      <c r="A202" s="4">
        <v>39294</v>
      </c>
      <c r="B202">
        <v>17.100000000000001</v>
      </c>
      <c r="C202">
        <v>1455.27</v>
      </c>
    </row>
    <row r="203" spans="1:3">
      <c r="A203" s="4">
        <v>39325</v>
      </c>
      <c r="B203">
        <v>16.7</v>
      </c>
      <c r="C203">
        <v>1473.99</v>
      </c>
    </row>
    <row r="204" spans="1:3">
      <c r="A204" s="4">
        <v>39353</v>
      </c>
      <c r="B204">
        <v>17.3</v>
      </c>
      <c r="C204">
        <v>1526.75</v>
      </c>
    </row>
    <row r="205" spans="1:3">
      <c r="A205" s="4">
        <v>39386</v>
      </c>
      <c r="B205">
        <v>17.8</v>
      </c>
      <c r="C205">
        <v>1549.38</v>
      </c>
    </row>
    <row r="206" spans="1:3">
      <c r="A206" s="4">
        <v>39416</v>
      </c>
      <c r="B206">
        <v>17.900000000000002</v>
      </c>
      <c r="C206">
        <v>1481.14</v>
      </c>
    </row>
    <row r="207" spans="1:3">
      <c r="A207" s="4">
        <v>39447</v>
      </c>
      <c r="B207">
        <v>18</v>
      </c>
      <c r="C207">
        <v>1468.3500000000001</v>
      </c>
    </row>
    <row r="208" spans="1:3">
      <c r="A208" s="4">
        <v>39478</v>
      </c>
      <c r="B208">
        <v>17.3</v>
      </c>
      <c r="C208">
        <v>1378.55</v>
      </c>
    </row>
    <row r="209" spans="1:3">
      <c r="A209" s="4">
        <v>39507</v>
      </c>
      <c r="B209">
        <v>16.8</v>
      </c>
      <c r="C209">
        <v>1330.63</v>
      </c>
    </row>
    <row r="210" spans="1:3">
      <c r="A210" s="4">
        <v>39538</v>
      </c>
      <c r="B210">
        <v>16.600000000000001</v>
      </c>
      <c r="C210">
        <v>1322.7</v>
      </c>
    </row>
    <row r="211" spans="1:3">
      <c r="A211" s="4">
        <v>39568</v>
      </c>
      <c r="B211">
        <v>17.7</v>
      </c>
      <c r="C211">
        <v>1385.59</v>
      </c>
    </row>
    <row r="212" spans="1:3">
      <c r="A212" s="4">
        <v>39598</v>
      </c>
      <c r="B212">
        <v>18.3</v>
      </c>
      <c r="C212">
        <v>1400.38</v>
      </c>
    </row>
    <row r="213" spans="1:3">
      <c r="A213" s="4">
        <v>39629</v>
      </c>
      <c r="B213">
        <v>16.8</v>
      </c>
      <c r="C213">
        <v>1280</v>
      </c>
    </row>
    <row r="214" spans="1:3">
      <c r="A214" s="4">
        <v>39660</v>
      </c>
      <c r="B214">
        <v>16.600000000000001</v>
      </c>
      <c r="C214">
        <v>1267.3800000000001</v>
      </c>
    </row>
    <row r="215" spans="1:3">
      <c r="A215" s="4">
        <v>39689</v>
      </c>
      <c r="B215">
        <v>16.600000000000001</v>
      </c>
      <c r="C215">
        <v>1282.83</v>
      </c>
    </row>
    <row r="216" spans="1:3">
      <c r="A216" s="4">
        <v>39721</v>
      </c>
      <c r="B216">
        <v>15.100000000000001</v>
      </c>
      <c r="C216">
        <v>1166.3600000000001</v>
      </c>
    </row>
    <row r="217" spans="1:3">
      <c r="A217" s="4">
        <v>39752</v>
      </c>
      <c r="B217">
        <v>12.700000000000001</v>
      </c>
      <c r="C217">
        <v>968.75</v>
      </c>
    </row>
    <row r="218" spans="1:3">
      <c r="A218" s="4">
        <v>39780</v>
      </c>
      <c r="B218">
        <v>11.5</v>
      </c>
      <c r="C218">
        <v>896.24</v>
      </c>
    </row>
    <row r="219" spans="1:3">
      <c r="A219" s="4">
        <v>39813</v>
      </c>
      <c r="B219">
        <v>11.700000000000001</v>
      </c>
      <c r="C219">
        <v>903.25</v>
      </c>
    </row>
    <row r="220" spans="1:3">
      <c r="A220" s="4">
        <v>39843</v>
      </c>
      <c r="B220">
        <v>11.700000000000001</v>
      </c>
      <c r="C220">
        <v>825.88</v>
      </c>
    </row>
    <row r="221" spans="1:3">
      <c r="A221" s="4">
        <v>39871</v>
      </c>
      <c r="B221">
        <v>11.100000000000001</v>
      </c>
      <c r="C221">
        <v>735.09</v>
      </c>
    </row>
    <row r="222" spans="1:3">
      <c r="A222" s="4">
        <v>39903</v>
      </c>
      <c r="B222">
        <v>12.200000000000001</v>
      </c>
      <c r="C222">
        <v>797.87</v>
      </c>
    </row>
    <row r="223" spans="1:3">
      <c r="A223" s="4">
        <v>39933</v>
      </c>
      <c r="B223">
        <v>13.700000000000001</v>
      </c>
      <c r="C223">
        <v>872.81000000000006</v>
      </c>
    </row>
    <row r="224" spans="1:3">
      <c r="A224" s="4">
        <v>39962</v>
      </c>
      <c r="B224">
        <v>15.100000000000001</v>
      </c>
      <c r="C224">
        <v>919.14</v>
      </c>
    </row>
    <row r="225" spans="1:3">
      <c r="A225" s="4">
        <v>39994</v>
      </c>
      <c r="B225">
        <v>15.100000000000001</v>
      </c>
      <c r="C225">
        <v>919.32</v>
      </c>
    </row>
    <row r="226" spans="1:3">
      <c r="A226" s="4">
        <v>40025</v>
      </c>
      <c r="B226">
        <v>17</v>
      </c>
      <c r="C226">
        <v>987.48</v>
      </c>
    </row>
    <row r="227" spans="1:3">
      <c r="A227" s="4">
        <v>40056</v>
      </c>
      <c r="B227">
        <v>18.2</v>
      </c>
      <c r="C227">
        <v>1020.62</v>
      </c>
    </row>
    <row r="228" spans="1:3">
      <c r="A228" s="4">
        <v>40086</v>
      </c>
      <c r="B228">
        <v>19</v>
      </c>
      <c r="C228">
        <v>1057.08</v>
      </c>
    </row>
    <row r="229" spans="1:3">
      <c r="A229" s="4">
        <v>40116</v>
      </c>
      <c r="B229">
        <v>19.400000000000002</v>
      </c>
      <c r="C229">
        <v>1036.19</v>
      </c>
    </row>
    <row r="230" spans="1:3">
      <c r="A230" s="4">
        <v>40147</v>
      </c>
      <c r="B230">
        <v>21.3</v>
      </c>
      <c r="C230">
        <v>1095.6300000000001</v>
      </c>
    </row>
    <row r="231" spans="1:3">
      <c r="A231" s="4">
        <v>40178</v>
      </c>
      <c r="B231">
        <v>21.8</v>
      </c>
      <c r="C231">
        <v>1115.1000000000001</v>
      </c>
    </row>
    <row r="232" spans="1:3">
      <c r="A232" s="4">
        <v>40207</v>
      </c>
      <c r="B232">
        <v>20.700000000000003</v>
      </c>
      <c r="C232">
        <v>1073.8700000000001</v>
      </c>
    </row>
    <row r="233" spans="1:3">
      <c r="A233" s="4">
        <v>40235</v>
      </c>
      <c r="B233">
        <v>19.700000000000003</v>
      </c>
      <c r="C233">
        <v>1104.49</v>
      </c>
    </row>
    <row r="234" spans="1:3">
      <c r="A234" s="4">
        <v>40268</v>
      </c>
      <c r="B234">
        <v>20.700000000000003</v>
      </c>
      <c r="C234">
        <v>1169.43</v>
      </c>
    </row>
    <row r="235" spans="1:3">
      <c r="A235" s="4">
        <v>40298</v>
      </c>
      <c r="B235">
        <v>19.3</v>
      </c>
      <c r="C235">
        <v>1186.69</v>
      </c>
    </row>
    <row r="236" spans="1:3">
      <c r="A236" s="4">
        <v>40329</v>
      </c>
      <c r="B236">
        <v>16.900000000000002</v>
      </c>
      <c r="C236">
        <v>1089.4100000000001</v>
      </c>
    </row>
    <row r="237" spans="1:3">
      <c r="A237" s="4">
        <v>40359</v>
      </c>
      <c r="B237">
        <v>16</v>
      </c>
      <c r="C237">
        <v>1030.71</v>
      </c>
    </row>
    <row r="238" spans="1:3">
      <c r="A238" s="4">
        <v>40389</v>
      </c>
      <c r="B238">
        <v>16.3</v>
      </c>
      <c r="C238">
        <v>1101.6000000000001</v>
      </c>
    </row>
    <row r="239" spans="1:3">
      <c r="A239" s="4">
        <v>40421</v>
      </c>
      <c r="B239">
        <v>15.100000000000001</v>
      </c>
      <c r="C239">
        <v>1049.33</v>
      </c>
    </row>
    <row r="240" spans="1:3">
      <c r="A240" s="4">
        <v>40451</v>
      </c>
      <c r="B240">
        <v>16.3</v>
      </c>
      <c r="C240">
        <v>1141.2</v>
      </c>
    </row>
    <row r="241" spans="1:3">
      <c r="A241" s="4">
        <v>40480</v>
      </c>
      <c r="B241">
        <v>16.5</v>
      </c>
      <c r="C241">
        <v>1183.26</v>
      </c>
    </row>
    <row r="242" spans="1:3">
      <c r="A242" s="4">
        <v>40512</v>
      </c>
      <c r="B242">
        <v>16.3</v>
      </c>
      <c r="C242">
        <v>1180.55</v>
      </c>
    </row>
    <row r="243" spans="1:3">
      <c r="A243" s="4">
        <v>40543</v>
      </c>
      <c r="B243">
        <v>17.2</v>
      </c>
      <c r="C243">
        <v>1257.6400000000001</v>
      </c>
    </row>
    <row r="244" spans="1:3">
      <c r="A244" s="4">
        <v>40574</v>
      </c>
      <c r="B244">
        <v>17.400000000000002</v>
      </c>
      <c r="C244">
        <v>1286.1200000000001</v>
      </c>
    </row>
    <row r="245" spans="1:3">
      <c r="A245" s="4">
        <v>40602</v>
      </c>
      <c r="B245">
        <v>17.5</v>
      </c>
      <c r="C245">
        <v>1327.22</v>
      </c>
    </row>
    <row r="246" spans="1:3">
      <c r="A246" s="4">
        <v>40633</v>
      </c>
      <c r="B246">
        <v>17.400000000000002</v>
      </c>
      <c r="C246">
        <v>1325.83</v>
      </c>
    </row>
    <row r="247" spans="1:3">
      <c r="A247" s="4">
        <v>40662</v>
      </c>
      <c r="B247">
        <v>16.600000000000001</v>
      </c>
      <c r="C247">
        <v>1363.6100000000001</v>
      </c>
    </row>
    <row r="248" spans="1:3">
      <c r="A248" s="4">
        <v>40694</v>
      </c>
      <c r="B248">
        <v>16.400000000000002</v>
      </c>
      <c r="C248">
        <v>1345.2</v>
      </c>
    </row>
    <row r="249" spans="1:3">
      <c r="A249" s="4">
        <v>40724</v>
      </c>
      <c r="B249">
        <v>16</v>
      </c>
      <c r="C249">
        <v>1320.64</v>
      </c>
    </row>
    <row r="250" spans="1:3">
      <c r="A250" s="4">
        <v>40753</v>
      </c>
      <c r="B250">
        <v>15.4</v>
      </c>
      <c r="C250">
        <v>1292.28</v>
      </c>
    </row>
    <row r="251" spans="1:3">
      <c r="A251" s="4">
        <v>40786</v>
      </c>
      <c r="B251">
        <v>14.100000000000001</v>
      </c>
      <c r="C251">
        <v>1218.8900000000001</v>
      </c>
    </row>
    <row r="252" spans="1:3">
      <c r="A252" s="4">
        <v>40816</v>
      </c>
      <c r="B252">
        <v>12.9</v>
      </c>
      <c r="C252">
        <v>1131.42</v>
      </c>
    </row>
    <row r="253" spans="1:3">
      <c r="A253" s="4">
        <v>40847</v>
      </c>
      <c r="B253">
        <v>14.600000000000001</v>
      </c>
      <c r="C253">
        <v>1253.3</v>
      </c>
    </row>
    <row r="254" spans="1:3">
      <c r="A254" s="4">
        <v>40877</v>
      </c>
      <c r="B254">
        <v>14</v>
      </c>
      <c r="C254">
        <v>1246.96</v>
      </c>
    </row>
    <row r="255" spans="1:3">
      <c r="A255" s="4">
        <v>40907</v>
      </c>
      <c r="B255">
        <v>14.100000000000001</v>
      </c>
      <c r="C255">
        <v>1257.6000000000001</v>
      </c>
    </row>
    <row r="256" spans="1:3">
      <c r="A256" s="4">
        <v>40939</v>
      </c>
      <c r="B256">
        <v>14.700000000000001</v>
      </c>
      <c r="C256">
        <v>1312.41</v>
      </c>
    </row>
    <row r="257" spans="1:3">
      <c r="A257" s="4">
        <v>40968</v>
      </c>
      <c r="B257">
        <v>15.5</v>
      </c>
      <c r="C257">
        <v>1365.68</v>
      </c>
    </row>
    <row r="258" spans="1:3">
      <c r="A258" s="4">
        <v>40998</v>
      </c>
      <c r="B258">
        <v>16</v>
      </c>
      <c r="C258">
        <v>1408.47</v>
      </c>
    </row>
    <row r="259" spans="1:3">
      <c r="A259" s="4">
        <v>41029</v>
      </c>
      <c r="B259">
        <v>15.5</v>
      </c>
      <c r="C259">
        <v>1397.91</v>
      </c>
    </row>
    <row r="260" spans="1:3">
      <c r="A260" s="4">
        <v>41060</v>
      </c>
      <c r="B260">
        <v>14.4</v>
      </c>
      <c r="C260">
        <v>1310.33</v>
      </c>
    </row>
    <row r="261" spans="1:3">
      <c r="A261" s="4">
        <v>41089</v>
      </c>
      <c r="B261">
        <v>14.9</v>
      </c>
      <c r="C261">
        <v>1362.16</v>
      </c>
    </row>
    <row r="262" spans="1:3">
      <c r="A262" s="4">
        <v>41121</v>
      </c>
      <c r="B262">
        <v>15</v>
      </c>
      <c r="C262">
        <v>1379.32</v>
      </c>
    </row>
    <row r="263" spans="1:3">
      <c r="A263" s="4">
        <v>41152</v>
      </c>
      <c r="B263">
        <v>15.5</v>
      </c>
      <c r="C263">
        <v>1406.58</v>
      </c>
    </row>
    <row r="264" spans="1:3">
      <c r="A264" s="4">
        <v>41180</v>
      </c>
      <c r="B264">
        <v>15.8</v>
      </c>
      <c r="C264">
        <v>1440.67</v>
      </c>
    </row>
    <row r="265" spans="1:3">
      <c r="A265" s="4">
        <v>41213</v>
      </c>
      <c r="B265">
        <v>15.600000000000001</v>
      </c>
      <c r="C265">
        <v>1412.16</v>
      </c>
    </row>
    <row r="266" spans="1:3">
      <c r="A266" s="4">
        <v>41243</v>
      </c>
      <c r="B266">
        <v>15.700000000000001</v>
      </c>
      <c r="C266">
        <v>1416.18</v>
      </c>
    </row>
    <row r="267" spans="1:3">
      <c r="A267" s="4">
        <v>41274</v>
      </c>
      <c r="B267">
        <v>15.8</v>
      </c>
      <c r="C267">
        <v>1426.19</v>
      </c>
    </row>
    <row r="268" spans="1:3">
      <c r="A268" s="4">
        <v>41305</v>
      </c>
      <c r="B268">
        <v>16.8</v>
      </c>
      <c r="C268">
        <v>1498.1100000000001</v>
      </c>
    </row>
    <row r="269" spans="1:3">
      <c r="A269" s="4">
        <v>41333</v>
      </c>
      <c r="B269">
        <v>17.2</v>
      </c>
      <c r="C269">
        <v>1514.68</v>
      </c>
    </row>
    <row r="270" spans="1:3">
      <c r="A270" s="4">
        <v>41362</v>
      </c>
      <c r="B270">
        <v>17.8</v>
      </c>
      <c r="C270">
        <v>1569.19</v>
      </c>
    </row>
    <row r="271" spans="1:3">
      <c r="A271" s="4">
        <v>41394</v>
      </c>
      <c r="B271">
        <v>17.900000000000002</v>
      </c>
      <c r="C271">
        <v>1597.57</v>
      </c>
    </row>
    <row r="272" spans="1:3">
      <c r="A272" s="4">
        <v>41425</v>
      </c>
      <c r="B272">
        <v>18.2</v>
      </c>
      <c r="C272">
        <v>1630.74</v>
      </c>
    </row>
    <row r="273" spans="1:3">
      <c r="A273" s="4">
        <v>41453</v>
      </c>
      <c r="B273">
        <v>18</v>
      </c>
      <c r="C273">
        <v>1606.28</v>
      </c>
    </row>
    <row r="274" spans="1:3">
      <c r="A274" s="4">
        <v>41486</v>
      </c>
      <c r="B274">
        <v>18.400000000000002</v>
      </c>
      <c r="C274">
        <v>1685.72</v>
      </c>
    </row>
    <row r="275" spans="1:3">
      <c r="A275" s="4">
        <v>41516</v>
      </c>
      <c r="B275">
        <v>17.900000000000002</v>
      </c>
      <c r="C275">
        <v>1632.97</v>
      </c>
    </row>
    <row r="276" spans="1:3">
      <c r="A276" s="4">
        <v>41547</v>
      </c>
      <c r="B276">
        <v>18.5</v>
      </c>
      <c r="C276">
        <v>1681.55</v>
      </c>
    </row>
    <row r="277" spans="1:3">
      <c r="A277" s="4">
        <v>41578</v>
      </c>
      <c r="B277">
        <v>19.100000000000001</v>
      </c>
      <c r="C277">
        <v>1756.54</v>
      </c>
    </row>
    <row r="278" spans="1:3">
      <c r="A278" s="4">
        <v>41607</v>
      </c>
      <c r="B278">
        <v>19.400000000000002</v>
      </c>
      <c r="C278">
        <v>1805.81</v>
      </c>
    </row>
    <row r="279" spans="1:3">
      <c r="A279" s="4">
        <v>41639</v>
      </c>
      <c r="B279">
        <v>19.8</v>
      </c>
      <c r="C279">
        <v>1848.3600000000001</v>
      </c>
    </row>
    <row r="280" spans="1:3">
      <c r="A280" s="4">
        <v>41670</v>
      </c>
      <c r="B280">
        <v>18.400000000000002</v>
      </c>
      <c r="C280">
        <v>1782.5900000000001</v>
      </c>
    </row>
    <row r="281" spans="1:3">
      <c r="A281" s="4">
        <v>41698</v>
      </c>
      <c r="B281">
        <v>19</v>
      </c>
      <c r="C281">
        <v>1859.45</v>
      </c>
    </row>
    <row r="282" spans="1:3">
      <c r="A282" s="4">
        <v>41729</v>
      </c>
      <c r="B282">
        <v>19.100000000000001</v>
      </c>
      <c r="C282">
        <v>1872.33</v>
      </c>
    </row>
    <row r="283" spans="1:3">
      <c r="A283" s="4">
        <v>41759</v>
      </c>
      <c r="B283">
        <v>19.200000000000003</v>
      </c>
      <c r="C283">
        <v>1883.95</v>
      </c>
    </row>
    <row r="284" spans="1:3">
      <c r="A284" s="4">
        <v>41789</v>
      </c>
      <c r="B284">
        <v>19.5</v>
      </c>
      <c r="C284">
        <v>1923.57</v>
      </c>
    </row>
    <row r="285" spans="1:3">
      <c r="A285" s="4">
        <v>41820</v>
      </c>
      <c r="B285">
        <v>20</v>
      </c>
      <c r="C285">
        <v>1960.23</v>
      </c>
    </row>
    <row r="286" spans="1:3">
      <c r="A286" s="4">
        <v>41851</v>
      </c>
      <c r="B286">
        <v>19.8</v>
      </c>
      <c r="C286">
        <v>1930.67</v>
      </c>
    </row>
    <row r="287" spans="1:3">
      <c r="A287" s="4">
        <v>41880</v>
      </c>
      <c r="B287">
        <v>20.3</v>
      </c>
      <c r="C287">
        <v>2003.3700000000001</v>
      </c>
    </row>
    <row r="288" spans="1:3">
      <c r="A288" s="4">
        <v>41912</v>
      </c>
      <c r="B288">
        <v>19.8</v>
      </c>
      <c r="C288">
        <v>1972.28</v>
      </c>
    </row>
    <row r="289" spans="1:3">
      <c r="A289" s="4">
        <v>41943</v>
      </c>
      <c r="B289">
        <v>19.8</v>
      </c>
      <c r="C289">
        <v>2018.05</v>
      </c>
    </row>
    <row r="290" spans="1:3">
      <c r="A290" s="4">
        <v>41971</v>
      </c>
      <c r="B290">
        <v>19.900000000000002</v>
      </c>
      <c r="C290">
        <v>2067.56</v>
      </c>
    </row>
    <row r="291" spans="1:3">
      <c r="A291" s="4">
        <v>42004</v>
      </c>
      <c r="B291">
        <v>19.8</v>
      </c>
      <c r="C291">
        <v>2058.9</v>
      </c>
    </row>
    <row r="292" spans="1:3">
      <c r="A292" s="4">
        <v>42034</v>
      </c>
      <c r="B292">
        <v>19.8</v>
      </c>
      <c r="C292">
        <v>1994.99</v>
      </c>
    </row>
    <row r="293" spans="1:3">
      <c r="A293" s="4">
        <v>42062</v>
      </c>
      <c r="B293">
        <v>20.900000000000002</v>
      </c>
      <c r="C293">
        <v>2104.5</v>
      </c>
    </row>
    <row r="294" spans="1:3">
      <c r="A294" s="4">
        <v>42094</v>
      </c>
      <c r="B294">
        <v>20.6</v>
      </c>
      <c r="C294">
        <v>2067.89</v>
      </c>
    </row>
    <row r="295" spans="1:3">
      <c r="A295" s="4">
        <v>42124</v>
      </c>
      <c r="B295">
        <v>20.8</v>
      </c>
      <c r="C295">
        <v>2085.5100000000002</v>
      </c>
    </row>
    <row r="296" spans="1:3">
      <c r="A296" s="4">
        <v>42153</v>
      </c>
      <c r="B296">
        <v>21.3</v>
      </c>
      <c r="C296">
        <v>2107.39</v>
      </c>
    </row>
    <row r="297" spans="1:3">
      <c r="A297" s="4">
        <v>42185</v>
      </c>
      <c r="B297">
        <v>20.8</v>
      </c>
      <c r="C297">
        <v>2063.11</v>
      </c>
    </row>
    <row r="298" spans="1:3">
      <c r="A298" s="4">
        <v>42216</v>
      </c>
      <c r="B298">
        <v>21.200000000000003</v>
      </c>
      <c r="C298">
        <v>2103.84</v>
      </c>
    </row>
    <row r="299" spans="1:3">
      <c r="A299" s="4">
        <v>42247</v>
      </c>
      <c r="B299">
        <v>20.200000000000003</v>
      </c>
      <c r="C299">
        <v>1972.18</v>
      </c>
    </row>
    <row r="300" spans="1:3">
      <c r="A300" s="4">
        <v>42277</v>
      </c>
      <c r="B300">
        <v>19.5</v>
      </c>
      <c r="C300">
        <v>1920.03</v>
      </c>
    </row>
    <row r="301" spans="1:3">
      <c r="A301" s="4">
        <v>42307</v>
      </c>
      <c r="B301">
        <v>20.900000000000002</v>
      </c>
      <c r="C301">
        <v>2079.36</v>
      </c>
    </row>
    <row r="302" spans="1:3">
      <c r="A302" s="4">
        <v>42338</v>
      </c>
      <c r="B302">
        <v>21.200000000000003</v>
      </c>
      <c r="C302">
        <v>2080.41</v>
      </c>
    </row>
    <row r="303" spans="1:3">
      <c r="A303" s="4">
        <v>42368</v>
      </c>
      <c r="B303">
        <v>20.900000000000002</v>
      </c>
      <c r="C303">
        <v>2063.36</v>
      </c>
    </row>
    <row r="304" spans="1:3">
      <c r="A304" s="4">
        <v>42399</v>
      </c>
      <c r="B304">
        <v>19.200000000000003</v>
      </c>
      <c r="C304">
        <v>1940.24</v>
      </c>
    </row>
    <row r="305" spans="1:3">
      <c r="A305" s="4">
        <v>42429</v>
      </c>
      <c r="B305">
        <v>19.3</v>
      </c>
      <c r="C305">
        <v>1932.23</v>
      </c>
    </row>
    <row r="306" spans="1:3">
      <c r="A306" s="4">
        <v>42459</v>
      </c>
      <c r="B306">
        <v>20.6</v>
      </c>
      <c r="C306">
        <v>2063.9499999999998</v>
      </c>
    </row>
    <row r="307" spans="1:3">
      <c r="A307" s="4">
        <v>42490</v>
      </c>
      <c r="B307">
        <v>20.5</v>
      </c>
      <c r="C307">
        <v>2065.3000000000002</v>
      </c>
    </row>
    <row r="308" spans="1:3">
      <c r="A308" s="4">
        <v>42520</v>
      </c>
      <c r="B308">
        <v>21</v>
      </c>
      <c r="C308">
        <v>2099.06</v>
      </c>
    </row>
    <row r="309" spans="1:3">
      <c r="A309" s="4">
        <v>42551</v>
      </c>
      <c r="B309">
        <v>21</v>
      </c>
      <c r="C309">
        <v>2098.86</v>
      </c>
    </row>
    <row r="310" spans="1:3">
      <c r="A310" s="4">
        <v>42581</v>
      </c>
      <c r="B310">
        <v>21.8</v>
      </c>
      <c r="C310">
        <v>2173.6</v>
      </c>
    </row>
    <row r="311" spans="1:3">
      <c r="A311" s="4">
        <v>42612</v>
      </c>
      <c r="B311">
        <v>21.700000000000003</v>
      </c>
      <c r="C311">
        <v>2176.12</v>
      </c>
    </row>
    <row r="312" spans="1:3">
      <c r="A312" s="4">
        <v>42643</v>
      </c>
      <c r="B312">
        <v>21.6</v>
      </c>
      <c r="C312">
        <v>2168.27</v>
      </c>
    </row>
    <row r="313" spans="1:3">
      <c r="A313" s="4">
        <v>42673</v>
      </c>
      <c r="B313">
        <v>21</v>
      </c>
      <c r="C313">
        <v>2126.41</v>
      </c>
    </row>
    <row r="314" spans="1:3">
      <c r="A314" s="4">
        <v>42704</v>
      </c>
      <c r="B314">
        <v>21.8</v>
      </c>
      <c r="C314">
        <v>2198.81</v>
      </c>
    </row>
    <row r="315" spans="1:3">
      <c r="A315" s="4">
        <v>42734</v>
      </c>
      <c r="B315">
        <v>22.1</v>
      </c>
      <c r="C315">
        <v>2238.83</v>
      </c>
    </row>
    <row r="316" spans="1:3">
      <c r="A316" s="4">
        <v>42765</v>
      </c>
      <c r="B316">
        <v>22.6</v>
      </c>
      <c r="C316">
        <v>2280.9</v>
      </c>
    </row>
    <row r="317" spans="1:3">
      <c r="A317" s="4">
        <v>42794</v>
      </c>
      <c r="B317">
        <v>23.3</v>
      </c>
      <c r="C317">
        <v>2363.64</v>
      </c>
    </row>
    <row r="318" spans="1:3">
      <c r="A318" s="4">
        <v>42824</v>
      </c>
      <c r="B318">
        <v>23.3</v>
      </c>
      <c r="C318">
        <v>2368.06</v>
      </c>
    </row>
    <row r="319" spans="1:3">
      <c r="A319" s="4">
        <v>42855</v>
      </c>
      <c r="B319">
        <v>23.400000000000002</v>
      </c>
      <c r="C319">
        <v>2384.2000000000003</v>
      </c>
    </row>
    <row r="320" spans="1:3">
      <c r="A320" s="4">
        <v>42885</v>
      </c>
      <c r="B320">
        <v>23.1</v>
      </c>
      <c r="C320">
        <v>2412.91</v>
      </c>
    </row>
    <row r="321" spans="1:3">
      <c r="A321" s="4">
        <v>42916</v>
      </c>
      <c r="B321">
        <v>23.200000000000003</v>
      </c>
      <c r="C321">
        <v>2423.41</v>
      </c>
    </row>
    <row r="322" spans="1:3">
      <c r="A322" s="4">
        <v>42946</v>
      </c>
      <c r="B322">
        <v>23.5</v>
      </c>
      <c r="C322">
        <v>2472.1</v>
      </c>
    </row>
    <row r="323" spans="1:3">
      <c r="A323" s="4">
        <v>42977</v>
      </c>
      <c r="B323">
        <v>23</v>
      </c>
      <c r="C323">
        <v>2457.59</v>
      </c>
    </row>
    <row r="324" spans="1:3">
      <c r="A324" s="4">
        <v>43008</v>
      </c>
      <c r="B324">
        <v>23.4</v>
      </c>
      <c r="C324">
        <v>2519.36</v>
      </c>
    </row>
    <row r="325" spans="1:3">
      <c r="A325" s="4">
        <v>43038</v>
      </c>
      <c r="B325">
        <v>23.8</v>
      </c>
      <c r="C325">
        <v>2572.83</v>
      </c>
    </row>
    <row r="326" spans="1:3">
      <c r="A326" s="4">
        <v>43069</v>
      </c>
      <c r="B326">
        <v>24.4</v>
      </c>
      <c r="C326">
        <v>2647.58</v>
      </c>
    </row>
    <row r="327" spans="1:3">
      <c r="A327" s="4">
        <v>43099</v>
      </c>
      <c r="B327">
        <v>24.5</v>
      </c>
      <c r="C327">
        <v>2673.61</v>
      </c>
    </row>
    <row r="328" spans="1:3">
      <c r="A328" s="4">
        <v>43130</v>
      </c>
      <c r="B328">
        <v>25.6</v>
      </c>
      <c r="C328">
        <v>2822.43</v>
      </c>
    </row>
    <row r="329" spans="1:3">
      <c r="A329" s="4">
        <v>43159</v>
      </c>
      <c r="B329">
        <v>24.8</v>
      </c>
      <c r="C329">
        <v>2713.83</v>
      </c>
    </row>
    <row r="330" spans="1:3">
      <c r="A330" s="4">
        <v>43189</v>
      </c>
      <c r="B330">
        <v>23.6</v>
      </c>
      <c r="C330">
        <v>2640.87</v>
      </c>
    </row>
    <row r="331" spans="1:3">
      <c r="A331" s="4">
        <v>43220</v>
      </c>
      <c r="B331">
        <v>22.9</v>
      </c>
      <c r="C331">
        <v>2648.05</v>
      </c>
    </row>
    <row r="332" spans="1:3">
      <c r="A332" s="4">
        <v>43251</v>
      </c>
      <c r="B332">
        <v>23.2</v>
      </c>
      <c r="C332">
        <v>2724.01</v>
      </c>
    </row>
    <row r="333" spans="1:3">
      <c r="A333" s="4">
        <v>43280</v>
      </c>
      <c r="B333">
        <v>23.2</v>
      </c>
      <c r="C333">
        <v>2718.37</v>
      </c>
    </row>
    <row r="334" spans="1:3">
      <c r="A334" s="4">
        <v>43312</v>
      </c>
      <c r="B334">
        <v>23.1</v>
      </c>
      <c r="C334">
        <v>2802.6</v>
      </c>
    </row>
    <row r="335" spans="1:3">
      <c r="A335" s="4">
        <v>43343</v>
      </c>
      <c r="B335">
        <v>23.4</v>
      </c>
      <c r="C335">
        <v>2901.13</v>
      </c>
    </row>
    <row r="336" spans="1:3">
      <c r="A336" s="4">
        <v>43371</v>
      </c>
      <c r="B336">
        <v>23.2</v>
      </c>
      <c r="C336">
        <v>2913.98</v>
      </c>
    </row>
    <row r="337" spans="1:6">
      <c r="A337" s="4">
        <v>43404</v>
      </c>
      <c r="B337">
        <v>20.7</v>
      </c>
      <c r="C337">
        <v>2682.63</v>
      </c>
    </row>
    <row r="338" spans="1:6">
      <c r="A338" s="4">
        <v>43434</v>
      </c>
      <c r="B338">
        <v>20.5</v>
      </c>
      <c r="C338">
        <v>2760.17</v>
      </c>
    </row>
    <row r="339" spans="1:6">
      <c r="A339" s="4">
        <v>43465</v>
      </c>
      <c r="B339">
        <v>18.5</v>
      </c>
      <c r="C339">
        <v>2485.7399999999998</v>
      </c>
    </row>
    <row r="340" spans="1:6">
      <c r="A340" s="4">
        <v>43496</v>
      </c>
      <c r="B340">
        <v>19.8</v>
      </c>
      <c r="C340">
        <v>2681.05</v>
      </c>
    </row>
    <row r="341" spans="1:6">
      <c r="A341" s="4">
        <v>43524</v>
      </c>
      <c r="B341">
        <v>20.5</v>
      </c>
      <c r="C341">
        <v>2784.49</v>
      </c>
    </row>
    <row r="342" spans="1:6">
      <c r="A342" s="4">
        <v>43553</v>
      </c>
      <c r="B342">
        <v>21.2</v>
      </c>
      <c r="C342">
        <v>2834.4</v>
      </c>
    </row>
    <row r="343" spans="1:6">
      <c r="A343" s="4">
        <v>43585</v>
      </c>
      <c r="B343">
        <v>22</v>
      </c>
      <c r="C343">
        <v>2945.83</v>
      </c>
      <c r="F343" s="4"/>
    </row>
    <row r="344" spans="1:6">
      <c r="C344" s="4"/>
      <c r="F344" s="4"/>
    </row>
    <row r="345" spans="1:6">
      <c r="C345" s="4"/>
      <c r="F345" s="4"/>
    </row>
    <row r="346" spans="1:6">
      <c r="F346" s="4"/>
    </row>
    <row r="347" spans="1:6">
      <c r="F347" s="4"/>
    </row>
    <row r="348" spans="1:6">
      <c r="F348" s="4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LJ9"/>
  <sheetViews>
    <sheetView workbookViewId="0">
      <pane xSplit="18060" ySplit="7905" topLeftCell="LG8" activePane="bottomLeft"/>
      <selection activeCell="L23" sqref="L23"/>
      <selection pane="topRight" activeCell="FO2" sqref="FO2"/>
      <selection pane="bottomLeft" activeCell="K18" sqref="K18"/>
      <selection pane="bottomRight" activeCell="FN10" sqref="FN10"/>
    </sheetView>
  </sheetViews>
  <sheetFormatPr baseColWidth="10" defaultColWidth="9.140625" defaultRowHeight="12.75"/>
  <cols>
    <col min="1" max="1" width="12.85546875" style="60" bestFit="1" customWidth="1"/>
    <col min="2" max="16384" width="9.140625" style="60"/>
  </cols>
  <sheetData>
    <row r="1" spans="1:322" s="97" customFormat="1">
      <c r="B1" s="98">
        <v>33208</v>
      </c>
      <c r="C1" s="98">
        <v>33239</v>
      </c>
      <c r="D1" s="98">
        <v>33270</v>
      </c>
      <c r="E1" s="98">
        <v>33298</v>
      </c>
      <c r="F1" s="98">
        <v>33329</v>
      </c>
      <c r="G1" s="98">
        <v>33359</v>
      </c>
      <c r="H1" s="98">
        <v>33390</v>
      </c>
      <c r="I1" s="98">
        <v>33420</v>
      </c>
      <c r="J1" s="98">
        <v>33451</v>
      </c>
      <c r="K1" s="98">
        <v>33482</v>
      </c>
      <c r="L1" s="98">
        <v>33512</v>
      </c>
      <c r="M1" s="98">
        <v>33543</v>
      </c>
      <c r="N1" s="98">
        <v>33573</v>
      </c>
      <c r="O1" s="98">
        <v>33604</v>
      </c>
      <c r="P1" s="98">
        <v>33635</v>
      </c>
      <c r="Q1" s="98">
        <v>33664</v>
      </c>
      <c r="R1" s="98">
        <v>33695</v>
      </c>
      <c r="S1" s="98">
        <v>33725</v>
      </c>
      <c r="T1" s="98">
        <v>33756</v>
      </c>
      <c r="U1" s="98">
        <v>33786</v>
      </c>
      <c r="V1" s="98">
        <v>33817</v>
      </c>
      <c r="W1" s="98">
        <v>33848</v>
      </c>
      <c r="X1" s="98">
        <v>33878</v>
      </c>
      <c r="Y1" s="98">
        <v>33909</v>
      </c>
      <c r="Z1" s="98">
        <v>33939</v>
      </c>
      <c r="AA1" s="98">
        <v>33970</v>
      </c>
      <c r="AB1" s="98">
        <v>34001</v>
      </c>
      <c r="AC1" s="98">
        <v>34029</v>
      </c>
      <c r="AD1" s="98">
        <v>34060</v>
      </c>
      <c r="AE1" s="98">
        <v>34090</v>
      </c>
      <c r="AF1" s="98">
        <v>34121</v>
      </c>
      <c r="AG1" s="98">
        <v>34151</v>
      </c>
      <c r="AH1" s="98">
        <v>34182</v>
      </c>
      <c r="AI1" s="98">
        <v>34213</v>
      </c>
      <c r="AJ1" s="98">
        <v>34243</v>
      </c>
      <c r="AK1" s="98">
        <v>34274</v>
      </c>
      <c r="AL1" s="98">
        <v>34304</v>
      </c>
      <c r="AM1" s="98">
        <v>34335</v>
      </c>
      <c r="AN1" s="98">
        <v>34366</v>
      </c>
      <c r="AO1" s="98">
        <v>34394</v>
      </c>
      <c r="AP1" s="98">
        <v>34425</v>
      </c>
      <c r="AQ1" s="98">
        <v>34455</v>
      </c>
      <c r="AR1" s="98">
        <v>34486</v>
      </c>
      <c r="AS1" s="98">
        <v>34516</v>
      </c>
      <c r="AT1" s="98">
        <v>34547</v>
      </c>
      <c r="AU1" s="98">
        <v>34578</v>
      </c>
      <c r="AV1" s="98">
        <v>34608</v>
      </c>
      <c r="AW1" s="98">
        <v>34639</v>
      </c>
      <c r="AX1" s="98">
        <v>34669</v>
      </c>
      <c r="AY1" s="98">
        <v>34700</v>
      </c>
      <c r="AZ1" s="98">
        <v>34731</v>
      </c>
      <c r="BA1" s="98">
        <v>34759</v>
      </c>
      <c r="BB1" s="98">
        <v>34790</v>
      </c>
      <c r="BC1" s="98">
        <v>34820</v>
      </c>
      <c r="BD1" s="98">
        <v>34851</v>
      </c>
      <c r="BE1" s="98">
        <v>34881</v>
      </c>
      <c r="BF1" s="98">
        <v>34912</v>
      </c>
      <c r="BG1" s="98">
        <v>34943</v>
      </c>
      <c r="BH1" s="98">
        <v>34973</v>
      </c>
      <c r="BI1" s="98">
        <v>35004</v>
      </c>
      <c r="BJ1" s="98">
        <v>35034</v>
      </c>
      <c r="BK1" s="98">
        <v>35065</v>
      </c>
      <c r="BL1" s="98">
        <v>35096</v>
      </c>
      <c r="BM1" s="98">
        <v>35125</v>
      </c>
      <c r="BN1" s="98">
        <v>35156</v>
      </c>
      <c r="BO1" s="98">
        <v>35186</v>
      </c>
      <c r="BP1" s="98">
        <v>35217</v>
      </c>
      <c r="BQ1" s="98">
        <v>35247</v>
      </c>
      <c r="BR1" s="98">
        <v>35278</v>
      </c>
      <c r="BS1" s="98">
        <v>35309</v>
      </c>
      <c r="BT1" s="98">
        <v>35339</v>
      </c>
      <c r="BU1" s="98">
        <v>35370</v>
      </c>
      <c r="BV1" s="98">
        <v>35400</v>
      </c>
      <c r="BW1" s="98">
        <v>35431</v>
      </c>
      <c r="BX1" s="98">
        <v>35462</v>
      </c>
      <c r="BY1" s="98">
        <v>35490</v>
      </c>
      <c r="BZ1" s="98">
        <v>35521</v>
      </c>
      <c r="CA1" s="98">
        <v>35551</v>
      </c>
      <c r="CB1" s="98">
        <v>35582</v>
      </c>
      <c r="CC1" s="98">
        <v>35612</v>
      </c>
      <c r="CD1" s="98">
        <v>35643</v>
      </c>
      <c r="CE1" s="98">
        <v>35674</v>
      </c>
      <c r="CF1" s="98">
        <v>35704</v>
      </c>
      <c r="CG1" s="98">
        <v>35735</v>
      </c>
      <c r="CH1" s="98">
        <v>35765</v>
      </c>
      <c r="CI1" s="98">
        <v>35796</v>
      </c>
      <c r="CJ1" s="98">
        <v>35827</v>
      </c>
      <c r="CK1" s="98">
        <v>35855</v>
      </c>
      <c r="CL1" s="98">
        <v>35886</v>
      </c>
      <c r="CM1" s="98">
        <v>35916</v>
      </c>
      <c r="CN1" s="98">
        <v>35947</v>
      </c>
      <c r="CO1" s="98">
        <v>35977</v>
      </c>
      <c r="CP1" s="98">
        <v>36008</v>
      </c>
      <c r="CQ1" s="98">
        <v>36039</v>
      </c>
      <c r="CR1" s="98">
        <v>36069</v>
      </c>
      <c r="CS1" s="98">
        <v>36100</v>
      </c>
      <c r="CT1" s="98">
        <v>36130</v>
      </c>
      <c r="CU1" s="98">
        <v>36161</v>
      </c>
      <c r="CV1" s="98">
        <v>36192</v>
      </c>
      <c r="CW1" s="98">
        <v>36220</v>
      </c>
      <c r="CX1" s="98">
        <v>36251</v>
      </c>
      <c r="CY1" s="98">
        <v>36281</v>
      </c>
      <c r="CZ1" s="98">
        <v>36312</v>
      </c>
      <c r="DA1" s="98">
        <v>36342</v>
      </c>
      <c r="DB1" s="98">
        <v>36373</v>
      </c>
      <c r="DC1" s="98">
        <v>36404</v>
      </c>
      <c r="DD1" s="98">
        <v>36434</v>
      </c>
      <c r="DE1" s="98">
        <v>36465</v>
      </c>
      <c r="DF1" s="98">
        <v>36495</v>
      </c>
      <c r="DG1" s="98">
        <v>36526</v>
      </c>
      <c r="DH1" s="98">
        <v>36557</v>
      </c>
      <c r="DI1" s="98">
        <v>36586</v>
      </c>
      <c r="DJ1" s="98">
        <v>36617</v>
      </c>
      <c r="DK1" s="98">
        <v>36647</v>
      </c>
      <c r="DL1" s="98">
        <v>36678</v>
      </c>
      <c r="DM1" s="98">
        <v>36708</v>
      </c>
      <c r="DN1" s="98">
        <v>36739</v>
      </c>
      <c r="DO1" s="98">
        <v>36770</v>
      </c>
      <c r="DP1" s="98">
        <v>36800</v>
      </c>
      <c r="DQ1" s="98">
        <v>36831</v>
      </c>
      <c r="DR1" s="98">
        <v>36861</v>
      </c>
      <c r="DS1" s="98">
        <v>36892</v>
      </c>
      <c r="DT1" s="98">
        <v>36923</v>
      </c>
      <c r="DU1" s="98">
        <v>36951</v>
      </c>
      <c r="DV1" s="98">
        <v>36982</v>
      </c>
      <c r="DW1" s="98">
        <v>37012</v>
      </c>
      <c r="DX1" s="98">
        <v>37043</v>
      </c>
      <c r="DY1" s="98">
        <v>37073</v>
      </c>
      <c r="DZ1" s="98">
        <v>37104</v>
      </c>
      <c r="EA1" s="98">
        <v>37135</v>
      </c>
      <c r="EB1" s="98">
        <v>37165</v>
      </c>
      <c r="EC1" s="98">
        <v>37196</v>
      </c>
      <c r="ED1" s="98">
        <v>37226</v>
      </c>
      <c r="EE1" s="98">
        <v>37257</v>
      </c>
      <c r="EF1" s="98">
        <v>37288</v>
      </c>
      <c r="EG1" s="98">
        <v>37316</v>
      </c>
      <c r="EH1" s="98">
        <v>37347</v>
      </c>
      <c r="EI1" s="98">
        <v>37377</v>
      </c>
      <c r="EJ1" s="98">
        <v>37408</v>
      </c>
      <c r="EK1" s="98">
        <v>37438</v>
      </c>
      <c r="EL1" s="98">
        <v>37469</v>
      </c>
      <c r="EM1" s="98">
        <v>37500</v>
      </c>
      <c r="EN1" s="98">
        <v>37530</v>
      </c>
      <c r="EO1" s="98">
        <v>37561</v>
      </c>
      <c r="EP1" s="98">
        <v>37591</v>
      </c>
      <c r="EQ1" s="98">
        <v>37622</v>
      </c>
      <c r="ER1" s="98">
        <v>37653</v>
      </c>
      <c r="ES1" s="98">
        <v>37681</v>
      </c>
      <c r="ET1" s="98">
        <v>37712</v>
      </c>
      <c r="EU1" s="98">
        <v>37742</v>
      </c>
      <c r="EV1" s="98">
        <v>37773</v>
      </c>
      <c r="EW1" s="98">
        <v>37803</v>
      </c>
      <c r="EX1" s="98">
        <v>37834</v>
      </c>
      <c r="EY1" s="98">
        <v>37865</v>
      </c>
      <c r="EZ1" s="98">
        <v>37895</v>
      </c>
      <c r="FA1" s="98">
        <v>37926</v>
      </c>
      <c r="FB1" s="98">
        <v>37956</v>
      </c>
      <c r="FC1" s="98">
        <v>37987</v>
      </c>
      <c r="FD1" s="98">
        <v>38018</v>
      </c>
      <c r="FE1" s="98">
        <v>38047</v>
      </c>
      <c r="FF1" s="98">
        <v>38078</v>
      </c>
      <c r="FG1" s="98">
        <v>38108</v>
      </c>
      <c r="FH1" s="98">
        <v>38139</v>
      </c>
      <c r="FI1" s="98">
        <v>38169</v>
      </c>
      <c r="FJ1" s="98">
        <v>38200</v>
      </c>
      <c r="FK1" s="98">
        <v>38231</v>
      </c>
      <c r="FL1" s="98">
        <v>38261</v>
      </c>
      <c r="FM1" s="98">
        <v>38292</v>
      </c>
      <c r="FN1" s="98">
        <v>38322</v>
      </c>
      <c r="FO1" s="98">
        <v>38353</v>
      </c>
      <c r="FP1" s="98">
        <v>38384</v>
      </c>
      <c r="FQ1" s="98">
        <v>38412</v>
      </c>
      <c r="FR1" s="98">
        <v>38443</v>
      </c>
      <c r="FS1" s="98">
        <v>38473</v>
      </c>
      <c r="FT1" s="98">
        <v>38504</v>
      </c>
      <c r="FU1" s="98">
        <v>38534</v>
      </c>
      <c r="FV1" s="98">
        <v>38565</v>
      </c>
      <c r="FW1" s="98">
        <v>38596</v>
      </c>
      <c r="FX1" s="98">
        <v>38626</v>
      </c>
      <c r="FY1" s="98">
        <v>38657</v>
      </c>
      <c r="FZ1" s="98">
        <v>38687</v>
      </c>
      <c r="GA1" s="98">
        <v>38718</v>
      </c>
      <c r="GB1" s="98">
        <v>38749</v>
      </c>
      <c r="GC1" s="98">
        <v>38777</v>
      </c>
      <c r="GD1" s="98">
        <v>38808</v>
      </c>
      <c r="GE1" s="98">
        <v>38838</v>
      </c>
      <c r="GF1" s="98">
        <v>38869</v>
      </c>
      <c r="GG1" s="98">
        <v>38899</v>
      </c>
      <c r="GH1" s="98">
        <v>38930</v>
      </c>
      <c r="GI1" s="98">
        <v>38961</v>
      </c>
      <c r="GJ1" s="98">
        <v>38991</v>
      </c>
      <c r="GK1" s="98">
        <v>39022</v>
      </c>
      <c r="GL1" s="98">
        <v>39052</v>
      </c>
      <c r="GM1" s="98">
        <v>39083</v>
      </c>
      <c r="GN1" s="98">
        <v>39114</v>
      </c>
      <c r="GO1" s="98">
        <v>39142</v>
      </c>
      <c r="GP1" s="98">
        <v>39173</v>
      </c>
      <c r="GQ1" s="98">
        <v>39203</v>
      </c>
      <c r="GR1" s="98">
        <v>39234</v>
      </c>
      <c r="GS1" s="98">
        <v>39264</v>
      </c>
      <c r="GT1" s="98">
        <v>39295</v>
      </c>
      <c r="GU1" s="98">
        <v>39326</v>
      </c>
      <c r="GV1" s="98">
        <v>39356</v>
      </c>
      <c r="GW1" s="98">
        <v>39387</v>
      </c>
      <c r="GX1" s="98">
        <v>39417</v>
      </c>
      <c r="GY1" s="98">
        <v>39448</v>
      </c>
      <c r="GZ1" s="98">
        <v>39479</v>
      </c>
      <c r="HA1" s="98">
        <v>39508</v>
      </c>
      <c r="HB1" s="98">
        <v>39539</v>
      </c>
      <c r="HC1" s="98">
        <v>39569</v>
      </c>
      <c r="HD1" s="98">
        <v>39600</v>
      </c>
      <c r="HE1" s="98">
        <v>39630</v>
      </c>
      <c r="HF1" s="98">
        <v>39661</v>
      </c>
      <c r="HG1" s="98">
        <v>39692</v>
      </c>
      <c r="HH1" s="98">
        <v>39722</v>
      </c>
      <c r="HI1" s="98">
        <v>39753</v>
      </c>
      <c r="HJ1" s="98">
        <v>39783</v>
      </c>
      <c r="HK1" s="98">
        <v>39814</v>
      </c>
      <c r="HL1" s="98">
        <v>39845</v>
      </c>
      <c r="HM1" s="98">
        <v>39873</v>
      </c>
      <c r="HN1" s="98">
        <v>39904</v>
      </c>
      <c r="HO1" s="98">
        <v>39934</v>
      </c>
      <c r="HP1" s="98">
        <v>39965</v>
      </c>
      <c r="HQ1" s="98">
        <v>39995</v>
      </c>
      <c r="HR1" s="98">
        <v>40026</v>
      </c>
      <c r="HS1" s="98">
        <v>40057</v>
      </c>
      <c r="HT1" s="98">
        <v>40087</v>
      </c>
      <c r="HU1" s="98">
        <v>40118</v>
      </c>
      <c r="HV1" s="98">
        <v>40148</v>
      </c>
      <c r="HW1" s="98">
        <v>40179</v>
      </c>
      <c r="HX1" s="98">
        <v>40210</v>
      </c>
      <c r="HY1" s="98">
        <v>40238</v>
      </c>
      <c r="HZ1" s="98">
        <v>40269</v>
      </c>
      <c r="IA1" s="98">
        <v>40299</v>
      </c>
      <c r="IB1" s="98">
        <v>40330</v>
      </c>
      <c r="IC1" s="98">
        <v>40360</v>
      </c>
      <c r="ID1" s="98">
        <v>40391</v>
      </c>
      <c r="IE1" s="98">
        <v>40422</v>
      </c>
      <c r="IF1" s="98">
        <v>40452</v>
      </c>
      <c r="IG1" s="98">
        <v>40483</v>
      </c>
      <c r="IH1" s="98">
        <v>40513</v>
      </c>
      <c r="II1" s="98">
        <v>40544</v>
      </c>
      <c r="IJ1" s="98">
        <v>40575</v>
      </c>
      <c r="IK1" s="98">
        <v>40603</v>
      </c>
      <c r="IL1" s="98">
        <v>40634</v>
      </c>
      <c r="IM1" s="98">
        <v>40664</v>
      </c>
      <c r="IN1" s="98">
        <v>40695</v>
      </c>
      <c r="IO1" s="98">
        <v>40725</v>
      </c>
      <c r="IP1" s="98">
        <v>40756</v>
      </c>
      <c r="IQ1" s="98">
        <v>40787</v>
      </c>
      <c r="IR1" s="98">
        <v>40817</v>
      </c>
      <c r="IS1" s="98">
        <v>40848</v>
      </c>
      <c r="IT1" s="98">
        <v>40878</v>
      </c>
      <c r="IU1" s="98">
        <v>40909</v>
      </c>
      <c r="IV1" s="98">
        <v>40940</v>
      </c>
      <c r="IW1" s="98">
        <v>40969</v>
      </c>
      <c r="IX1" s="98">
        <v>41000</v>
      </c>
      <c r="IY1" s="98">
        <v>41030</v>
      </c>
      <c r="IZ1" s="98">
        <v>41061</v>
      </c>
      <c r="JA1" s="98">
        <v>41091</v>
      </c>
      <c r="JB1" s="98">
        <v>41122</v>
      </c>
      <c r="JC1" s="98">
        <v>41153</v>
      </c>
      <c r="JD1" s="98">
        <v>41183</v>
      </c>
      <c r="JE1" s="98">
        <v>41214</v>
      </c>
      <c r="JF1" s="98">
        <v>41244</v>
      </c>
      <c r="JG1" s="98">
        <v>41275</v>
      </c>
      <c r="JH1" s="98">
        <v>41306</v>
      </c>
      <c r="JI1" s="98">
        <v>41334</v>
      </c>
      <c r="JJ1" s="98">
        <v>41365</v>
      </c>
      <c r="JK1" s="98">
        <v>41395</v>
      </c>
      <c r="JL1" s="98">
        <v>41426</v>
      </c>
      <c r="JM1" s="98">
        <v>41456</v>
      </c>
      <c r="JN1" s="98">
        <v>41487</v>
      </c>
      <c r="JO1" s="98">
        <v>41518</v>
      </c>
      <c r="JP1" s="98">
        <v>41548</v>
      </c>
      <c r="JQ1" s="98">
        <v>41579</v>
      </c>
      <c r="JR1" s="98">
        <v>41609</v>
      </c>
      <c r="JS1" s="98">
        <v>41640</v>
      </c>
      <c r="JT1" s="98">
        <v>41671</v>
      </c>
      <c r="JU1" s="98">
        <v>41699</v>
      </c>
      <c r="JV1" s="98">
        <v>41730</v>
      </c>
      <c r="JW1" s="98">
        <v>41760</v>
      </c>
      <c r="JX1" s="98">
        <v>41791</v>
      </c>
      <c r="JY1" s="98">
        <v>41821</v>
      </c>
      <c r="JZ1" s="98">
        <v>41852</v>
      </c>
      <c r="KA1" s="98">
        <v>41883</v>
      </c>
      <c r="KB1" s="98">
        <v>41913</v>
      </c>
      <c r="KC1" s="98">
        <v>41944</v>
      </c>
      <c r="KD1" s="98">
        <v>41974</v>
      </c>
      <c r="KE1" s="98">
        <v>42005</v>
      </c>
      <c r="KF1" s="98">
        <v>42036</v>
      </c>
      <c r="KG1" s="98">
        <v>42064</v>
      </c>
      <c r="KH1" s="98">
        <v>42095</v>
      </c>
      <c r="KI1" s="98">
        <v>42125</v>
      </c>
      <c r="KJ1" s="98">
        <v>42156</v>
      </c>
      <c r="KK1" s="98">
        <v>42186</v>
      </c>
      <c r="KL1" s="98">
        <v>42217</v>
      </c>
      <c r="KM1" s="98">
        <v>42248</v>
      </c>
      <c r="KN1" s="98">
        <v>42278</v>
      </c>
      <c r="KO1" s="98">
        <v>42309</v>
      </c>
      <c r="KP1" s="98">
        <v>42339</v>
      </c>
      <c r="KQ1" s="98">
        <v>42370</v>
      </c>
      <c r="KR1" s="98">
        <v>42401</v>
      </c>
      <c r="KS1" s="98">
        <v>42430</v>
      </c>
      <c r="KT1" s="98">
        <v>42461</v>
      </c>
      <c r="KU1" s="98">
        <v>42491</v>
      </c>
      <c r="KV1" s="98">
        <v>42522</v>
      </c>
      <c r="KW1" s="98">
        <v>42552</v>
      </c>
      <c r="KX1" s="98">
        <v>42583</v>
      </c>
      <c r="KY1" s="98">
        <v>42614</v>
      </c>
      <c r="KZ1" s="98">
        <v>42644</v>
      </c>
      <c r="LA1" s="98">
        <v>42675</v>
      </c>
      <c r="LB1" s="98">
        <v>42705</v>
      </c>
      <c r="LC1" s="98">
        <v>42736</v>
      </c>
      <c r="LD1" s="98">
        <v>42767</v>
      </c>
      <c r="LE1" s="98">
        <v>42795</v>
      </c>
      <c r="LF1" s="98">
        <v>42826</v>
      </c>
      <c r="LG1" s="98">
        <v>42856</v>
      </c>
      <c r="LH1" s="98">
        <v>42887</v>
      </c>
      <c r="LI1" s="98">
        <v>42917</v>
      </c>
      <c r="LJ1" s="98">
        <v>42948</v>
      </c>
    </row>
    <row r="2" spans="1:322">
      <c r="A2" s="60" t="s">
        <v>38</v>
      </c>
      <c r="B2" s="60">
        <v>14.1</v>
      </c>
      <c r="C2" s="60">
        <v>14.6</v>
      </c>
      <c r="D2" s="60">
        <v>16.2</v>
      </c>
      <c r="E2" s="60">
        <v>16.8</v>
      </c>
      <c r="F2" s="60">
        <v>17.399999999999999</v>
      </c>
      <c r="G2" s="60">
        <v>18.399999999999999</v>
      </c>
      <c r="H2" s="60">
        <v>17.5</v>
      </c>
      <c r="I2" s="60">
        <v>18.8</v>
      </c>
      <c r="J2" s="60">
        <v>19.3</v>
      </c>
      <c r="K2" s="60">
        <v>18.8</v>
      </c>
      <c r="L2" s="60">
        <v>20.399999999999999</v>
      </c>
      <c r="M2" s="60">
        <v>19.5</v>
      </c>
      <c r="N2" s="60">
        <v>21.7</v>
      </c>
      <c r="O2" s="60">
        <v>23.2</v>
      </c>
      <c r="P2" s="60">
        <v>24.5</v>
      </c>
      <c r="Q2" s="60">
        <v>24.3</v>
      </c>
      <c r="R2" s="60">
        <v>23.8</v>
      </c>
      <c r="S2" s="60">
        <v>24.1</v>
      </c>
      <c r="T2" s="60">
        <v>23.6</v>
      </c>
      <c r="U2" s="60">
        <v>24.3</v>
      </c>
      <c r="V2" s="60">
        <v>23.1</v>
      </c>
      <c r="W2" s="60">
        <v>23.3</v>
      </c>
      <c r="X2" s="60">
        <v>21.9</v>
      </c>
      <c r="Y2" s="60">
        <v>22.5</v>
      </c>
      <c r="Z2" s="60">
        <v>22.7</v>
      </c>
      <c r="AA2" s="60">
        <v>22.9</v>
      </c>
      <c r="AB2" s="60">
        <v>23.8</v>
      </c>
      <c r="AC2" s="60">
        <v>23.8</v>
      </c>
      <c r="AD2" s="60">
        <v>22.6</v>
      </c>
      <c r="AE2" s="60">
        <v>22.4</v>
      </c>
      <c r="AF2" s="60">
        <v>22.5</v>
      </c>
      <c r="AG2" s="60">
        <v>21.3</v>
      </c>
      <c r="AH2" s="60">
        <v>22</v>
      </c>
      <c r="AI2" s="60">
        <v>21.7</v>
      </c>
      <c r="AJ2" s="60">
        <v>21.5</v>
      </c>
      <c r="AK2" s="60">
        <v>22.1</v>
      </c>
      <c r="AL2" s="60">
        <v>22.1</v>
      </c>
      <c r="AM2" s="60">
        <v>23</v>
      </c>
      <c r="AN2" s="60">
        <v>20.5</v>
      </c>
      <c r="AO2" s="60">
        <v>19.7</v>
      </c>
      <c r="AP2" s="60">
        <v>19.3</v>
      </c>
      <c r="AQ2" s="60">
        <v>19.5</v>
      </c>
      <c r="AR2" s="60">
        <v>18.8</v>
      </c>
      <c r="AS2" s="60">
        <v>19.100000000000001</v>
      </c>
      <c r="AT2" s="60">
        <v>18.5</v>
      </c>
      <c r="AU2" s="60">
        <v>18.8</v>
      </c>
      <c r="AV2" s="60">
        <v>17.5</v>
      </c>
      <c r="AW2" s="60">
        <v>16.7</v>
      </c>
      <c r="AX2" s="60">
        <v>16.899999999999999</v>
      </c>
      <c r="AY2" s="60">
        <v>16.5</v>
      </c>
      <c r="AZ2" s="60">
        <v>16.100000000000001</v>
      </c>
      <c r="BA2" s="60">
        <v>16.399999999999999</v>
      </c>
      <c r="BB2" s="60">
        <v>15.1</v>
      </c>
      <c r="BC2" s="60">
        <v>15.3</v>
      </c>
      <c r="BD2" s="60">
        <v>16.899999999999999</v>
      </c>
      <c r="BE2" s="60">
        <v>16.8</v>
      </c>
      <c r="BF2" s="60">
        <v>16.3</v>
      </c>
      <c r="BG2" s="60">
        <v>17</v>
      </c>
      <c r="BH2" s="60">
        <v>16.3</v>
      </c>
      <c r="BI2" s="60">
        <v>17</v>
      </c>
      <c r="BJ2" s="60">
        <v>17.2</v>
      </c>
      <c r="BK2" s="60">
        <v>17.100000000000001</v>
      </c>
      <c r="BL2" s="60">
        <v>17.2</v>
      </c>
      <c r="BM2" s="60">
        <v>17.5</v>
      </c>
      <c r="BN2" s="60">
        <v>17.5</v>
      </c>
      <c r="BO2" s="60">
        <v>17.8</v>
      </c>
      <c r="BP2" s="60">
        <v>17.8</v>
      </c>
      <c r="BQ2" s="60">
        <v>16.8</v>
      </c>
      <c r="BR2" s="60">
        <v>17.3</v>
      </c>
      <c r="BS2" s="60">
        <v>18.2</v>
      </c>
      <c r="BT2" s="60">
        <v>18.399999999999999</v>
      </c>
      <c r="BU2" s="60">
        <v>19.7</v>
      </c>
      <c r="BV2" s="60">
        <v>19.3</v>
      </c>
      <c r="BW2" s="60">
        <v>20.3</v>
      </c>
      <c r="BX2" s="60">
        <v>20.100000000000001</v>
      </c>
      <c r="BY2" s="60">
        <v>19</v>
      </c>
      <c r="BZ2" s="60">
        <v>19.899999999999999</v>
      </c>
      <c r="CA2" s="60">
        <v>20.9</v>
      </c>
      <c r="CB2" s="60">
        <v>21.8</v>
      </c>
      <c r="CC2" s="60">
        <v>23.3</v>
      </c>
      <c r="CD2" s="60">
        <v>21.8</v>
      </c>
      <c r="CE2" s="60">
        <v>23</v>
      </c>
      <c r="CF2" s="60">
        <v>21.7</v>
      </c>
      <c r="CG2" s="60">
        <v>22.6</v>
      </c>
      <c r="CH2" s="60">
        <v>22.9</v>
      </c>
      <c r="CI2" s="60">
        <v>23.2</v>
      </c>
      <c r="CJ2" s="60">
        <v>25.5</v>
      </c>
      <c r="CK2" s="60">
        <v>26.6</v>
      </c>
      <c r="CL2" s="60">
        <v>26.6</v>
      </c>
      <c r="CM2" s="60">
        <v>26.1</v>
      </c>
      <c r="CN2" s="60">
        <v>27.2</v>
      </c>
      <c r="CO2" s="60">
        <v>26.5</v>
      </c>
      <c r="CP2" s="60">
        <v>22.7</v>
      </c>
      <c r="CQ2" s="60">
        <v>23.8</v>
      </c>
      <c r="CR2" s="60">
        <v>26.1</v>
      </c>
      <c r="CS2" s="60">
        <v>28.5</v>
      </c>
      <c r="CT2" s="60">
        <v>30.2</v>
      </c>
      <c r="CU2" s="60">
        <v>31.2</v>
      </c>
      <c r="CV2" s="60">
        <v>29.7</v>
      </c>
      <c r="CW2" s="60">
        <v>31.3</v>
      </c>
      <c r="CX2" s="60">
        <v>31.3</v>
      </c>
      <c r="CY2" s="60">
        <v>31.5</v>
      </c>
      <c r="CZ2" s="60">
        <v>31.5</v>
      </c>
      <c r="DA2" s="60">
        <v>29.6</v>
      </c>
      <c r="DB2" s="60">
        <v>28.6</v>
      </c>
      <c r="DC2" s="60">
        <v>27.5</v>
      </c>
      <c r="DD2" s="60">
        <v>28.5</v>
      </c>
      <c r="DE2" s="60">
        <v>29</v>
      </c>
      <c r="DF2" s="60">
        <v>30.7</v>
      </c>
      <c r="DG2" s="60">
        <v>28.7</v>
      </c>
      <c r="DH2" s="60">
        <v>27.8</v>
      </c>
      <c r="DI2" s="60">
        <v>31.1</v>
      </c>
      <c r="DJ2" s="60">
        <v>29.3</v>
      </c>
      <c r="DK2" s="60">
        <v>27.2</v>
      </c>
      <c r="DL2" s="60">
        <v>28.4</v>
      </c>
      <c r="DM2" s="60">
        <v>27.5</v>
      </c>
      <c r="DN2" s="60">
        <v>29.4</v>
      </c>
      <c r="DO2" s="60">
        <v>29.1</v>
      </c>
      <c r="DP2" s="60">
        <v>28.8</v>
      </c>
      <c r="DQ2" s="60">
        <v>26.5</v>
      </c>
      <c r="DR2" s="60">
        <v>26.1</v>
      </c>
      <c r="DS2" s="60">
        <v>27.1</v>
      </c>
      <c r="DT2" s="60">
        <v>25</v>
      </c>
      <c r="DU2" s="60">
        <v>23.9</v>
      </c>
      <c r="DV2" s="60">
        <v>27.9</v>
      </c>
      <c r="DW2" s="60">
        <v>27.9</v>
      </c>
      <c r="DX2" s="60">
        <v>30.1</v>
      </c>
      <c r="DY2" s="60">
        <v>30.2</v>
      </c>
      <c r="DZ2" s="60">
        <v>32.6</v>
      </c>
      <c r="EA2" s="60">
        <v>29.9</v>
      </c>
      <c r="EB2" s="60">
        <v>29.5</v>
      </c>
      <c r="EC2" s="60">
        <v>34.6</v>
      </c>
      <c r="ED2" s="60">
        <v>33.299999999999997</v>
      </c>
      <c r="EE2" s="60">
        <v>33.1</v>
      </c>
      <c r="EF2" s="60">
        <v>33.4</v>
      </c>
      <c r="EG2" s="60">
        <v>34.5</v>
      </c>
      <c r="EH2" s="60">
        <v>32.6</v>
      </c>
      <c r="EI2" s="60">
        <v>31.6</v>
      </c>
      <c r="EJ2" s="60">
        <v>29.2</v>
      </c>
      <c r="EK2" s="60">
        <v>27.5</v>
      </c>
      <c r="EL2" s="60">
        <v>26.9</v>
      </c>
      <c r="EM2" s="60">
        <v>26.4</v>
      </c>
      <c r="EN2" s="60">
        <v>26.4</v>
      </c>
      <c r="EO2" s="60">
        <v>24.1</v>
      </c>
      <c r="EP2" s="60">
        <v>22.6</v>
      </c>
      <c r="EQ2" s="60">
        <v>20.7</v>
      </c>
      <c r="ER2" s="60">
        <v>19.8</v>
      </c>
      <c r="ES2" s="60">
        <v>20</v>
      </c>
      <c r="ET2" s="60">
        <v>21.6</v>
      </c>
      <c r="EU2" s="60">
        <v>21.6</v>
      </c>
      <c r="EV2" s="60">
        <v>21.8</v>
      </c>
      <c r="EW2" s="60">
        <v>22.3</v>
      </c>
      <c r="EX2" s="60">
        <v>22.1</v>
      </c>
      <c r="EY2" s="60">
        <v>21.8</v>
      </c>
      <c r="EZ2" s="60">
        <v>22.6</v>
      </c>
      <c r="FA2" s="60">
        <v>22.4</v>
      </c>
      <c r="FB2" s="60">
        <v>23.1</v>
      </c>
      <c r="FC2" s="60">
        <v>22.8</v>
      </c>
      <c r="FD2" s="60">
        <v>22.2</v>
      </c>
      <c r="FE2" s="60">
        <v>21.9</v>
      </c>
      <c r="FF2" s="60">
        <v>21</v>
      </c>
      <c r="FG2" s="60">
        <v>20.3</v>
      </c>
      <c r="FH2" s="60">
        <v>20.399999999999999</v>
      </c>
      <c r="FI2" s="60">
        <v>19.399999999999999</v>
      </c>
      <c r="FJ2" s="60">
        <v>19</v>
      </c>
      <c r="FK2" s="60">
        <v>19.2</v>
      </c>
      <c r="FL2" s="60">
        <v>19.5</v>
      </c>
      <c r="FM2" s="60">
        <v>19.899999999999999</v>
      </c>
      <c r="FN2" s="60">
        <v>20.5</v>
      </c>
      <c r="FO2" s="60">
        <v>19.5</v>
      </c>
      <c r="FP2" s="60">
        <v>19.5</v>
      </c>
      <c r="FQ2" s="60">
        <v>19.200000000000003</v>
      </c>
      <c r="FR2" s="60">
        <v>18.7</v>
      </c>
      <c r="FS2" s="60">
        <v>19</v>
      </c>
      <c r="FT2" s="60">
        <v>19.100000000000001</v>
      </c>
      <c r="FU2" s="60">
        <v>19</v>
      </c>
      <c r="FV2" s="60">
        <v>18.600000000000001</v>
      </c>
      <c r="FW2" s="60">
        <v>18.7</v>
      </c>
      <c r="FX2" s="60">
        <v>18</v>
      </c>
      <c r="FY2" s="60">
        <v>18.600000000000001</v>
      </c>
      <c r="FZ2" s="60">
        <v>18.5</v>
      </c>
      <c r="GA2" s="60">
        <v>18.7</v>
      </c>
      <c r="GB2" s="60">
        <v>18.400000000000002</v>
      </c>
      <c r="GC2" s="60">
        <v>18.5</v>
      </c>
      <c r="GD2" s="60">
        <v>18.2</v>
      </c>
      <c r="GE2" s="60">
        <v>17.3</v>
      </c>
      <c r="GF2" s="60">
        <v>17.2</v>
      </c>
      <c r="GG2" s="60">
        <v>16.8</v>
      </c>
      <c r="GH2" s="60">
        <v>17.100000000000001</v>
      </c>
      <c r="GI2" s="60">
        <v>17.400000000000002</v>
      </c>
      <c r="GJ2" s="60">
        <v>17.7</v>
      </c>
      <c r="GK2" s="60">
        <v>17.8</v>
      </c>
      <c r="GL2" s="60">
        <v>17.900000000000002</v>
      </c>
      <c r="GM2" s="60">
        <v>18.100000000000001</v>
      </c>
      <c r="GN2" s="60">
        <v>17.5</v>
      </c>
      <c r="GO2" s="60">
        <v>17.600000000000001</v>
      </c>
      <c r="GP2" s="60">
        <v>18.2</v>
      </c>
      <c r="GQ2" s="60">
        <v>18.100000000000001</v>
      </c>
      <c r="GR2" s="60">
        <v>17.8</v>
      </c>
      <c r="GS2" s="60">
        <v>17.100000000000001</v>
      </c>
      <c r="GT2" s="60">
        <v>16.7</v>
      </c>
      <c r="GU2" s="60">
        <v>17.3</v>
      </c>
      <c r="GV2" s="60">
        <v>17.8</v>
      </c>
      <c r="GW2" s="60">
        <v>17.900000000000002</v>
      </c>
      <c r="GX2" s="60">
        <v>18</v>
      </c>
      <c r="GY2" s="60">
        <v>17.3</v>
      </c>
      <c r="GZ2" s="60">
        <v>16.8</v>
      </c>
      <c r="HA2" s="60">
        <v>16.600000000000001</v>
      </c>
      <c r="HB2" s="60">
        <v>17.7</v>
      </c>
      <c r="HC2" s="60">
        <v>18.3</v>
      </c>
      <c r="HD2" s="60">
        <v>16.8</v>
      </c>
      <c r="HE2" s="60">
        <v>16.600000000000001</v>
      </c>
      <c r="HF2" s="60">
        <v>16.600000000000001</v>
      </c>
      <c r="HG2" s="60">
        <v>15.100000000000001</v>
      </c>
      <c r="HH2" s="60">
        <v>12.700000000000001</v>
      </c>
      <c r="HI2" s="60">
        <v>11.5</v>
      </c>
      <c r="HJ2" s="60">
        <v>11.700000000000001</v>
      </c>
      <c r="HK2" s="60">
        <v>11.700000000000001</v>
      </c>
      <c r="HL2" s="60">
        <v>11.100000000000001</v>
      </c>
      <c r="HM2" s="60">
        <v>12.200000000000001</v>
      </c>
      <c r="HN2" s="60">
        <v>13.700000000000001</v>
      </c>
      <c r="HO2" s="60">
        <v>15.100000000000001</v>
      </c>
      <c r="HP2" s="60">
        <v>15.100000000000001</v>
      </c>
      <c r="HQ2" s="60">
        <v>17</v>
      </c>
      <c r="HR2" s="60">
        <v>18.2</v>
      </c>
      <c r="HS2" s="60">
        <v>19</v>
      </c>
      <c r="HT2" s="60">
        <v>19.400000000000002</v>
      </c>
      <c r="HU2" s="60">
        <v>21.3</v>
      </c>
      <c r="HV2" s="60">
        <v>21.8</v>
      </c>
      <c r="HW2" s="60">
        <v>20.700000000000003</v>
      </c>
      <c r="HX2" s="60">
        <v>19.700000000000003</v>
      </c>
      <c r="HY2" s="60">
        <v>20.700000000000003</v>
      </c>
      <c r="HZ2" s="60">
        <v>19.3</v>
      </c>
      <c r="IA2" s="60">
        <v>16.900000000000002</v>
      </c>
      <c r="IB2" s="60">
        <v>16</v>
      </c>
      <c r="IC2" s="60">
        <v>16.3</v>
      </c>
      <c r="ID2" s="60">
        <v>15.100000000000001</v>
      </c>
      <c r="IE2" s="60">
        <v>16.3</v>
      </c>
      <c r="IF2" s="60">
        <v>16.5</v>
      </c>
      <c r="IG2" s="60">
        <v>16.3</v>
      </c>
      <c r="IH2" s="60">
        <v>17.2</v>
      </c>
      <c r="II2" s="60">
        <v>17.400000000000002</v>
      </c>
      <c r="IJ2" s="60">
        <v>17.5</v>
      </c>
      <c r="IK2" s="60">
        <v>17.400000000000002</v>
      </c>
      <c r="IL2" s="60">
        <v>16.600000000000001</v>
      </c>
      <c r="IM2" s="60">
        <v>16.400000000000002</v>
      </c>
      <c r="IN2" s="60">
        <v>16</v>
      </c>
      <c r="IO2" s="60">
        <v>15.4</v>
      </c>
      <c r="IP2" s="60">
        <v>14.100000000000001</v>
      </c>
      <c r="IQ2" s="60">
        <v>12.9</v>
      </c>
      <c r="IR2" s="60">
        <v>14.600000000000001</v>
      </c>
      <c r="IS2" s="60">
        <v>14</v>
      </c>
      <c r="IT2" s="60">
        <v>14.100000000000001</v>
      </c>
      <c r="IU2" s="60">
        <v>14.700000000000001</v>
      </c>
      <c r="IV2" s="60">
        <v>15.5</v>
      </c>
      <c r="IW2" s="60">
        <v>16</v>
      </c>
      <c r="IX2" s="60">
        <v>15.5</v>
      </c>
      <c r="IY2" s="60">
        <v>14.4</v>
      </c>
      <c r="IZ2" s="60">
        <v>14.9</v>
      </c>
      <c r="JA2" s="60">
        <v>15</v>
      </c>
      <c r="JB2" s="60">
        <v>15.5</v>
      </c>
      <c r="JC2" s="60">
        <v>15.8</v>
      </c>
      <c r="JD2" s="60">
        <v>15.600000000000001</v>
      </c>
      <c r="JE2" s="60">
        <v>15.700000000000001</v>
      </c>
      <c r="JF2" s="60">
        <v>15.8</v>
      </c>
      <c r="JG2" s="60">
        <v>16.8</v>
      </c>
      <c r="JH2" s="60">
        <v>17.2</v>
      </c>
      <c r="JI2" s="60">
        <v>17.8</v>
      </c>
      <c r="JJ2" s="60">
        <v>17.900000000000002</v>
      </c>
      <c r="JK2" s="60">
        <v>18.2</v>
      </c>
      <c r="JL2" s="60">
        <v>18</v>
      </c>
      <c r="JM2" s="60">
        <v>18.400000000000002</v>
      </c>
      <c r="JN2" s="60">
        <v>17.900000000000002</v>
      </c>
      <c r="JO2" s="60">
        <v>18.5</v>
      </c>
      <c r="JP2" s="60">
        <v>19.100000000000001</v>
      </c>
      <c r="JQ2" s="60">
        <v>19.400000000000002</v>
      </c>
      <c r="JR2" s="60">
        <v>19.8</v>
      </c>
      <c r="JS2" s="60">
        <v>18.400000000000002</v>
      </c>
      <c r="JT2" s="60">
        <v>19</v>
      </c>
      <c r="JU2" s="60">
        <v>19.100000000000001</v>
      </c>
      <c r="JV2" s="60">
        <v>19.200000000000003</v>
      </c>
      <c r="JW2" s="60">
        <v>19.5</v>
      </c>
      <c r="JX2" s="60">
        <v>20</v>
      </c>
      <c r="JY2" s="60">
        <v>19.8</v>
      </c>
      <c r="JZ2" s="60">
        <v>20.3</v>
      </c>
      <c r="KA2" s="60">
        <v>19.8</v>
      </c>
      <c r="KB2" s="60">
        <v>19.8</v>
      </c>
      <c r="KC2" s="60">
        <v>19.900000000000002</v>
      </c>
      <c r="KD2" s="60">
        <v>19.8</v>
      </c>
      <c r="KE2" s="60">
        <v>19.8</v>
      </c>
      <c r="KF2" s="60">
        <v>20.900000000000002</v>
      </c>
      <c r="KG2" s="60">
        <v>20.6</v>
      </c>
      <c r="KH2" s="60">
        <v>20.8</v>
      </c>
      <c r="KI2" s="60">
        <v>21.3</v>
      </c>
      <c r="KJ2" s="60">
        <v>20.8</v>
      </c>
      <c r="KK2" s="60">
        <v>21.200000000000003</v>
      </c>
      <c r="KL2" s="60">
        <v>20.200000000000003</v>
      </c>
      <c r="KM2" s="60">
        <v>19.5</v>
      </c>
      <c r="KN2" s="60">
        <v>20.900000000000002</v>
      </c>
      <c r="KO2" s="60">
        <v>21.200000000000003</v>
      </c>
      <c r="KP2" s="60">
        <v>20.900000000000002</v>
      </c>
      <c r="KQ2" s="60">
        <v>19.200000000000003</v>
      </c>
      <c r="KR2" s="60">
        <v>19.3</v>
      </c>
      <c r="KS2" s="60">
        <v>20.6</v>
      </c>
      <c r="KT2" s="60">
        <v>20.5</v>
      </c>
      <c r="KU2" s="60">
        <v>21</v>
      </c>
      <c r="KV2" s="60">
        <v>21</v>
      </c>
      <c r="KW2" s="60">
        <v>21.8</v>
      </c>
      <c r="KX2" s="60">
        <v>21.700000000000003</v>
      </c>
      <c r="KY2" s="60">
        <v>21.6</v>
      </c>
      <c r="KZ2" s="60">
        <v>21</v>
      </c>
      <c r="LA2" s="60">
        <v>21.8</v>
      </c>
      <c r="LB2" s="60">
        <v>22.1</v>
      </c>
      <c r="LC2" s="60">
        <v>22.6</v>
      </c>
      <c r="LD2" s="60">
        <v>23.3</v>
      </c>
      <c r="LE2" s="60">
        <v>23.3</v>
      </c>
      <c r="LF2" s="60">
        <v>23.400000000000002</v>
      </c>
      <c r="LG2" s="60">
        <v>23.1</v>
      </c>
      <c r="LH2" s="60">
        <v>23.200000000000003</v>
      </c>
      <c r="LI2" s="60">
        <v>23.5</v>
      </c>
      <c r="LJ2" s="60">
        <v>23</v>
      </c>
    </row>
    <row r="3" spans="1:322">
      <c r="A3" s="60" t="s">
        <v>39</v>
      </c>
      <c r="B3" s="63">
        <v>0.52</v>
      </c>
      <c r="C3" s="63">
        <v>0.5</v>
      </c>
      <c r="D3" s="63">
        <v>0.45</v>
      </c>
      <c r="E3" s="63">
        <v>0.44</v>
      </c>
      <c r="F3" s="63">
        <v>0.42</v>
      </c>
      <c r="G3" s="63">
        <v>0.4</v>
      </c>
      <c r="H3" s="63">
        <v>0.41</v>
      </c>
      <c r="I3" s="63">
        <v>0.38</v>
      </c>
      <c r="J3" s="63">
        <v>0.39</v>
      </c>
      <c r="K3" s="63">
        <v>0.41</v>
      </c>
      <c r="L3" s="63">
        <v>0.37</v>
      </c>
      <c r="M3" s="63">
        <v>0.39</v>
      </c>
      <c r="N3" s="63">
        <v>0.37</v>
      </c>
      <c r="O3" s="63">
        <v>0.33</v>
      </c>
      <c r="P3" s="63">
        <v>0.32</v>
      </c>
      <c r="Q3" s="63">
        <v>0.31</v>
      </c>
      <c r="R3" s="63">
        <v>0.31</v>
      </c>
      <c r="S3" s="63">
        <v>0.32</v>
      </c>
      <c r="T3" s="63">
        <v>0.33</v>
      </c>
      <c r="U3" s="63">
        <v>0.33</v>
      </c>
      <c r="V3" s="63">
        <v>0.35</v>
      </c>
      <c r="W3" s="63">
        <v>0.35</v>
      </c>
      <c r="X3" s="63">
        <v>0.36</v>
      </c>
      <c r="Y3" s="63">
        <v>0.35</v>
      </c>
      <c r="Z3" s="63">
        <v>0.36</v>
      </c>
      <c r="AA3" s="63">
        <v>0.36</v>
      </c>
      <c r="AB3" s="63">
        <v>0.36</v>
      </c>
      <c r="AC3" s="63">
        <v>0.37</v>
      </c>
      <c r="AD3" s="63">
        <v>0.38</v>
      </c>
      <c r="AE3" s="63">
        <v>0.39</v>
      </c>
      <c r="AF3" s="63">
        <v>0.4</v>
      </c>
      <c r="AG3" s="63">
        <v>0.43</v>
      </c>
      <c r="AH3" s="63">
        <v>0.44</v>
      </c>
      <c r="AI3" s="63">
        <v>0.46</v>
      </c>
      <c r="AJ3" s="63">
        <v>0.47</v>
      </c>
      <c r="AK3" s="63">
        <v>0.43</v>
      </c>
      <c r="AL3" s="63">
        <v>0.43</v>
      </c>
      <c r="AM3" s="63">
        <v>0.42</v>
      </c>
      <c r="AN3" s="63">
        <v>0.44</v>
      </c>
      <c r="AO3" s="63">
        <v>0.43</v>
      </c>
      <c r="AP3" s="63">
        <v>0.43</v>
      </c>
      <c r="AQ3" s="63">
        <v>0.42</v>
      </c>
      <c r="AR3" s="63">
        <v>0.42</v>
      </c>
      <c r="AS3" s="63">
        <v>0.43</v>
      </c>
      <c r="AT3" s="63">
        <v>0.43</v>
      </c>
      <c r="AU3" s="63">
        <v>0.41</v>
      </c>
      <c r="AV3" s="63">
        <v>0.43</v>
      </c>
      <c r="AW3" s="63">
        <v>0.45</v>
      </c>
      <c r="AX3" s="63">
        <v>0.45</v>
      </c>
      <c r="AY3" s="63">
        <v>0.47</v>
      </c>
      <c r="AZ3" s="63">
        <v>0.5</v>
      </c>
      <c r="BA3" s="63">
        <v>0.49</v>
      </c>
      <c r="BB3" s="63">
        <v>0.54</v>
      </c>
      <c r="BC3" s="63">
        <v>0.59</v>
      </c>
      <c r="BD3" s="63">
        <v>0.54</v>
      </c>
      <c r="BE3" s="63">
        <v>0.52</v>
      </c>
      <c r="BF3" s="63">
        <v>0.55000000000000004</v>
      </c>
      <c r="BG3" s="63">
        <v>0.55000000000000004</v>
      </c>
      <c r="BH3" s="63">
        <v>0.57999999999999996</v>
      </c>
      <c r="BI3" s="63">
        <v>0.57999999999999996</v>
      </c>
      <c r="BJ3" s="63">
        <v>0.59</v>
      </c>
      <c r="BK3" s="63">
        <v>0.57999999999999996</v>
      </c>
      <c r="BL3" s="63">
        <v>0.54</v>
      </c>
      <c r="BM3" s="63">
        <v>0.52</v>
      </c>
      <c r="BN3" s="63">
        <v>0.5</v>
      </c>
      <c r="BO3" s="63">
        <v>0.48</v>
      </c>
      <c r="BP3" s="63">
        <v>0.49</v>
      </c>
      <c r="BQ3" s="63">
        <v>0.51</v>
      </c>
      <c r="BR3" s="63">
        <v>0.49</v>
      </c>
      <c r="BS3" s="63">
        <v>0.48</v>
      </c>
      <c r="BT3" s="63">
        <v>0.49</v>
      </c>
      <c r="BU3" s="63">
        <v>0.48</v>
      </c>
      <c r="BV3" s="63">
        <v>0.47</v>
      </c>
      <c r="BW3" s="63">
        <v>0.44</v>
      </c>
      <c r="BX3" s="63">
        <v>0.44</v>
      </c>
      <c r="BY3" s="63">
        <v>0.45</v>
      </c>
      <c r="BZ3" s="63">
        <v>0.44</v>
      </c>
      <c r="CA3" s="63">
        <v>0.42</v>
      </c>
      <c r="CB3" s="63">
        <v>0.41</v>
      </c>
      <c r="CC3" s="63">
        <v>0.41</v>
      </c>
      <c r="CD3" s="63">
        <v>0.42</v>
      </c>
      <c r="CE3" s="63">
        <v>0.41</v>
      </c>
      <c r="CF3" s="63">
        <v>0.45</v>
      </c>
      <c r="CG3" s="63">
        <v>0.44</v>
      </c>
      <c r="CH3" s="63">
        <v>0.44</v>
      </c>
      <c r="CI3" s="63">
        <v>0.45</v>
      </c>
      <c r="CJ3" s="63">
        <v>0.4</v>
      </c>
      <c r="CK3" s="63">
        <v>0.38</v>
      </c>
      <c r="CL3" s="63">
        <v>0.38</v>
      </c>
      <c r="CM3" s="63">
        <v>0.4</v>
      </c>
      <c r="CN3" s="63">
        <v>0.39</v>
      </c>
      <c r="CO3" s="63">
        <v>0.4</v>
      </c>
      <c r="CP3" s="63">
        <v>0.49</v>
      </c>
      <c r="CQ3" s="63">
        <v>0.51</v>
      </c>
      <c r="CR3" s="63">
        <v>0.45</v>
      </c>
      <c r="CS3" s="63">
        <v>0.42</v>
      </c>
      <c r="CT3" s="63">
        <v>0.39</v>
      </c>
      <c r="CU3" s="63">
        <v>0.38</v>
      </c>
      <c r="CV3" s="63">
        <v>0.36</v>
      </c>
      <c r="CW3" s="63">
        <v>0.34</v>
      </c>
      <c r="CX3" s="63">
        <v>0.34</v>
      </c>
      <c r="CY3" s="63">
        <v>0.33</v>
      </c>
      <c r="CZ3" s="63">
        <v>0.32</v>
      </c>
      <c r="DA3" s="63">
        <v>0.33</v>
      </c>
      <c r="DB3" s="63">
        <v>0.35</v>
      </c>
      <c r="DC3" s="63">
        <v>0.36</v>
      </c>
      <c r="DD3" s="63">
        <v>0.34</v>
      </c>
      <c r="DE3" s="63">
        <v>0.33</v>
      </c>
      <c r="DF3" s="63">
        <v>0.3</v>
      </c>
      <c r="DG3" s="63">
        <v>0.32</v>
      </c>
      <c r="DH3" s="63">
        <v>0.35</v>
      </c>
      <c r="DI3" s="63">
        <v>0.33</v>
      </c>
      <c r="DJ3" s="63">
        <v>0.34</v>
      </c>
      <c r="DK3" s="63">
        <v>0.37</v>
      </c>
      <c r="DL3" s="63">
        <v>0.36</v>
      </c>
      <c r="DM3" s="63">
        <v>0.38</v>
      </c>
      <c r="DN3" s="63">
        <v>0.36</v>
      </c>
      <c r="DO3" s="63">
        <v>0.35</v>
      </c>
      <c r="DP3" s="63">
        <v>0.36</v>
      </c>
      <c r="DQ3" s="63">
        <v>0.41</v>
      </c>
      <c r="DR3" s="63">
        <v>0.42</v>
      </c>
      <c r="DS3" s="63">
        <v>0.4</v>
      </c>
      <c r="DT3" s="63">
        <v>0.45</v>
      </c>
      <c r="DU3" s="63">
        <v>0.46</v>
      </c>
      <c r="DV3" s="63">
        <v>0.37</v>
      </c>
      <c r="DW3" s="63">
        <v>0.37</v>
      </c>
      <c r="DX3" s="63">
        <v>0.35</v>
      </c>
      <c r="DY3" s="63">
        <v>0.36</v>
      </c>
      <c r="DZ3" s="63">
        <v>0.34417625756256764</v>
      </c>
      <c r="EA3" s="63">
        <v>0.37199238474747987</v>
      </c>
      <c r="EB3" s="62">
        <v>0.41751514442245485</v>
      </c>
      <c r="EC3" s="62">
        <v>0.33061188703825484</v>
      </c>
      <c r="ED3" s="62">
        <v>0.330448068977307</v>
      </c>
      <c r="EE3" s="62">
        <v>0.33493479637425372</v>
      </c>
      <c r="EF3" s="62">
        <v>0.33291894424062585</v>
      </c>
      <c r="EG3" s="62">
        <v>0.30025189482590475</v>
      </c>
      <c r="EH3" s="62">
        <v>0.32997898693811178</v>
      </c>
      <c r="EI3" s="62">
        <v>0.33960267492257973</v>
      </c>
      <c r="EJ3" s="62">
        <v>0.37391646561377728</v>
      </c>
      <c r="EK3" s="62">
        <v>0.41293530581792603</v>
      </c>
      <c r="EL3" s="62">
        <v>0.45373227885516149</v>
      </c>
      <c r="EM3" s="62">
        <v>0.48940583195565596</v>
      </c>
      <c r="EN3" s="62">
        <v>0.45603347352823831</v>
      </c>
      <c r="EO3" s="62">
        <v>0.49558369805336522</v>
      </c>
      <c r="EP3" s="62">
        <v>0.55956196450871254</v>
      </c>
      <c r="EQ3" s="64">
        <v>0.61934844543540202</v>
      </c>
      <c r="ER3" s="64">
        <v>0.64750064750064751</v>
      </c>
      <c r="ES3" s="64">
        <v>0.64102564102564108</v>
      </c>
      <c r="ET3" s="64">
        <v>0.59354226020892686</v>
      </c>
      <c r="EU3" s="64">
        <v>0.59354226020892686</v>
      </c>
      <c r="EV3" s="64">
        <v>0.58809691837214773</v>
      </c>
      <c r="EW3" s="64">
        <v>0.57491088881223407</v>
      </c>
      <c r="EX3" s="64">
        <v>0.58011370228564796</v>
      </c>
      <c r="EY3" s="64">
        <v>0.58809691837214773</v>
      </c>
      <c r="EZ3" s="64">
        <v>0.56727932834127526</v>
      </c>
      <c r="FA3" s="64">
        <v>0.57234432234432242</v>
      </c>
      <c r="FB3" s="64">
        <v>0.55500055500055501</v>
      </c>
      <c r="FC3" s="64">
        <v>0.52842950750369899</v>
      </c>
      <c r="FD3" s="64">
        <v>0.54271138608488001</v>
      </c>
      <c r="FE3" s="64">
        <v>0.550145788633988</v>
      </c>
      <c r="FF3" s="64">
        <v>0.57372346528973028</v>
      </c>
      <c r="FG3" s="64">
        <v>0.59350703305834163</v>
      </c>
      <c r="FH3" s="64">
        <v>0.59059768485707531</v>
      </c>
      <c r="FI3" s="64">
        <v>0.6210408644888834</v>
      </c>
      <c r="FJ3" s="64">
        <v>0.63411540900443875</v>
      </c>
      <c r="FK3" s="64">
        <v>0.62751004016064249</v>
      </c>
      <c r="FL3" s="64">
        <v>0.61785603954278645</v>
      </c>
      <c r="FM3" s="64">
        <v>0.60543682266755461</v>
      </c>
      <c r="FN3" s="64">
        <v>0.58771672054069934</v>
      </c>
      <c r="FO3" s="64">
        <v>0.61785603954278645</v>
      </c>
      <c r="FP3" s="96">
        <f>FP8/FP2</f>
        <v>0.50668956903518703</v>
      </c>
      <c r="FQ3" s="96">
        <f t="shared" ref="FQ3:FR3" si="0">FQ8/FQ2</f>
        <v>0.50827884584105909</v>
      </c>
      <c r="FR3" s="96">
        <f t="shared" si="0"/>
        <v>0.53723061913679937</v>
      </c>
      <c r="FS3" s="96">
        <f t="shared" ref="FS3:ID3" si="1">FS8/FS2</f>
        <v>0.53815520396082217</v>
      </c>
      <c r="FT3" s="96">
        <f t="shared" si="1"/>
        <v>0.54014258684007399</v>
      </c>
      <c r="FU3" s="96">
        <f t="shared" si="1"/>
        <v>0.52458466009536941</v>
      </c>
      <c r="FV3" s="96">
        <f t="shared" si="1"/>
        <v>0.54905474734696746</v>
      </c>
      <c r="FW3" s="96">
        <f t="shared" si="1"/>
        <v>0.53072584189040295</v>
      </c>
      <c r="FX3" s="96">
        <f t="shared" si="1"/>
        <v>0.53900800965902351</v>
      </c>
      <c r="FY3" s="96">
        <f t="shared" si="1"/>
        <v>0.52452137424600043</v>
      </c>
      <c r="FZ3" s="96">
        <f t="shared" si="1"/>
        <v>0.53265721377664621</v>
      </c>
      <c r="GA3" s="96">
        <f t="shared" si="1"/>
        <v>0.52019392829646893</v>
      </c>
      <c r="GB3" s="96">
        <f t="shared" si="1"/>
        <v>0.52770002997336163</v>
      </c>
      <c r="GC3" s="96">
        <f t="shared" si="1"/>
        <v>0.50975154709594539</v>
      </c>
      <c r="GD3" s="96">
        <f t="shared" si="1"/>
        <v>0.50776319143383186</v>
      </c>
      <c r="GE3" s="96">
        <f t="shared" si="1"/>
        <v>0.53216229247001001</v>
      </c>
      <c r="GF3" s="96">
        <f t="shared" si="1"/>
        <v>0.53402714139543428</v>
      </c>
      <c r="GG3" s="96">
        <f t="shared" si="1"/>
        <v>0.5543802693844605</v>
      </c>
      <c r="GH3" s="96">
        <f t="shared" si="1"/>
        <v>0.5581173140269392</v>
      </c>
      <c r="GI3" s="96">
        <f t="shared" si="1"/>
        <v>0.5535664069333085</v>
      </c>
      <c r="GJ3" s="96">
        <f t="shared" si="1"/>
        <v>0.54555016551992019</v>
      </c>
      <c r="GK3" s="96">
        <f t="shared" si="1"/>
        <v>0.55013489307578223</v>
      </c>
      <c r="GL3" s="96">
        <f t="shared" si="1"/>
        <v>0.5340910304752341</v>
      </c>
      <c r="GM3" s="96">
        <f t="shared" si="1"/>
        <v>0.52239616853754145</v>
      </c>
      <c r="GN3" s="96">
        <f t="shared" si="1"/>
        <v>0.55456965394853597</v>
      </c>
      <c r="GO3" s="96">
        <f t="shared" si="1"/>
        <v>0.54622362832322446</v>
      </c>
      <c r="GP3" s="96">
        <f t="shared" si="1"/>
        <v>0.52923381761755872</v>
      </c>
      <c r="GQ3" s="96">
        <f t="shared" si="1"/>
        <v>0.51925393594483438</v>
      </c>
      <c r="GR3" s="96">
        <f t="shared" si="1"/>
        <v>0.52100320208567996</v>
      </c>
      <c r="GS3" s="96">
        <f t="shared" si="1"/>
        <v>0.5557306106979254</v>
      </c>
      <c r="GT3" s="96">
        <f t="shared" si="1"/>
        <v>0.58186997882575153</v>
      </c>
      <c r="GU3" s="96">
        <f t="shared" si="1"/>
        <v>0.55973146323319922</v>
      </c>
      <c r="GV3" s="96">
        <f t="shared" si="1"/>
        <v>0.54986566781735213</v>
      </c>
      <c r="GW3" s="96">
        <f t="shared" si="1"/>
        <v>0.5748114187437956</v>
      </c>
      <c r="GX3" s="96">
        <f t="shared" si="1"/>
        <v>0.56782047787771417</v>
      </c>
      <c r="GY3" s="96">
        <f t="shared" si="1"/>
        <v>0.61584773287974104</v>
      </c>
      <c r="GZ3" s="96">
        <f t="shared" si="1"/>
        <v>0.64142036124794732</v>
      </c>
      <c r="HA3" s="96">
        <f t="shared" si="1"/>
        <v>0.65614817400524639</v>
      </c>
      <c r="HB3" s="96">
        <f t="shared" si="1"/>
        <v>0.59401929493473815</v>
      </c>
      <c r="HC3" s="96">
        <f t="shared" si="1"/>
        <v>0.55788472427942215</v>
      </c>
      <c r="HD3" s="96">
        <f t="shared" si="1"/>
        <v>0.61200708949012472</v>
      </c>
      <c r="HE3" s="96">
        <f t="shared" si="1"/>
        <v>0.61918967885108123</v>
      </c>
      <c r="HF3" s="96">
        <f t="shared" si="1"/>
        <v>0.62993792591678011</v>
      </c>
      <c r="HG3" s="96">
        <f t="shared" si="1"/>
        <v>0.69171887991345204</v>
      </c>
      <c r="HH3" s="96">
        <f t="shared" si="1"/>
        <v>0.80908505425724375</v>
      </c>
      <c r="HI3" s="96">
        <f t="shared" si="1"/>
        <v>0.8950748506343843</v>
      </c>
      <c r="HJ3" s="96">
        <f t="shared" si="1"/>
        <v>0.94956210943323494</v>
      </c>
      <c r="HK3" s="96">
        <f t="shared" si="1"/>
        <v>0.89087018417850194</v>
      </c>
      <c r="HL3" s="96">
        <f t="shared" si="1"/>
        <v>0.91984980692352536</v>
      </c>
      <c r="HM3" s="96">
        <f t="shared" si="1"/>
        <v>0.86857277858169002</v>
      </c>
      <c r="HN3" s="96">
        <f t="shared" si="1"/>
        <v>0.82245296597100837</v>
      </c>
      <c r="HO3" s="96">
        <f t="shared" si="1"/>
        <v>0.71866701641794795</v>
      </c>
      <c r="HP3" s="96">
        <f t="shared" si="1"/>
        <v>0.71440308050608314</v>
      </c>
      <c r="HQ3" s="96">
        <f t="shared" si="1"/>
        <v>0.63593004769475359</v>
      </c>
      <c r="HR3" s="96">
        <f t="shared" si="1"/>
        <v>0.60049240377109225</v>
      </c>
      <c r="HS3" s="96">
        <f t="shared" si="1"/>
        <v>0.58124327937458231</v>
      </c>
      <c r="HT3" s="96">
        <f t="shared" si="1"/>
        <v>0.56445895480264252</v>
      </c>
      <c r="HU3" s="96">
        <f t="shared" si="1"/>
        <v>0.52462126279485688</v>
      </c>
      <c r="HV3" s="96">
        <f t="shared" si="1"/>
        <v>0.47857652199298401</v>
      </c>
      <c r="HW3" s="96">
        <f t="shared" si="1"/>
        <v>0.51733967384837587</v>
      </c>
      <c r="HX3" s="96">
        <f t="shared" si="1"/>
        <v>0.54214911160735824</v>
      </c>
      <c r="HY3" s="96">
        <f t="shared" si="1"/>
        <v>0.5043238202731114</v>
      </c>
      <c r="HZ3" s="96">
        <f t="shared" si="1"/>
        <v>0.55079697568396591</v>
      </c>
      <c r="IA3" s="96">
        <f t="shared" si="1"/>
        <v>0.6543359242854816</v>
      </c>
      <c r="IB3" s="96">
        <f t="shared" si="1"/>
        <v>0.71946586853919636</v>
      </c>
      <c r="IC3" s="96">
        <f t="shared" si="1"/>
        <v>0.70867151728697864</v>
      </c>
      <c r="ID3" s="96">
        <f t="shared" si="1"/>
        <v>0.80546297206171136</v>
      </c>
      <c r="IE3" s="96">
        <f t="shared" ref="IE3:KP3" si="2">IE8/IE2</f>
        <v>0.74318223199919742</v>
      </c>
      <c r="IF3" s="96">
        <f t="shared" si="2"/>
        <v>0.72556040471759375</v>
      </c>
      <c r="IG3" s="96">
        <f t="shared" si="2"/>
        <v>0.71787612042515503</v>
      </c>
      <c r="IH3" s="96">
        <f t="shared" si="2"/>
        <v>0.64185841116936337</v>
      </c>
      <c r="II3" s="96">
        <f t="shared" si="2"/>
        <v>0.62940821780545486</v>
      </c>
      <c r="IJ3" s="96">
        <f t="shared" si="2"/>
        <v>0.62342196315576193</v>
      </c>
      <c r="IK3" s="96">
        <f t="shared" si="2"/>
        <v>0.6244840200784102</v>
      </c>
      <c r="IL3" s="96">
        <f t="shared" si="2"/>
        <v>0.66594034772741195</v>
      </c>
      <c r="IM3" s="96">
        <f t="shared" si="2"/>
        <v>0.69298340443343054</v>
      </c>
      <c r="IN3" s="96">
        <f t="shared" si="2"/>
        <v>0.70169529583473678</v>
      </c>
      <c r="IO3" s="96">
        <f t="shared" si="2"/>
        <v>0.75911930015273477</v>
      </c>
      <c r="IP3" s="96">
        <f t="shared" si="2"/>
        <v>0.79127508440926941</v>
      </c>
      <c r="IQ3" s="96">
        <f t="shared" si="2"/>
        <v>0.80098553259931016</v>
      </c>
      <c r="IR3" s="96">
        <f t="shared" si="2"/>
        <v>0.86437595513543042</v>
      </c>
      <c r="IS3" s="96">
        <f t="shared" si="2"/>
        <v>0.91364250995870333</v>
      </c>
      <c r="IT3" s="96">
        <f t="shared" si="2"/>
        <v>0.93012440413905351</v>
      </c>
      <c r="IU3" s="96">
        <f t="shared" si="2"/>
        <v>0.90078404243053156</v>
      </c>
      <c r="IV3" s="96">
        <f t="shared" si="2"/>
        <v>0.83483603820209717</v>
      </c>
      <c r="IW3" s="96">
        <f t="shared" si="2"/>
        <v>0.7843875502008032</v>
      </c>
      <c r="IX3" s="96">
        <f t="shared" si="2"/>
        <v>0.84158790806493688</v>
      </c>
      <c r="IY3" s="96">
        <f t="shared" si="2"/>
        <v>0.94727110141105508</v>
      </c>
      <c r="IZ3" s="96">
        <f t="shared" si="2"/>
        <v>0.90596779103309311</v>
      </c>
      <c r="JA3" s="96">
        <f t="shared" si="2"/>
        <v>0.92093751438964877</v>
      </c>
      <c r="JB3" s="96">
        <f t="shared" si="2"/>
        <v>0.88221152785803458</v>
      </c>
      <c r="JC3" s="96">
        <f t="shared" si="2"/>
        <v>0.85690684051592647</v>
      </c>
      <c r="JD3" s="96">
        <f t="shared" si="2"/>
        <v>0.86217302088183045</v>
      </c>
      <c r="JE3" s="96">
        <f t="shared" si="2"/>
        <v>0.86470631979260881</v>
      </c>
      <c r="JF3" s="96">
        <f t="shared" si="2"/>
        <v>0.84388185654008441</v>
      </c>
      <c r="JG3" s="96">
        <f t="shared" si="2"/>
        <v>0.76953858466463509</v>
      </c>
      <c r="JH3" s="96">
        <f t="shared" si="2"/>
        <v>0.76098867648849378</v>
      </c>
      <c r="JI3" s="96">
        <f t="shared" si="2"/>
        <v>0.7391103181278631</v>
      </c>
      <c r="JJ3" s="96">
        <f t="shared" si="2"/>
        <v>0.75240298703985853</v>
      </c>
      <c r="JK3" s="96">
        <f t="shared" si="2"/>
        <v>0.69453994368670147</v>
      </c>
      <c r="JL3" s="96">
        <f t="shared" si="2"/>
        <v>0.67511915853148086</v>
      </c>
      <c r="JM3" s="96">
        <f t="shared" si="2"/>
        <v>0.6514963568323725</v>
      </c>
      <c r="JN3" s="96">
        <f t="shared" si="2"/>
        <v>0.65740082122510579</v>
      </c>
      <c r="JO3" s="96">
        <f t="shared" si="2"/>
        <v>0.64611587442091867</v>
      </c>
      <c r="JP3" s="96">
        <f t="shared" si="2"/>
        <v>0.63140401522441358</v>
      </c>
      <c r="JQ3" s="96">
        <f t="shared" si="2"/>
        <v>0.6060003732962298</v>
      </c>
      <c r="JR3" s="96">
        <f t="shared" si="2"/>
        <v>0.57673918585189565</v>
      </c>
      <c r="JS3" s="96">
        <f t="shared" si="2"/>
        <v>0.64576789551992053</v>
      </c>
      <c r="JT3" s="96">
        <f t="shared" si="2"/>
        <v>0.62574698546389751</v>
      </c>
      <c r="JU3" s="96">
        <f t="shared" si="2"/>
        <v>0.61777015861248818</v>
      </c>
      <c r="JV3" s="96">
        <f t="shared" si="2"/>
        <v>0.6201873461935381</v>
      </c>
      <c r="JW3" s="96">
        <f t="shared" si="2"/>
        <v>0.62493360080491456</v>
      </c>
      <c r="JX3" s="96">
        <f t="shared" si="2"/>
        <v>0.60496067755595884</v>
      </c>
      <c r="JY3" s="96">
        <f t="shared" si="2"/>
        <v>0.60798182863910555</v>
      </c>
      <c r="JZ3" s="96">
        <f t="shared" si="2"/>
        <v>0.60853716792887413</v>
      </c>
      <c r="KA3" s="96">
        <f t="shared" si="2"/>
        <v>0.61166344320032107</v>
      </c>
      <c r="KB3" s="96">
        <f t="shared" si="2"/>
        <v>0.62467594935127391</v>
      </c>
      <c r="KC3" s="96">
        <f t="shared" si="2"/>
        <v>0.63240946742269111</v>
      </c>
      <c r="KD3" s="96">
        <f t="shared" si="2"/>
        <v>0.6372877035337603</v>
      </c>
      <c r="KE3" s="96">
        <f t="shared" si="2"/>
        <v>0.67974495969112392</v>
      </c>
      <c r="KF3" s="96">
        <f t="shared" si="2"/>
        <v>0.61674258767920986</v>
      </c>
      <c r="KG3" s="96">
        <f t="shared" si="2"/>
        <v>0.63175025143660002</v>
      </c>
      <c r="KH3" s="96">
        <f t="shared" si="2"/>
        <v>0.61684530506701396</v>
      </c>
      <c r="KI3" s="96">
        <f t="shared" si="2"/>
        <v>0.59852571146751321</v>
      </c>
      <c r="KJ3" s="96">
        <f t="shared" si="2"/>
        <v>0.59486418061028301</v>
      </c>
      <c r="KK3" s="96">
        <f t="shared" si="2"/>
        <v>0.59295803043060602</v>
      </c>
      <c r="KL3" s="96">
        <f t="shared" si="2"/>
        <v>0.62278211718517418</v>
      </c>
      <c r="KM3" s="96">
        <f t="shared" si="2"/>
        <v>0.65670446000834015</v>
      </c>
      <c r="KN3" s="96">
        <f t="shared" si="2"/>
        <v>0.60565683483738109</v>
      </c>
      <c r="KO3" s="96">
        <f t="shared" si="2"/>
        <v>0.59273449762194907</v>
      </c>
      <c r="KP3" s="96">
        <f t="shared" si="2"/>
        <v>0.5965946378073953</v>
      </c>
      <c r="KQ3" s="96">
        <f t="shared" ref="KQ3:LJ3" si="3">KQ8/KQ2</f>
        <v>0.67816840277777768</v>
      </c>
      <c r="KR3" s="96">
        <f t="shared" si="3"/>
        <v>0.69176864489440149</v>
      </c>
      <c r="KS3" s="96">
        <f t="shared" si="3"/>
        <v>0.64424272488902912</v>
      </c>
      <c r="KT3" s="96">
        <f t="shared" si="3"/>
        <v>0.64447731278739662</v>
      </c>
      <c r="KU3" s="96">
        <f t="shared" si="3"/>
        <v>0.62797108821109882</v>
      </c>
      <c r="KV3" s="96">
        <f t="shared" si="3"/>
        <v>0.65763081921071154</v>
      </c>
      <c r="KW3" s="96">
        <f t="shared" si="3"/>
        <v>0.63639788614078141</v>
      </c>
      <c r="KX3" s="96">
        <f t="shared" si="3"/>
        <v>0.62980660528571486</v>
      </c>
      <c r="KY3" s="96">
        <f t="shared" si="3"/>
        <v>0.62936781261957986</v>
      </c>
      <c r="KZ3" s="96">
        <f t="shared" si="3"/>
        <v>0.62788828611613423</v>
      </c>
      <c r="LA3" s="96">
        <f t="shared" si="3"/>
        <v>0.56512947681443282</v>
      </c>
      <c r="LB3" s="96">
        <f t="shared" si="3"/>
        <v>0.55201743050238561</v>
      </c>
      <c r="LC3" s="96">
        <f t="shared" si="3"/>
        <v>0.53849078265327333</v>
      </c>
      <c r="LD3" s="96">
        <f t="shared" si="3"/>
        <v>0.5292693912396389</v>
      </c>
      <c r="LE3" s="96">
        <f t="shared" si="3"/>
        <v>0.52693007901316535</v>
      </c>
      <c r="LF3" s="96">
        <f t="shared" si="3"/>
        <v>0.53199356074994064</v>
      </c>
      <c r="LG3" s="96">
        <f t="shared" si="3"/>
        <v>0.54473440656906114</v>
      </c>
      <c r="LH3" s="96">
        <f t="shared" si="3"/>
        <v>0.53538005559386481</v>
      </c>
      <c r="LI3" s="96">
        <f t="shared" si="3"/>
        <v>0.52913692476202068</v>
      </c>
      <c r="LJ3" s="96">
        <f t="shared" si="3"/>
        <v>0.55238547668104709</v>
      </c>
    </row>
    <row r="4" spans="1:322">
      <c r="A4" s="60" t="s">
        <v>359</v>
      </c>
      <c r="B4" s="63">
        <v>0.48</v>
      </c>
      <c r="C4" s="63">
        <v>0.5</v>
      </c>
      <c r="D4" s="63">
        <v>0.55000000000000004</v>
      </c>
      <c r="E4" s="63">
        <v>0.56000000000000005</v>
      </c>
      <c r="F4" s="63">
        <v>0.57999999999999996</v>
      </c>
      <c r="G4" s="63">
        <v>0.6</v>
      </c>
      <c r="H4" s="63">
        <v>0.59</v>
      </c>
      <c r="I4" s="63">
        <v>0.62</v>
      </c>
      <c r="J4" s="63">
        <v>0.61</v>
      </c>
      <c r="K4" s="63">
        <v>0.59</v>
      </c>
      <c r="L4" s="63">
        <v>0.63</v>
      </c>
      <c r="M4" s="63">
        <v>0.61</v>
      </c>
      <c r="N4" s="63">
        <v>0.63</v>
      </c>
      <c r="O4" s="63">
        <v>0.67</v>
      </c>
      <c r="P4" s="63">
        <v>0.68</v>
      </c>
      <c r="Q4" s="63">
        <v>0.69</v>
      </c>
      <c r="R4" s="63">
        <v>0.69</v>
      </c>
      <c r="S4" s="63">
        <v>0.68</v>
      </c>
      <c r="T4" s="63">
        <v>0.67</v>
      </c>
      <c r="U4" s="63">
        <v>0.67</v>
      </c>
      <c r="V4" s="63">
        <v>0.65</v>
      </c>
      <c r="W4" s="63">
        <v>0.65</v>
      </c>
      <c r="X4" s="63">
        <v>0.64</v>
      </c>
      <c r="Y4" s="63">
        <v>0.65</v>
      </c>
      <c r="Z4" s="63">
        <v>0.64</v>
      </c>
      <c r="AA4" s="63">
        <v>0.64</v>
      </c>
      <c r="AB4" s="63">
        <v>0.64</v>
      </c>
      <c r="AC4" s="63">
        <v>0.63</v>
      </c>
      <c r="AD4" s="63">
        <v>0.62</v>
      </c>
      <c r="AE4" s="63">
        <v>0.61</v>
      </c>
      <c r="AF4" s="63">
        <v>0.6</v>
      </c>
      <c r="AG4" s="63">
        <v>0.56999999999999995</v>
      </c>
      <c r="AH4" s="63">
        <v>0.56000000000000005</v>
      </c>
      <c r="AI4" s="63">
        <v>0.54</v>
      </c>
      <c r="AJ4" s="63">
        <v>0.53</v>
      </c>
      <c r="AK4" s="63">
        <v>0.56999999999999995</v>
      </c>
      <c r="AL4" s="63">
        <v>0.56999999999999995</v>
      </c>
      <c r="AM4" s="63">
        <v>0.57999999999999996</v>
      </c>
      <c r="AN4" s="63">
        <v>0.56000000000000005</v>
      </c>
      <c r="AO4" s="63">
        <v>0.56999999999999995</v>
      </c>
      <c r="AP4" s="63">
        <v>0.56999999999999995</v>
      </c>
      <c r="AQ4" s="63">
        <v>0.57999999999999996</v>
      </c>
      <c r="AR4" s="63">
        <v>0.57999999999999996</v>
      </c>
      <c r="AS4" s="63">
        <v>0.56999999999999995</v>
      </c>
      <c r="AT4" s="63">
        <v>0.56999999999999995</v>
      </c>
      <c r="AU4" s="63">
        <v>0.59</v>
      </c>
      <c r="AV4" s="63">
        <v>0.56999999999999995</v>
      </c>
      <c r="AW4" s="63">
        <v>0.55000000000000004</v>
      </c>
      <c r="AX4" s="63">
        <v>0.55000000000000004</v>
      </c>
      <c r="AY4" s="63">
        <v>0.53</v>
      </c>
      <c r="AZ4" s="63">
        <v>0.5</v>
      </c>
      <c r="BA4" s="63">
        <v>0.51</v>
      </c>
      <c r="BB4" s="63">
        <v>0.46</v>
      </c>
      <c r="BC4" s="63">
        <v>0.41</v>
      </c>
      <c r="BD4" s="63">
        <v>0.46</v>
      </c>
      <c r="BE4" s="63">
        <v>0.48</v>
      </c>
      <c r="BF4" s="63">
        <v>0.45</v>
      </c>
      <c r="BG4" s="63">
        <v>0.45</v>
      </c>
      <c r="BH4" s="63">
        <v>0.42</v>
      </c>
      <c r="BI4" s="63">
        <v>0.42</v>
      </c>
      <c r="BJ4" s="63">
        <v>0.41</v>
      </c>
      <c r="BK4" s="63">
        <v>0.42</v>
      </c>
      <c r="BL4" s="63">
        <v>0.46</v>
      </c>
      <c r="BM4" s="63">
        <v>0.48</v>
      </c>
      <c r="BN4" s="63">
        <v>0.5</v>
      </c>
      <c r="BO4" s="63">
        <v>0.52</v>
      </c>
      <c r="BP4" s="63">
        <v>0.51</v>
      </c>
      <c r="BQ4" s="63">
        <v>0.49</v>
      </c>
      <c r="BR4" s="63">
        <v>0.51</v>
      </c>
      <c r="BS4" s="63">
        <v>0.52</v>
      </c>
      <c r="BT4" s="63">
        <v>0.51</v>
      </c>
      <c r="BU4" s="63">
        <v>0.52</v>
      </c>
      <c r="BV4" s="63">
        <v>0.53</v>
      </c>
      <c r="BW4" s="63">
        <v>0.56000000000000005</v>
      </c>
      <c r="BX4" s="63">
        <v>0.56000000000000005</v>
      </c>
      <c r="BY4" s="63">
        <v>0.55000000000000004</v>
      </c>
      <c r="BZ4" s="63">
        <v>0.56000000000000005</v>
      </c>
      <c r="CA4" s="63">
        <v>0.57999999999999996</v>
      </c>
      <c r="CB4" s="63">
        <v>0.59</v>
      </c>
      <c r="CC4" s="63">
        <v>0.59</v>
      </c>
      <c r="CD4" s="63">
        <v>0.57999999999999996</v>
      </c>
      <c r="CE4" s="63">
        <v>0.59</v>
      </c>
      <c r="CF4" s="63">
        <v>0.55000000000000004</v>
      </c>
      <c r="CG4" s="63">
        <v>0.56000000000000005</v>
      </c>
      <c r="CH4" s="63">
        <v>0.56000000000000005</v>
      </c>
      <c r="CI4" s="63">
        <v>0.55000000000000004</v>
      </c>
      <c r="CJ4" s="63">
        <v>0.6</v>
      </c>
      <c r="CK4" s="63">
        <v>0.62</v>
      </c>
      <c r="CL4" s="63">
        <v>0.62</v>
      </c>
      <c r="CM4" s="63">
        <v>0.6</v>
      </c>
      <c r="CN4" s="63">
        <v>0.61</v>
      </c>
      <c r="CO4" s="63">
        <v>0.6</v>
      </c>
      <c r="CP4" s="63">
        <v>0.51</v>
      </c>
      <c r="CQ4" s="63">
        <v>0.49</v>
      </c>
      <c r="CR4" s="63">
        <v>0.55000000000000004</v>
      </c>
      <c r="CS4" s="63">
        <v>0.57999999999999996</v>
      </c>
      <c r="CT4" s="63">
        <v>0.61</v>
      </c>
      <c r="CU4" s="63">
        <v>0.62</v>
      </c>
      <c r="CV4" s="63">
        <v>0.64</v>
      </c>
      <c r="CW4" s="63">
        <v>0.66</v>
      </c>
      <c r="CX4" s="63">
        <v>0.66</v>
      </c>
      <c r="CY4" s="63">
        <v>0.67</v>
      </c>
      <c r="CZ4" s="63">
        <v>0.68</v>
      </c>
      <c r="DA4" s="63">
        <v>0.67</v>
      </c>
      <c r="DB4" s="63">
        <v>0.65</v>
      </c>
      <c r="DC4" s="63">
        <v>0.64</v>
      </c>
      <c r="DD4" s="63">
        <v>0.66</v>
      </c>
      <c r="DE4" s="63">
        <v>0.67</v>
      </c>
      <c r="DF4" s="63">
        <v>0.7</v>
      </c>
      <c r="DG4" s="63">
        <v>0.68</v>
      </c>
      <c r="DH4" s="63">
        <v>0.65</v>
      </c>
      <c r="DI4" s="63">
        <v>0.67</v>
      </c>
      <c r="DJ4" s="63">
        <v>0.66</v>
      </c>
      <c r="DK4" s="63">
        <v>0.63</v>
      </c>
      <c r="DL4" s="63">
        <v>0.64</v>
      </c>
      <c r="DM4" s="63">
        <v>0.62</v>
      </c>
      <c r="DN4" s="63">
        <v>0.64</v>
      </c>
      <c r="DO4" s="63">
        <v>0.65</v>
      </c>
      <c r="DP4" s="63">
        <v>0.64</v>
      </c>
      <c r="DQ4" s="63">
        <v>0.59</v>
      </c>
      <c r="DR4" s="63">
        <v>0.57999999999999996</v>
      </c>
      <c r="DS4" s="63">
        <v>0.6</v>
      </c>
      <c r="DT4" s="63">
        <v>0.55000000000000004</v>
      </c>
      <c r="DU4" s="63">
        <v>0.54</v>
      </c>
      <c r="DV4" s="63">
        <v>0.63</v>
      </c>
      <c r="DW4" s="63">
        <v>0.63</v>
      </c>
      <c r="DX4" s="63">
        <v>0.65</v>
      </c>
      <c r="DY4" s="63">
        <v>0.64</v>
      </c>
      <c r="DZ4" s="63">
        <v>0.65582374243743236</v>
      </c>
      <c r="EA4" s="63">
        <v>0.62800761525252013</v>
      </c>
      <c r="EB4" s="62">
        <v>0.58248485557754504</v>
      </c>
      <c r="EC4" s="62">
        <v>0.66938811296174516</v>
      </c>
      <c r="ED4" s="62">
        <v>0.66955193102269306</v>
      </c>
      <c r="EE4" s="62">
        <v>0.66506520362574639</v>
      </c>
      <c r="EF4" s="62">
        <v>0.66708105575937415</v>
      </c>
      <c r="EG4" s="62">
        <v>0.69974810517409525</v>
      </c>
      <c r="EH4" s="62">
        <v>0.67002101306188833</v>
      </c>
      <c r="EI4" s="62">
        <v>0.66039732507742022</v>
      </c>
      <c r="EJ4" s="62">
        <v>0.62608353438622266</v>
      </c>
      <c r="EK4" s="62">
        <v>0.58706469418207385</v>
      </c>
      <c r="EL4" s="62">
        <v>0.54626772114483857</v>
      </c>
      <c r="EM4" s="62">
        <v>0.51059416804434399</v>
      </c>
      <c r="EN4" s="62">
        <v>0.54396652647176169</v>
      </c>
      <c r="EO4" s="62">
        <v>0.50441630194663478</v>
      </c>
      <c r="EP4" s="62">
        <v>0.44043803549128752</v>
      </c>
      <c r="EQ4" s="62">
        <v>0.38065155456459798</v>
      </c>
      <c r="ER4" s="62">
        <v>0.35249935249935249</v>
      </c>
      <c r="ES4" s="62">
        <v>0.35897435897435892</v>
      </c>
      <c r="ET4" s="62">
        <v>0.40645773979107314</v>
      </c>
      <c r="EU4" s="62">
        <v>0.40645773979107314</v>
      </c>
      <c r="EV4" s="62">
        <v>0.41190308162785227</v>
      </c>
      <c r="EW4" s="62">
        <v>0.42508911118776593</v>
      </c>
      <c r="EX4" s="62">
        <v>0.41988629771435204</v>
      </c>
      <c r="EY4" s="62">
        <v>0.41190308162785227</v>
      </c>
      <c r="EZ4" s="62">
        <v>0.43272067165872474</v>
      </c>
      <c r="FA4" s="62">
        <v>0.42765567765567758</v>
      </c>
      <c r="FB4" s="62">
        <v>0.44499944499944499</v>
      </c>
      <c r="FC4" s="62">
        <v>0.47157049249630101</v>
      </c>
      <c r="FD4" s="62">
        <v>0.45728861391511999</v>
      </c>
      <c r="FE4" s="62">
        <v>0.449854211366012</v>
      </c>
      <c r="FF4" s="62">
        <v>0.42627653471026972</v>
      </c>
      <c r="FG4" s="62">
        <v>0.40649296694165837</v>
      </c>
      <c r="FH4" s="62">
        <v>0.40940231514292469</v>
      </c>
      <c r="FI4" s="62">
        <v>0.3789591355111166</v>
      </c>
      <c r="FJ4" s="62">
        <v>0.36588459099556125</v>
      </c>
      <c r="FK4" s="62">
        <v>0.37248995983935751</v>
      </c>
      <c r="FL4" s="62">
        <v>0.38214396045721355</v>
      </c>
      <c r="FM4" s="62">
        <v>0.39456317733244539</v>
      </c>
      <c r="FN4" s="62">
        <v>0.41228327945930066</v>
      </c>
      <c r="FO4" s="62">
        <v>0.38214396045721355</v>
      </c>
      <c r="FP4" s="62">
        <f>1-FP3</f>
        <v>0.49331043096481297</v>
      </c>
      <c r="FQ4" s="62">
        <f t="shared" ref="FQ4:FR4" si="4">1-FQ3</f>
        <v>0.49172115415894091</v>
      </c>
      <c r="FR4" s="62">
        <f t="shared" si="4"/>
        <v>0.46276938086320063</v>
      </c>
      <c r="FS4" s="62">
        <f t="shared" ref="FS4:ID4" si="5">1-FS3</f>
        <v>0.46184479603917783</v>
      </c>
      <c r="FT4" s="62">
        <f t="shared" si="5"/>
        <v>0.45985741315992601</v>
      </c>
      <c r="FU4" s="62">
        <f t="shared" si="5"/>
        <v>0.47541533990463059</v>
      </c>
      <c r="FV4" s="62">
        <f t="shared" si="5"/>
        <v>0.45094525265303254</v>
      </c>
      <c r="FW4" s="62">
        <f t="shared" si="5"/>
        <v>0.46927415810959705</v>
      </c>
      <c r="FX4" s="62">
        <f t="shared" si="5"/>
        <v>0.46099199034097649</v>
      </c>
      <c r="FY4" s="62">
        <f t="shared" si="5"/>
        <v>0.47547862575399957</v>
      </c>
      <c r="FZ4" s="62">
        <f t="shared" si="5"/>
        <v>0.46734278622335379</v>
      </c>
      <c r="GA4" s="62">
        <f t="shared" si="5"/>
        <v>0.47980607170353107</v>
      </c>
      <c r="GB4" s="62">
        <f t="shared" si="5"/>
        <v>0.47229997002663837</v>
      </c>
      <c r="GC4" s="62">
        <f t="shared" si="5"/>
        <v>0.49024845290405461</v>
      </c>
      <c r="GD4" s="62">
        <f t="shared" si="5"/>
        <v>0.49223680856616814</v>
      </c>
      <c r="GE4" s="62">
        <f t="shared" si="5"/>
        <v>0.46783770752998999</v>
      </c>
      <c r="GF4" s="62">
        <f t="shared" si="5"/>
        <v>0.46597285860456572</v>
      </c>
      <c r="GG4" s="62">
        <f t="shared" si="5"/>
        <v>0.4456197306155395</v>
      </c>
      <c r="GH4" s="62">
        <f t="shared" si="5"/>
        <v>0.4418826859730608</v>
      </c>
      <c r="GI4" s="62">
        <f t="shared" si="5"/>
        <v>0.4464335930666915</v>
      </c>
      <c r="GJ4" s="62">
        <f t="shared" si="5"/>
        <v>0.45444983448007981</v>
      </c>
      <c r="GK4" s="62">
        <f t="shared" si="5"/>
        <v>0.44986510692421777</v>
      </c>
      <c r="GL4" s="62">
        <f t="shared" si="5"/>
        <v>0.4659089695247659</v>
      </c>
      <c r="GM4" s="62">
        <f t="shared" si="5"/>
        <v>0.47760383146245855</v>
      </c>
      <c r="GN4" s="62">
        <f t="shared" si="5"/>
        <v>0.44543034605146403</v>
      </c>
      <c r="GO4" s="62">
        <f t="shared" si="5"/>
        <v>0.45377637167677554</v>
      </c>
      <c r="GP4" s="62">
        <f t="shared" si="5"/>
        <v>0.47076618238244128</v>
      </c>
      <c r="GQ4" s="62">
        <f t="shared" si="5"/>
        <v>0.48074606405516562</v>
      </c>
      <c r="GR4" s="62">
        <f t="shared" si="5"/>
        <v>0.47899679791432004</v>
      </c>
      <c r="GS4" s="62">
        <f t="shared" si="5"/>
        <v>0.4442693893020746</v>
      </c>
      <c r="GT4" s="62">
        <f t="shared" si="5"/>
        <v>0.41813002117424847</v>
      </c>
      <c r="GU4" s="62">
        <f t="shared" si="5"/>
        <v>0.44026853676680078</v>
      </c>
      <c r="GV4" s="62">
        <f t="shared" si="5"/>
        <v>0.45013433218264787</v>
      </c>
      <c r="GW4" s="62">
        <f t="shared" si="5"/>
        <v>0.4251885812562044</v>
      </c>
      <c r="GX4" s="62">
        <f t="shared" si="5"/>
        <v>0.43217952212228583</v>
      </c>
      <c r="GY4" s="62">
        <f t="shared" si="5"/>
        <v>0.38415226712025896</v>
      </c>
      <c r="GZ4" s="62">
        <f t="shared" si="5"/>
        <v>0.35857963875205268</v>
      </c>
      <c r="HA4" s="62">
        <f t="shared" si="5"/>
        <v>0.34385182599475361</v>
      </c>
      <c r="HB4" s="62">
        <f t="shared" si="5"/>
        <v>0.40598070506526185</v>
      </c>
      <c r="HC4" s="62">
        <f t="shared" si="5"/>
        <v>0.44211527572057785</v>
      </c>
      <c r="HD4" s="62">
        <f t="shared" si="5"/>
        <v>0.38799291050987528</v>
      </c>
      <c r="HE4" s="62">
        <f t="shared" si="5"/>
        <v>0.38081032114891877</v>
      </c>
      <c r="HF4" s="62">
        <f t="shared" si="5"/>
        <v>0.37006207408321989</v>
      </c>
      <c r="HG4" s="62">
        <f t="shared" si="5"/>
        <v>0.30828112008654796</v>
      </c>
      <c r="HH4" s="62">
        <f t="shared" si="5"/>
        <v>0.19091494574275625</v>
      </c>
      <c r="HI4" s="62">
        <f t="shared" si="5"/>
        <v>0.1049251493656157</v>
      </c>
      <c r="HJ4" s="62">
        <f t="shared" si="5"/>
        <v>5.0437890566765065E-2</v>
      </c>
      <c r="HK4" s="62">
        <f t="shared" si="5"/>
        <v>0.10912981582149806</v>
      </c>
      <c r="HL4" s="62">
        <f t="shared" si="5"/>
        <v>8.0150193076474641E-2</v>
      </c>
      <c r="HM4" s="62">
        <f t="shared" si="5"/>
        <v>0.13142722141830998</v>
      </c>
      <c r="HN4" s="62">
        <f t="shared" si="5"/>
        <v>0.17754703402899163</v>
      </c>
      <c r="HO4" s="62">
        <f t="shared" si="5"/>
        <v>0.28133298358205205</v>
      </c>
      <c r="HP4" s="62">
        <f t="shared" si="5"/>
        <v>0.28559691949391686</v>
      </c>
      <c r="HQ4" s="62">
        <f t="shared" si="5"/>
        <v>0.36406995230524641</v>
      </c>
      <c r="HR4" s="62">
        <f t="shared" si="5"/>
        <v>0.39950759622890775</v>
      </c>
      <c r="HS4" s="62">
        <f t="shared" si="5"/>
        <v>0.41875672062541769</v>
      </c>
      <c r="HT4" s="62">
        <f t="shared" si="5"/>
        <v>0.43554104519735748</v>
      </c>
      <c r="HU4" s="62">
        <f t="shared" si="5"/>
        <v>0.47537873720514312</v>
      </c>
      <c r="HV4" s="62">
        <f t="shared" si="5"/>
        <v>0.52142347800701594</v>
      </c>
      <c r="HW4" s="62">
        <f t="shared" si="5"/>
        <v>0.48266032615162413</v>
      </c>
      <c r="HX4" s="62">
        <f t="shared" si="5"/>
        <v>0.45785088839264176</v>
      </c>
      <c r="HY4" s="62">
        <f t="shared" si="5"/>
        <v>0.4956761797268886</v>
      </c>
      <c r="HZ4" s="62">
        <f t="shared" si="5"/>
        <v>0.44920302431603409</v>
      </c>
      <c r="IA4" s="62">
        <f t="shared" si="5"/>
        <v>0.3456640757145184</v>
      </c>
      <c r="IB4" s="62">
        <f t="shared" si="5"/>
        <v>0.28053413146080364</v>
      </c>
      <c r="IC4" s="62">
        <f t="shared" si="5"/>
        <v>0.29132848271302136</v>
      </c>
      <c r="ID4" s="62">
        <f t="shared" si="5"/>
        <v>0.19453702793828864</v>
      </c>
      <c r="IE4" s="62">
        <f t="shared" ref="IE4:KP4" si="6">1-IE3</f>
        <v>0.25681776800080258</v>
      </c>
      <c r="IF4" s="62">
        <f t="shared" si="6"/>
        <v>0.27443959528240625</v>
      </c>
      <c r="IG4" s="62">
        <f t="shared" si="6"/>
        <v>0.28212387957484497</v>
      </c>
      <c r="IH4" s="62">
        <f t="shared" si="6"/>
        <v>0.35814158883063663</v>
      </c>
      <c r="II4" s="62">
        <f t="shared" si="6"/>
        <v>0.37059178219454514</v>
      </c>
      <c r="IJ4" s="62">
        <f t="shared" si="6"/>
        <v>0.37657803684423807</v>
      </c>
      <c r="IK4" s="62">
        <f t="shared" si="6"/>
        <v>0.3755159799215898</v>
      </c>
      <c r="IL4" s="62">
        <f t="shared" si="6"/>
        <v>0.33405965227258805</v>
      </c>
      <c r="IM4" s="62">
        <f t="shared" si="6"/>
        <v>0.30701659556656946</v>
      </c>
      <c r="IN4" s="62">
        <f t="shared" si="6"/>
        <v>0.29830470416526322</v>
      </c>
      <c r="IO4" s="62">
        <f t="shared" si="6"/>
        <v>0.24088069984726523</v>
      </c>
      <c r="IP4" s="62">
        <f t="shared" si="6"/>
        <v>0.20872491559073059</v>
      </c>
      <c r="IQ4" s="62">
        <f t="shared" si="6"/>
        <v>0.19901446740068984</v>
      </c>
      <c r="IR4" s="62">
        <f t="shared" si="6"/>
        <v>0.13562404486456958</v>
      </c>
      <c r="IS4" s="62">
        <f t="shared" si="6"/>
        <v>8.635749004129667E-2</v>
      </c>
      <c r="IT4" s="62">
        <f t="shared" si="6"/>
        <v>6.9875595860946493E-2</v>
      </c>
      <c r="IU4" s="62">
        <f t="shared" si="6"/>
        <v>9.9215957569468438E-2</v>
      </c>
      <c r="IV4" s="62">
        <f t="shared" si="6"/>
        <v>0.16516396179790283</v>
      </c>
      <c r="IW4" s="62">
        <f t="shared" si="6"/>
        <v>0.2156124497991968</v>
      </c>
      <c r="IX4" s="62">
        <f t="shared" si="6"/>
        <v>0.15841209193506312</v>
      </c>
      <c r="IY4" s="62">
        <f t="shared" si="6"/>
        <v>5.2728898588944917E-2</v>
      </c>
      <c r="IZ4" s="62">
        <f t="shared" si="6"/>
        <v>9.4032208966906894E-2</v>
      </c>
      <c r="JA4" s="62">
        <f t="shared" si="6"/>
        <v>7.906248561035123E-2</v>
      </c>
      <c r="JB4" s="62">
        <f t="shared" si="6"/>
        <v>0.11778847214196542</v>
      </c>
      <c r="JC4" s="62">
        <f t="shared" si="6"/>
        <v>0.14309315948407353</v>
      </c>
      <c r="JD4" s="62">
        <f t="shared" si="6"/>
        <v>0.13782697911816955</v>
      </c>
      <c r="JE4" s="62">
        <f t="shared" si="6"/>
        <v>0.13529368020739119</v>
      </c>
      <c r="JF4" s="62">
        <f t="shared" si="6"/>
        <v>0.15611814345991559</v>
      </c>
      <c r="JG4" s="62">
        <f t="shared" si="6"/>
        <v>0.23046141533536491</v>
      </c>
      <c r="JH4" s="62">
        <f t="shared" si="6"/>
        <v>0.23901132351150622</v>
      </c>
      <c r="JI4" s="62">
        <f t="shared" si="6"/>
        <v>0.2608896818721369</v>
      </c>
      <c r="JJ4" s="62">
        <f t="shared" si="6"/>
        <v>0.24759701296014147</v>
      </c>
      <c r="JK4" s="62">
        <f t="shared" si="6"/>
        <v>0.30546005631329853</v>
      </c>
      <c r="JL4" s="62">
        <f t="shared" si="6"/>
        <v>0.32488084146851914</v>
      </c>
      <c r="JM4" s="62">
        <f t="shared" si="6"/>
        <v>0.3485036431676275</v>
      </c>
      <c r="JN4" s="62">
        <f t="shared" si="6"/>
        <v>0.34259917877489421</v>
      </c>
      <c r="JO4" s="62">
        <f t="shared" si="6"/>
        <v>0.35388412557908133</v>
      </c>
      <c r="JP4" s="62">
        <f t="shared" si="6"/>
        <v>0.36859598477558642</v>
      </c>
      <c r="JQ4" s="62">
        <f t="shared" si="6"/>
        <v>0.3939996267037702</v>
      </c>
      <c r="JR4" s="62">
        <f t="shared" si="6"/>
        <v>0.42326081414810435</v>
      </c>
      <c r="JS4" s="62">
        <f t="shared" si="6"/>
        <v>0.35423210448007947</v>
      </c>
      <c r="JT4" s="62">
        <f t="shared" si="6"/>
        <v>0.37425301453610249</v>
      </c>
      <c r="JU4" s="62">
        <f t="shared" si="6"/>
        <v>0.38222984138751182</v>
      </c>
      <c r="JV4" s="62">
        <f t="shared" si="6"/>
        <v>0.3798126538064619</v>
      </c>
      <c r="JW4" s="62">
        <f t="shared" si="6"/>
        <v>0.37506639919508544</v>
      </c>
      <c r="JX4" s="62">
        <f t="shared" si="6"/>
        <v>0.39503932244404116</v>
      </c>
      <c r="JY4" s="62">
        <f t="shared" si="6"/>
        <v>0.39201817136089445</v>
      </c>
      <c r="JZ4" s="62">
        <f t="shared" si="6"/>
        <v>0.39146283207112587</v>
      </c>
      <c r="KA4" s="62">
        <f t="shared" si="6"/>
        <v>0.38833655679967893</v>
      </c>
      <c r="KB4" s="62">
        <f t="shared" si="6"/>
        <v>0.37532405064872609</v>
      </c>
      <c r="KC4" s="62">
        <f t="shared" si="6"/>
        <v>0.36759053257730889</v>
      </c>
      <c r="KD4" s="62">
        <f t="shared" si="6"/>
        <v>0.3627122964662397</v>
      </c>
      <c r="KE4" s="62">
        <f t="shared" si="6"/>
        <v>0.32025504030887608</v>
      </c>
      <c r="KF4" s="62">
        <f t="shared" si="6"/>
        <v>0.38325741232079014</v>
      </c>
      <c r="KG4" s="62">
        <f t="shared" si="6"/>
        <v>0.36824974856339998</v>
      </c>
      <c r="KH4" s="62">
        <f t="shared" si="6"/>
        <v>0.38315469493298604</v>
      </c>
      <c r="KI4" s="62">
        <f t="shared" si="6"/>
        <v>0.40147428853248679</v>
      </c>
      <c r="KJ4" s="62">
        <f t="shared" si="6"/>
        <v>0.40513581938971699</v>
      </c>
      <c r="KK4" s="62">
        <f t="shared" si="6"/>
        <v>0.40704196956939398</v>
      </c>
      <c r="KL4" s="62">
        <f t="shared" si="6"/>
        <v>0.37721788281482582</v>
      </c>
      <c r="KM4" s="62">
        <f t="shared" si="6"/>
        <v>0.34329553999165985</v>
      </c>
      <c r="KN4" s="62">
        <f t="shared" si="6"/>
        <v>0.39434316516261891</v>
      </c>
      <c r="KO4" s="62">
        <f t="shared" si="6"/>
        <v>0.40726550237805093</v>
      </c>
      <c r="KP4" s="62">
        <f t="shared" si="6"/>
        <v>0.4034053621926047</v>
      </c>
      <c r="KQ4" s="62">
        <f t="shared" ref="KQ4:LJ4" si="7">1-KQ3</f>
        <v>0.32183159722222232</v>
      </c>
      <c r="KR4" s="62">
        <f t="shared" si="7"/>
        <v>0.30823135510559851</v>
      </c>
      <c r="KS4" s="62">
        <f t="shared" si="7"/>
        <v>0.35575727511097088</v>
      </c>
      <c r="KT4" s="62">
        <f t="shared" si="7"/>
        <v>0.35552268721260338</v>
      </c>
      <c r="KU4" s="62">
        <f t="shared" si="7"/>
        <v>0.37202891178890118</v>
      </c>
      <c r="KV4" s="62">
        <f t="shared" si="7"/>
        <v>0.34236918078928846</v>
      </c>
      <c r="KW4" s="62">
        <f t="shared" si="7"/>
        <v>0.36360211385921859</v>
      </c>
      <c r="KX4" s="62">
        <f t="shared" si="7"/>
        <v>0.37019339471428514</v>
      </c>
      <c r="KY4" s="62">
        <f t="shared" si="7"/>
        <v>0.37063218738042014</v>
      </c>
      <c r="KZ4" s="62">
        <f t="shared" si="7"/>
        <v>0.37211171388386577</v>
      </c>
      <c r="LA4" s="62">
        <f t="shared" si="7"/>
        <v>0.43487052318556718</v>
      </c>
      <c r="LB4" s="62">
        <f t="shared" si="7"/>
        <v>0.44798256949761439</v>
      </c>
      <c r="LC4" s="62">
        <f t="shared" si="7"/>
        <v>0.46150921734672667</v>
      </c>
      <c r="LD4" s="62">
        <f t="shared" si="7"/>
        <v>0.4707306087603611</v>
      </c>
      <c r="LE4" s="62">
        <f t="shared" si="7"/>
        <v>0.47306992098683465</v>
      </c>
      <c r="LF4" s="62">
        <f t="shared" si="7"/>
        <v>0.46800643925005936</v>
      </c>
      <c r="LG4" s="62">
        <f t="shared" si="7"/>
        <v>0.45526559343093886</v>
      </c>
      <c r="LH4" s="62">
        <f t="shared" si="7"/>
        <v>0.46461994440613519</v>
      </c>
      <c r="LI4" s="62">
        <f t="shared" si="7"/>
        <v>0.47086307523797932</v>
      </c>
      <c r="LJ4" s="62">
        <f t="shared" si="7"/>
        <v>0.44761452331895291</v>
      </c>
    </row>
    <row r="5" spans="1:322"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</row>
    <row r="6" spans="1:322">
      <c r="A6" s="60" t="s">
        <v>353</v>
      </c>
      <c r="FC6" s="60">
        <v>4.1360000000000001</v>
      </c>
      <c r="FD6" s="60">
        <v>3.9660000000000002</v>
      </c>
      <c r="FE6" s="60">
        <v>3.839</v>
      </c>
      <c r="FF6" s="60">
        <v>4.5019999999999998</v>
      </c>
      <c r="FG6" s="60">
        <v>4.6370000000000005</v>
      </c>
      <c r="FH6" s="60">
        <v>4.6150000000000002</v>
      </c>
      <c r="FI6" s="60">
        <v>4.4750000000000005</v>
      </c>
      <c r="FJ6" s="60">
        <v>4.1239999999999997</v>
      </c>
      <c r="FK6" s="60">
        <v>4.1180000000000003</v>
      </c>
      <c r="FL6" s="60">
        <v>4.0280000000000005</v>
      </c>
      <c r="FM6" s="60">
        <v>4.3639999999999999</v>
      </c>
      <c r="FN6" s="60">
        <v>4.218</v>
      </c>
      <c r="FO6" s="60">
        <v>4.1349999999999998</v>
      </c>
      <c r="FP6" s="60">
        <v>4.3710000000000004</v>
      </c>
      <c r="FQ6" s="60">
        <v>4.4969999999999999</v>
      </c>
      <c r="FR6" s="60">
        <v>4.2039999999999997</v>
      </c>
      <c r="FS6" s="60">
        <v>4.03</v>
      </c>
      <c r="FT6" s="60">
        <v>3.9430000000000001</v>
      </c>
      <c r="FU6" s="60">
        <v>4.2830000000000004</v>
      </c>
      <c r="FV6" s="60">
        <v>4.0419999999999998</v>
      </c>
      <c r="FW6" s="60">
        <v>4.3260000000000005</v>
      </c>
      <c r="FX6" s="60">
        <v>4.5570000000000004</v>
      </c>
      <c r="FY6" s="60">
        <v>4.5</v>
      </c>
      <c r="FZ6" s="60">
        <v>4.3979999999999997</v>
      </c>
      <c r="GA6" s="60">
        <v>4.53</v>
      </c>
      <c r="GB6" s="60">
        <v>4.5490000000000004</v>
      </c>
      <c r="GC6" s="60">
        <v>4.8540000000000001</v>
      </c>
      <c r="GD6" s="60">
        <v>5.0709999999999997</v>
      </c>
      <c r="GE6" s="60">
        <v>5.1120000000000001</v>
      </c>
      <c r="GF6" s="60">
        <v>5.1370000000000005</v>
      </c>
      <c r="GG6" s="60">
        <v>4.9870000000000001</v>
      </c>
      <c r="GH6" s="60">
        <v>4.7279999999999998</v>
      </c>
      <c r="GI6" s="60">
        <v>4.6319999999999997</v>
      </c>
      <c r="GJ6" s="60">
        <v>4.6059999999999999</v>
      </c>
      <c r="GK6" s="60">
        <v>4.4619999999999997</v>
      </c>
      <c r="GL6" s="60">
        <v>4.71</v>
      </c>
      <c r="GM6" s="60">
        <v>4.8260000000000005</v>
      </c>
      <c r="GN6" s="60">
        <v>4.5540000000000003</v>
      </c>
      <c r="GO6" s="60">
        <v>4.6520000000000001</v>
      </c>
      <c r="GP6" s="60">
        <v>4.6319999999999997</v>
      </c>
      <c r="GQ6" s="60">
        <v>4.8899999999999997</v>
      </c>
      <c r="GR6" s="60">
        <v>5.0330000000000004</v>
      </c>
      <c r="GS6" s="60">
        <v>4.7729999999999997</v>
      </c>
      <c r="GT6" s="60">
        <v>4.5410000000000004</v>
      </c>
      <c r="GU6" s="60">
        <v>4.577</v>
      </c>
      <c r="GV6" s="60">
        <v>4.4670000000000005</v>
      </c>
      <c r="GW6" s="60">
        <v>3.9689999999999999</v>
      </c>
      <c r="GX6" s="60">
        <v>4.0339999999999998</v>
      </c>
      <c r="GY6" s="60">
        <v>3.6360000000000001</v>
      </c>
      <c r="GZ6" s="60">
        <v>3.5300000000000002</v>
      </c>
      <c r="HA6" s="60">
        <v>3.431</v>
      </c>
      <c r="HB6" s="60">
        <v>3.7610000000000001</v>
      </c>
      <c r="HC6" s="60">
        <v>4.0449999999999999</v>
      </c>
      <c r="HD6" s="60">
        <v>3.976</v>
      </c>
      <c r="HE6" s="60">
        <v>3.9790000000000001</v>
      </c>
      <c r="HF6" s="60">
        <v>3.8130000000000002</v>
      </c>
      <c r="HG6" s="60">
        <v>3.8240000000000003</v>
      </c>
      <c r="HH6" s="60">
        <v>3.9820000000000002</v>
      </c>
      <c r="HI6" s="60">
        <v>2.9649999999999999</v>
      </c>
      <c r="HJ6" s="60">
        <v>2.2509999999999999</v>
      </c>
      <c r="HK6" s="60">
        <v>2.8439999999999999</v>
      </c>
      <c r="HL6" s="60">
        <v>3.044</v>
      </c>
      <c r="HM6" s="60">
        <v>2.6870000000000003</v>
      </c>
      <c r="HN6" s="60">
        <v>3.125</v>
      </c>
      <c r="HO6" s="60">
        <v>3.4649999999999999</v>
      </c>
      <c r="HP6" s="60">
        <v>3.52</v>
      </c>
      <c r="HQ6" s="60">
        <v>3.5</v>
      </c>
      <c r="HR6" s="60">
        <v>3.4</v>
      </c>
      <c r="HS6" s="60">
        <v>3.3050000000000002</v>
      </c>
      <c r="HT6" s="60">
        <v>3.3820000000000001</v>
      </c>
      <c r="HU6" s="60">
        <v>3.1990000000000003</v>
      </c>
      <c r="HV6" s="60">
        <v>3.835</v>
      </c>
      <c r="HW6" s="60">
        <v>3.5880000000000001</v>
      </c>
      <c r="HX6" s="60">
        <v>3.613</v>
      </c>
      <c r="HY6" s="60">
        <v>3.8290000000000002</v>
      </c>
      <c r="HZ6" s="60">
        <v>3.657</v>
      </c>
      <c r="IA6" s="60">
        <v>3.2930000000000001</v>
      </c>
      <c r="IB6" s="60">
        <v>2.9370000000000003</v>
      </c>
      <c r="IC6" s="60">
        <v>2.907</v>
      </c>
      <c r="ID6" s="60">
        <v>2.472</v>
      </c>
      <c r="IE6" s="60">
        <v>2.5049999999999999</v>
      </c>
      <c r="IF6" s="60">
        <v>2.6030000000000002</v>
      </c>
      <c r="IG6" s="60">
        <v>2.7960000000000003</v>
      </c>
      <c r="IH6" s="60">
        <v>3.3080000000000003</v>
      </c>
      <c r="II6" s="60">
        <v>3.3810000000000002</v>
      </c>
      <c r="IJ6" s="60">
        <v>3.4159999999999999</v>
      </c>
      <c r="IK6" s="60">
        <v>3.4530000000000003</v>
      </c>
      <c r="IL6" s="60">
        <v>3.2960000000000003</v>
      </c>
      <c r="IM6" s="60">
        <v>3.0489999999999999</v>
      </c>
      <c r="IN6" s="60">
        <v>3.157</v>
      </c>
      <c r="IO6" s="60">
        <v>2.8040000000000003</v>
      </c>
      <c r="IP6" s="60">
        <v>2.2130000000000001</v>
      </c>
      <c r="IQ6" s="60">
        <v>1.9279999999999999</v>
      </c>
      <c r="IR6" s="60">
        <v>2.1739999999999999</v>
      </c>
      <c r="IS6" s="60">
        <v>2.0680000000000001</v>
      </c>
      <c r="IT6" s="60">
        <v>1.875</v>
      </c>
      <c r="IU6" s="60">
        <v>1.802</v>
      </c>
      <c r="IV6" s="60">
        <v>1.978</v>
      </c>
      <c r="IW6" s="60">
        <v>2.218</v>
      </c>
      <c r="IX6" s="60">
        <v>1.9160000000000001</v>
      </c>
      <c r="IY6" s="60">
        <v>1.581</v>
      </c>
      <c r="IZ6" s="60">
        <v>1.6580000000000001</v>
      </c>
      <c r="JA6" s="60">
        <v>1.4890000000000001</v>
      </c>
      <c r="JB6" s="60">
        <v>1.5629999999999999</v>
      </c>
      <c r="JC6" s="60">
        <v>1.6360000000000001</v>
      </c>
      <c r="JD6" s="60">
        <v>1.6850000000000001</v>
      </c>
      <c r="JE6" s="60">
        <v>1.6160000000000001</v>
      </c>
      <c r="JF6" s="60">
        <v>1.75</v>
      </c>
      <c r="JG6" s="60">
        <v>1.9850000000000001</v>
      </c>
      <c r="JH6" s="60">
        <v>1.8900000000000001</v>
      </c>
      <c r="JI6" s="60">
        <v>1.851</v>
      </c>
      <c r="JJ6" s="60">
        <v>1.675</v>
      </c>
      <c r="JK6" s="60">
        <v>2.161</v>
      </c>
      <c r="JL6" s="60">
        <v>2.4790000000000001</v>
      </c>
      <c r="JM6" s="60">
        <v>2.5920000000000001</v>
      </c>
      <c r="JN6" s="60">
        <v>2.7480000000000002</v>
      </c>
      <c r="JO6" s="60">
        <v>2.6160000000000001</v>
      </c>
      <c r="JP6" s="60">
        <v>2.5420000000000003</v>
      </c>
      <c r="JQ6" s="60">
        <v>2.7560000000000002</v>
      </c>
      <c r="JR6" s="60">
        <v>3.0070000000000001</v>
      </c>
      <c r="JS6" s="60">
        <v>2.6659999999999999</v>
      </c>
      <c r="JT6" s="60">
        <v>2.661</v>
      </c>
      <c r="JU6" s="60">
        <v>2.7250000000000001</v>
      </c>
      <c r="JV6" s="60">
        <v>2.6480000000000001</v>
      </c>
      <c r="JW6" s="60">
        <v>2.456</v>
      </c>
      <c r="JX6" s="60">
        <v>2.5150000000000001</v>
      </c>
      <c r="JY6" s="60">
        <v>2.5569999999999999</v>
      </c>
      <c r="JZ6" s="60">
        <v>2.3450000000000002</v>
      </c>
      <c r="KA6" s="60">
        <v>2.5070000000000001</v>
      </c>
      <c r="KB6" s="60">
        <v>2.335</v>
      </c>
      <c r="KC6" s="60">
        <v>2.1960000000000002</v>
      </c>
      <c r="KD6" s="60">
        <v>2.1750000000000003</v>
      </c>
      <c r="KE6" s="60">
        <v>1.68</v>
      </c>
      <c r="KF6" s="60">
        <v>2.008</v>
      </c>
      <c r="KG6" s="60">
        <v>1.9339999999999999</v>
      </c>
      <c r="KH6" s="60">
        <v>2.044</v>
      </c>
      <c r="KI6" s="60">
        <v>2.0939999999999999</v>
      </c>
      <c r="KJ6" s="60">
        <v>2.3319999999999999</v>
      </c>
      <c r="KK6" s="60">
        <v>2.2050000000000001</v>
      </c>
      <c r="KL6" s="60">
        <v>2.1989999999999998</v>
      </c>
      <c r="KM6" s="60">
        <v>2.0590000000000002</v>
      </c>
      <c r="KN6" s="60">
        <v>2.15</v>
      </c>
      <c r="KO6" s="60">
        <v>2.2080000000000002</v>
      </c>
      <c r="KP6" s="60">
        <v>2.27</v>
      </c>
      <c r="KQ6" s="60">
        <v>1.93</v>
      </c>
      <c r="KR6" s="60">
        <v>1.74</v>
      </c>
      <c r="KS6" s="60">
        <v>1.7850000000000001</v>
      </c>
      <c r="KT6" s="60">
        <v>1.819</v>
      </c>
      <c r="KU6" s="60">
        <v>1.833</v>
      </c>
      <c r="KV6" s="60">
        <v>1.4910000000000001</v>
      </c>
      <c r="KW6" s="60">
        <v>1.458</v>
      </c>
      <c r="KX6" s="60">
        <v>1.5669999999999999</v>
      </c>
      <c r="KY6" s="60">
        <v>1.6060000000000001</v>
      </c>
      <c r="KZ6" s="60">
        <v>1.8340000000000001</v>
      </c>
      <c r="LA6" s="60">
        <v>2.367</v>
      </c>
      <c r="LB6" s="60">
        <v>2.4470000000000001</v>
      </c>
      <c r="LC6" s="60">
        <v>2.4670000000000001</v>
      </c>
      <c r="LD6" s="60">
        <v>2.359</v>
      </c>
      <c r="LE6" s="60">
        <v>2.395</v>
      </c>
      <c r="LF6" s="60">
        <v>2.2829999999999999</v>
      </c>
      <c r="LG6" s="60">
        <v>2.1970000000000001</v>
      </c>
      <c r="LH6" s="60">
        <v>2.3010000000000002</v>
      </c>
      <c r="LI6" s="60">
        <v>2.2920000000000003</v>
      </c>
      <c r="LJ6" s="60">
        <v>2.121</v>
      </c>
    </row>
    <row r="8" spans="1:322">
      <c r="FM8" s="60">
        <v>12.048192771084336</v>
      </c>
      <c r="FN8" s="60">
        <v>12.048192771084336</v>
      </c>
      <c r="FO8" s="60">
        <v>12.048192771084336</v>
      </c>
      <c r="FP8" s="60">
        <v>9.8804465961861467</v>
      </c>
      <c r="FQ8" s="60">
        <v>9.7589538401483367</v>
      </c>
      <c r="FR8" s="60">
        <v>10.046212577858148</v>
      </c>
      <c r="FS8" s="60">
        <v>10.224948875255622</v>
      </c>
      <c r="FT8" s="60">
        <v>10.316723408645414</v>
      </c>
      <c r="FU8" s="60">
        <v>9.9671085418120189</v>
      </c>
      <c r="FV8" s="60">
        <v>10.212418300653596</v>
      </c>
      <c r="FW8" s="60">
        <v>9.9245732433505349</v>
      </c>
      <c r="FX8" s="60">
        <v>9.7021441738624237</v>
      </c>
      <c r="FY8" s="60">
        <v>9.7560975609756095</v>
      </c>
      <c r="FZ8" s="60">
        <v>9.8541584548679548</v>
      </c>
      <c r="GA8" s="60">
        <v>9.7276264591439681</v>
      </c>
      <c r="GB8" s="60">
        <v>9.7096805515098552</v>
      </c>
      <c r="GC8" s="60">
        <v>9.4304036212749907</v>
      </c>
      <c r="GD8" s="60">
        <v>9.2412900840957395</v>
      </c>
      <c r="GE8" s="60">
        <v>9.2064076597311733</v>
      </c>
      <c r="GF8" s="60">
        <v>9.185266832001469</v>
      </c>
      <c r="GG8" s="60">
        <v>9.3135885256589361</v>
      </c>
      <c r="GH8" s="60">
        <v>9.5438060698606613</v>
      </c>
      <c r="GI8" s="60">
        <v>9.6320554806395684</v>
      </c>
      <c r="GJ8" s="60">
        <v>9.6562379297025878</v>
      </c>
      <c r="GK8" s="60">
        <v>9.7924010967489235</v>
      </c>
      <c r="GL8" s="60">
        <v>9.5602294455066907</v>
      </c>
      <c r="GM8" s="60">
        <v>9.4553706505295008</v>
      </c>
      <c r="GN8" s="60">
        <v>9.7049689440993792</v>
      </c>
      <c r="GO8" s="60">
        <v>9.6135358584887509</v>
      </c>
      <c r="GP8" s="60">
        <v>9.6320554806395684</v>
      </c>
      <c r="GQ8" s="60">
        <v>9.3984962406015029</v>
      </c>
      <c r="GR8" s="60">
        <v>9.2738569971251028</v>
      </c>
      <c r="GS8" s="60">
        <v>9.5029934429345246</v>
      </c>
      <c r="GT8" s="60">
        <v>9.7172286463900495</v>
      </c>
      <c r="GU8" s="60">
        <v>9.6833543139343465</v>
      </c>
      <c r="GV8" s="60">
        <v>9.7876088871488687</v>
      </c>
      <c r="GW8" s="60">
        <v>10.289124395513943</v>
      </c>
      <c r="GX8" s="60">
        <v>10.220768601798856</v>
      </c>
      <c r="GY8" s="60">
        <v>10.65416577881952</v>
      </c>
      <c r="GZ8" s="60">
        <v>10.775862068965516</v>
      </c>
      <c r="HA8" s="60">
        <v>10.892059688487091</v>
      </c>
      <c r="HB8" s="60">
        <v>10.514141520344864</v>
      </c>
      <c r="HC8" s="60">
        <v>10.209290454313425</v>
      </c>
      <c r="HD8" s="60">
        <v>10.281719103434096</v>
      </c>
      <c r="HE8" s="60">
        <v>10.278548668927948</v>
      </c>
      <c r="HF8" s="60">
        <v>10.456969570218551</v>
      </c>
      <c r="HG8" s="60">
        <v>10.444955086693128</v>
      </c>
      <c r="HH8" s="60">
        <v>10.275380189066997</v>
      </c>
      <c r="HI8" s="60">
        <v>10.293360782295419</v>
      </c>
      <c r="HJ8" s="60">
        <v>11.109876680368849</v>
      </c>
      <c r="HK8" s="60">
        <v>10.423181154888473</v>
      </c>
      <c r="HL8" s="60">
        <v>10.210332856851133</v>
      </c>
      <c r="HM8" s="60">
        <v>10.596587898696619</v>
      </c>
      <c r="HN8" s="60">
        <v>11.267605633802816</v>
      </c>
      <c r="HO8" s="60">
        <v>10.851871947911015</v>
      </c>
      <c r="HP8" s="60">
        <v>10.787486515641856</v>
      </c>
      <c r="HQ8" s="60">
        <v>10.810810810810811</v>
      </c>
      <c r="HR8" s="60">
        <v>10.928961748633879</v>
      </c>
      <c r="HS8" s="60">
        <v>11.043622308117063</v>
      </c>
      <c r="HT8" s="60">
        <v>10.950503723171266</v>
      </c>
      <c r="HU8" s="60">
        <v>11.174432897530451</v>
      </c>
      <c r="HV8" s="60">
        <v>10.432968179447052</v>
      </c>
      <c r="HW8" s="60">
        <v>10.708931248661383</v>
      </c>
      <c r="HX8" s="60">
        <v>10.680337498664958</v>
      </c>
      <c r="HY8" s="60">
        <v>10.439503079653408</v>
      </c>
      <c r="HZ8" s="60">
        <v>10.630381630700542</v>
      </c>
      <c r="IA8" s="60">
        <v>11.05827712042464</v>
      </c>
      <c r="IB8" s="60">
        <v>11.511453896627142</v>
      </c>
      <c r="IC8" s="60">
        <v>11.551345731777753</v>
      </c>
      <c r="ID8" s="60">
        <v>12.162490878131843</v>
      </c>
      <c r="IE8" s="60">
        <v>12.113870381586919</v>
      </c>
      <c r="IF8" s="60">
        <v>11.971746677840297</v>
      </c>
      <c r="IG8" s="60">
        <v>11.701380762930027</v>
      </c>
      <c r="IH8" s="60">
        <v>11.039964672113049</v>
      </c>
      <c r="II8" s="60">
        <v>10.951702989814915</v>
      </c>
      <c r="IJ8" s="60">
        <v>10.909884355225834</v>
      </c>
      <c r="IK8" s="60">
        <v>10.866021949364338</v>
      </c>
      <c r="IL8" s="60">
        <v>11.05460977227504</v>
      </c>
      <c r="IM8" s="60">
        <v>11.364927832708263</v>
      </c>
      <c r="IN8" s="60">
        <v>11.227124733355788</v>
      </c>
      <c r="IO8" s="60">
        <v>11.690437222352116</v>
      </c>
      <c r="IP8" s="60">
        <v>11.1569786901707</v>
      </c>
      <c r="IQ8" s="60">
        <v>10.332713370531101</v>
      </c>
      <c r="IR8" s="60">
        <v>12.619888944977285</v>
      </c>
      <c r="IS8" s="60">
        <v>12.790995139421847</v>
      </c>
      <c r="IT8" s="60">
        <v>13.114754098360656</v>
      </c>
      <c r="IU8" s="60">
        <v>13.241525423728815</v>
      </c>
      <c r="IV8" s="60">
        <v>12.939958592132506</v>
      </c>
      <c r="IW8" s="60">
        <v>12.550200803212851</v>
      </c>
      <c r="IX8" s="60">
        <v>13.044612575006521</v>
      </c>
      <c r="IY8" s="60">
        <v>13.640703860319194</v>
      </c>
      <c r="IZ8" s="60">
        <v>13.498920086393088</v>
      </c>
      <c r="JA8" s="60">
        <v>13.814062715844731</v>
      </c>
      <c r="JB8" s="60">
        <v>13.674278681799535</v>
      </c>
      <c r="JC8" s="60">
        <v>13.539128080151638</v>
      </c>
      <c r="JD8" s="60">
        <v>13.449899125756556</v>
      </c>
      <c r="JE8" s="60">
        <v>13.57588922074396</v>
      </c>
      <c r="JF8" s="60">
        <v>13.333333333333334</v>
      </c>
      <c r="JG8" s="60">
        <v>12.92824822236587</v>
      </c>
      <c r="JH8" s="60">
        <v>13.089005235602093</v>
      </c>
      <c r="JI8" s="60">
        <v>13.156163662675963</v>
      </c>
      <c r="JJ8" s="60">
        <v>13.468013468013469</v>
      </c>
      <c r="JK8" s="60">
        <v>12.640626975097966</v>
      </c>
      <c r="JL8" s="60">
        <v>12.152144853566655</v>
      </c>
      <c r="JM8" s="60">
        <v>11.987532965715655</v>
      </c>
      <c r="JN8" s="60">
        <v>11.767474699929394</v>
      </c>
      <c r="JO8" s="60">
        <v>11.953143676786995</v>
      </c>
      <c r="JP8" s="60">
        <v>12.059816690786301</v>
      </c>
      <c r="JQ8" s="60">
        <v>11.75640724194686</v>
      </c>
      <c r="JR8" s="60">
        <v>11.419435879867535</v>
      </c>
      <c r="JS8" s="60">
        <v>11.882129277566539</v>
      </c>
      <c r="JT8" s="60">
        <v>11.889192723814054</v>
      </c>
      <c r="JU8" s="60">
        <v>11.799410029498526</v>
      </c>
      <c r="JV8" s="60">
        <v>11.907597046915933</v>
      </c>
      <c r="JW8" s="60">
        <v>12.186205215695834</v>
      </c>
      <c r="JX8" s="60">
        <v>12.099213551119176</v>
      </c>
      <c r="JY8" s="60">
        <v>12.038040207054291</v>
      </c>
      <c r="JZ8" s="60">
        <v>12.353304508956144</v>
      </c>
      <c r="KA8" s="60">
        <v>12.110936175366357</v>
      </c>
      <c r="KB8" s="60">
        <v>12.368583797155225</v>
      </c>
      <c r="KC8" s="60">
        <v>12.584948401711554</v>
      </c>
      <c r="KD8" s="60">
        <v>12.618296529968454</v>
      </c>
      <c r="KE8" s="60">
        <f t="shared" ref="KE8:KN8" si="8">100/(KE6+5.75)</f>
        <v>13.458950201884253</v>
      </c>
      <c r="KF8" s="60">
        <f t="shared" si="8"/>
        <v>12.889920082495488</v>
      </c>
      <c r="KG8" s="60">
        <f t="shared" si="8"/>
        <v>13.014055179593962</v>
      </c>
      <c r="KH8" s="60">
        <f t="shared" si="8"/>
        <v>12.830382345393891</v>
      </c>
      <c r="KI8" s="60">
        <f t="shared" si="8"/>
        <v>12.748597654258033</v>
      </c>
      <c r="KJ8" s="60">
        <f t="shared" si="8"/>
        <v>12.373174956693887</v>
      </c>
      <c r="KK8" s="60">
        <f t="shared" si="8"/>
        <v>12.570710245128849</v>
      </c>
      <c r="KL8" s="60">
        <f t="shared" si="8"/>
        <v>12.580198767140521</v>
      </c>
      <c r="KM8" s="60">
        <f t="shared" si="8"/>
        <v>12.805736970162632</v>
      </c>
      <c r="KN8" s="60">
        <f t="shared" si="8"/>
        <v>12.658227848101266</v>
      </c>
      <c r="KO8" s="60">
        <f t="shared" ref="KO8:LJ8" si="9">100/(KO6+5.75)</f>
        <v>12.565971349585322</v>
      </c>
      <c r="KP8" s="60">
        <f t="shared" si="9"/>
        <v>12.468827930174564</v>
      </c>
      <c r="KQ8" s="60">
        <f t="shared" si="9"/>
        <v>13.020833333333334</v>
      </c>
      <c r="KR8" s="60">
        <f t="shared" si="9"/>
        <v>13.351134846461949</v>
      </c>
      <c r="KS8" s="60">
        <f t="shared" si="9"/>
        <v>13.271400132714001</v>
      </c>
      <c r="KT8" s="60">
        <f t="shared" si="9"/>
        <v>13.21178491214163</v>
      </c>
      <c r="KU8" s="60">
        <f t="shared" si="9"/>
        <v>13.187392852433074</v>
      </c>
      <c r="KV8" s="60">
        <f t="shared" si="9"/>
        <v>13.810247203424941</v>
      </c>
      <c r="KW8" s="60">
        <f t="shared" si="9"/>
        <v>13.873473917869035</v>
      </c>
      <c r="KX8" s="60">
        <f t="shared" si="9"/>
        <v>13.666803334700013</v>
      </c>
      <c r="KY8" s="60">
        <f t="shared" si="9"/>
        <v>13.594344752582925</v>
      </c>
      <c r="KZ8" s="60">
        <f t="shared" si="9"/>
        <v>13.185654008438819</v>
      </c>
      <c r="LA8" s="60">
        <f t="shared" si="9"/>
        <v>12.319822594554637</v>
      </c>
      <c r="LB8" s="60">
        <f t="shared" si="9"/>
        <v>12.199585214102722</v>
      </c>
      <c r="LC8" s="60">
        <f t="shared" si="9"/>
        <v>12.169891687963977</v>
      </c>
      <c r="LD8" s="60">
        <f t="shared" si="9"/>
        <v>12.331976815883586</v>
      </c>
      <c r="LE8" s="60">
        <f t="shared" si="9"/>
        <v>12.277470841006753</v>
      </c>
      <c r="LF8" s="60">
        <f t="shared" si="9"/>
        <v>12.448649321548613</v>
      </c>
      <c r="LG8" s="60">
        <f t="shared" si="9"/>
        <v>12.583364791745312</v>
      </c>
      <c r="LH8" s="60">
        <f t="shared" si="9"/>
        <v>12.420817289777666</v>
      </c>
      <c r="LI8" s="60">
        <f t="shared" si="9"/>
        <v>12.434717731907487</v>
      </c>
      <c r="LJ8" s="60">
        <f t="shared" si="9"/>
        <v>12.704865963664083</v>
      </c>
    </row>
    <row r="9" spans="1:322">
      <c r="FM9" s="60">
        <f t="shared" ref="FM9:FN9" si="10">FM8*FM6/100</f>
        <v>0.52578313253012043</v>
      </c>
      <c r="FN9" s="60">
        <f t="shared" si="10"/>
        <v>0.50819277108433736</v>
      </c>
      <c r="FO9" s="60">
        <f>FO8*FO6/100</f>
        <v>0.49819277108433729</v>
      </c>
    </row>
  </sheetData>
  <pageMargins left="0.7" right="0.7" top="0.75" bottom="0.75" header="0.3" footer="0.3"/>
  <pageSetup paperSize="0" orientation="portrait" horizontalDpi="0" verticalDpi="0" copies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tabColor theme="6" tint="0.39997558519241921"/>
  </sheetPr>
  <dimension ref="A2:C343"/>
  <sheetViews>
    <sheetView workbookViewId="0">
      <pane ySplit="9435"/>
      <selection activeCell="H18" sqref="H18"/>
      <selection pane="bottomLeft" activeCell="H315" sqref="H315"/>
    </sheetView>
  </sheetViews>
  <sheetFormatPr baseColWidth="10" defaultColWidth="10.140625" defaultRowHeight="12.75"/>
  <cols>
    <col min="1" max="3" width="10.140625" style="7"/>
  </cols>
  <sheetData>
    <row r="2" spans="1:3">
      <c r="B2" s="7" t="s">
        <v>5</v>
      </c>
      <c r="C2" s="7" t="s">
        <v>90</v>
      </c>
    </row>
    <row r="3" spans="1:3">
      <c r="A3" s="8">
        <v>33238</v>
      </c>
      <c r="B3" s="7">
        <v>330.22</v>
      </c>
      <c r="C3" s="7">
        <v>2</v>
      </c>
    </row>
    <row r="4" spans="1:3">
      <c r="A4" s="8">
        <v>33269</v>
      </c>
      <c r="B4" s="7">
        <v>343.93</v>
      </c>
      <c r="C4" s="7">
        <v>2.06</v>
      </c>
    </row>
    <row r="5" spans="1:3">
      <c r="A5" s="8">
        <v>33297</v>
      </c>
      <c r="B5" s="7">
        <v>367.07</v>
      </c>
      <c r="C5" s="7">
        <v>2.2000000000000002</v>
      </c>
    </row>
    <row r="6" spans="1:3">
      <c r="A6" s="8">
        <v>33326</v>
      </c>
      <c r="B6" s="7">
        <v>375.22</v>
      </c>
      <c r="C6" s="7">
        <v>2.27</v>
      </c>
    </row>
    <row r="7" spans="1:3">
      <c r="A7" s="8">
        <v>33358</v>
      </c>
      <c r="B7" s="7">
        <v>375.35</v>
      </c>
      <c r="C7" s="7">
        <v>2.2600000000000002</v>
      </c>
    </row>
    <row r="8" spans="1:3">
      <c r="A8" s="8">
        <v>33389</v>
      </c>
      <c r="B8" s="7">
        <v>389.83</v>
      </c>
      <c r="C8" s="7">
        <v>2.35</v>
      </c>
    </row>
    <row r="9" spans="1:3">
      <c r="A9" s="8">
        <v>33417</v>
      </c>
      <c r="B9" s="7">
        <v>371.16</v>
      </c>
      <c r="C9" s="7">
        <v>2.25</v>
      </c>
    </row>
    <row r="10" spans="1:3">
      <c r="A10" s="8">
        <v>33450</v>
      </c>
      <c r="B10" s="7">
        <v>387.81</v>
      </c>
      <c r="C10" s="7">
        <v>2.34</v>
      </c>
    </row>
    <row r="11" spans="1:3">
      <c r="A11" s="8">
        <v>33480</v>
      </c>
      <c r="B11" s="7">
        <v>395.43</v>
      </c>
      <c r="C11" s="7">
        <v>2.38</v>
      </c>
    </row>
    <row r="12" spans="1:3">
      <c r="A12" s="8">
        <v>33511</v>
      </c>
      <c r="B12" s="7">
        <v>387.86</v>
      </c>
      <c r="C12" s="7">
        <v>2.34</v>
      </c>
    </row>
    <row r="13" spans="1:3">
      <c r="A13" s="8">
        <v>33542</v>
      </c>
      <c r="B13" s="7">
        <v>392.46000000000004</v>
      </c>
      <c r="C13" s="7">
        <v>2.38</v>
      </c>
    </row>
    <row r="14" spans="1:3">
      <c r="A14" s="8">
        <v>33571</v>
      </c>
      <c r="B14" s="7">
        <v>375.22</v>
      </c>
      <c r="C14" s="7">
        <v>2.29</v>
      </c>
    </row>
    <row r="15" spans="1:3">
      <c r="A15" s="8">
        <v>33603</v>
      </c>
      <c r="B15" s="7">
        <v>417.09000000000003</v>
      </c>
      <c r="C15" s="7">
        <v>2.56</v>
      </c>
    </row>
    <row r="16" spans="1:3">
      <c r="A16" s="8">
        <v>33634</v>
      </c>
      <c r="B16" s="7">
        <v>408.79</v>
      </c>
      <c r="C16" s="7">
        <v>2.58</v>
      </c>
    </row>
    <row r="17" spans="1:3">
      <c r="A17" s="8">
        <v>33662</v>
      </c>
      <c r="B17" s="7">
        <v>412.7</v>
      </c>
      <c r="C17" s="7">
        <v>2.58</v>
      </c>
    </row>
    <row r="18" spans="1:3">
      <c r="A18" s="8">
        <v>33694</v>
      </c>
      <c r="B18" s="7">
        <v>403.69</v>
      </c>
      <c r="C18" s="7">
        <v>2.5300000000000002</v>
      </c>
    </row>
    <row r="19" spans="1:3">
      <c r="A19" s="8">
        <v>33724</v>
      </c>
      <c r="B19" s="7">
        <v>414.95</v>
      </c>
      <c r="C19" s="7">
        <v>2.6</v>
      </c>
    </row>
    <row r="20" spans="1:3">
      <c r="A20" s="8">
        <v>33753</v>
      </c>
      <c r="B20" s="7">
        <v>415.35</v>
      </c>
      <c r="C20" s="7">
        <v>2.64</v>
      </c>
    </row>
    <row r="21" spans="1:3">
      <c r="A21" s="8">
        <v>33785</v>
      </c>
      <c r="B21" s="7">
        <v>408.14</v>
      </c>
      <c r="C21" s="7">
        <v>2.57</v>
      </c>
    </row>
    <row r="22" spans="1:3">
      <c r="A22" s="8">
        <v>33816</v>
      </c>
      <c r="B22" s="7">
        <v>424.21000000000004</v>
      </c>
      <c r="C22" s="7">
        <v>2.68</v>
      </c>
    </row>
    <row r="23" spans="1:3">
      <c r="A23" s="8">
        <v>33847</v>
      </c>
      <c r="B23" s="7">
        <v>414.03000000000003</v>
      </c>
      <c r="C23" s="7">
        <v>2.62</v>
      </c>
    </row>
    <row r="24" spans="1:3">
      <c r="A24" s="8">
        <v>33877</v>
      </c>
      <c r="B24" s="7">
        <v>417.8</v>
      </c>
      <c r="C24" s="7">
        <v>2.63</v>
      </c>
    </row>
    <row r="25" spans="1:3">
      <c r="A25" s="8">
        <v>33907</v>
      </c>
      <c r="B25" s="7">
        <v>418.68</v>
      </c>
      <c r="C25" s="7">
        <v>2.65</v>
      </c>
    </row>
    <row r="26" spans="1:3">
      <c r="A26" s="8">
        <v>33938</v>
      </c>
      <c r="B26" s="7">
        <v>431.35</v>
      </c>
      <c r="C26" s="7">
        <v>2.74</v>
      </c>
    </row>
    <row r="27" spans="1:3">
      <c r="A27" s="8">
        <v>33969</v>
      </c>
      <c r="B27" s="7">
        <v>435.71000000000004</v>
      </c>
      <c r="C27" s="7">
        <v>2.75</v>
      </c>
    </row>
    <row r="28" spans="1:3">
      <c r="A28" s="8">
        <v>33998</v>
      </c>
      <c r="B28" s="7">
        <v>438.78000000000003</v>
      </c>
      <c r="C28" s="7">
        <v>2.6</v>
      </c>
    </row>
    <row r="29" spans="1:3">
      <c r="A29" s="8">
        <v>34026</v>
      </c>
      <c r="B29" s="7">
        <v>443.38</v>
      </c>
      <c r="C29" s="7">
        <v>2.61</v>
      </c>
    </row>
    <row r="30" spans="1:3">
      <c r="A30" s="8">
        <v>34059</v>
      </c>
      <c r="B30" s="7">
        <v>451.67</v>
      </c>
      <c r="C30" s="7">
        <v>2.66</v>
      </c>
    </row>
    <row r="31" spans="1:3">
      <c r="A31" s="8">
        <v>34089</v>
      </c>
      <c r="B31" s="7">
        <v>440.19</v>
      </c>
      <c r="C31" s="7">
        <v>2.58</v>
      </c>
    </row>
    <row r="32" spans="1:3">
      <c r="A32" s="8">
        <v>34120</v>
      </c>
      <c r="B32" s="7">
        <v>450.19</v>
      </c>
      <c r="C32" s="7">
        <v>2.66</v>
      </c>
    </row>
    <row r="33" spans="1:3">
      <c r="A33" s="8">
        <v>34150</v>
      </c>
      <c r="B33" s="7">
        <v>450.53000000000003</v>
      </c>
      <c r="C33" s="7">
        <v>2.64</v>
      </c>
    </row>
    <row r="34" spans="1:3">
      <c r="A34" s="8">
        <v>34180</v>
      </c>
      <c r="B34" s="7">
        <v>448.13</v>
      </c>
      <c r="C34" s="7">
        <v>2.6</v>
      </c>
    </row>
    <row r="35" spans="1:3">
      <c r="A35" s="8">
        <v>34212</v>
      </c>
      <c r="B35" s="7">
        <v>463.56</v>
      </c>
      <c r="C35" s="7">
        <v>2.69</v>
      </c>
    </row>
    <row r="36" spans="1:3">
      <c r="A36" s="8">
        <v>34242</v>
      </c>
      <c r="B36" s="7">
        <v>458.93</v>
      </c>
      <c r="C36" s="7">
        <v>2.66</v>
      </c>
    </row>
    <row r="37" spans="1:3">
      <c r="A37" s="8">
        <v>34271</v>
      </c>
      <c r="B37" s="7">
        <v>467.83</v>
      </c>
      <c r="C37" s="7">
        <v>2.69</v>
      </c>
    </row>
    <row r="38" spans="1:3">
      <c r="A38" s="8">
        <v>34303</v>
      </c>
      <c r="B38" s="7">
        <v>461.79</v>
      </c>
      <c r="C38" s="7">
        <v>2.67</v>
      </c>
    </row>
    <row r="39" spans="1:3">
      <c r="A39" s="8">
        <v>34334</v>
      </c>
      <c r="B39" s="7">
        <v>466.45</v>
      </c>
      <c r="C39" s="7">
        <v>2.7</v>
      </c>
    </row>
    <row r="40" spans="1:3">
      <c r="A40" s="8">
        <v>34365</v>
      </c>
      <c r="B40" s="7">
        <v>481.61</v>
      </c>
      <c r="C40" s="7">
        <v>2.56</v>
      </c>
    </row>
    <row r="41" spans="1:3">
      <c r="A41" s="8">
        <v>34393</v>
      </c>
      <c r="B41" s="7">
        <v>467.14</v>
      </c>
      <c r="C41" s="7">
        <v>2.48</v>
      </c>
    </row>
    <row r="42" spans="1:3">
      <c r="A42" s="8">
        <v>34424</v>
      </c>
      <c r="B42" s="7">
        <v>445.77</v>
      </c>
      <c r="C42" s="7">
        <v>2.36</v>
      </c>
    </row>
    <row r="43" spans="1:3">
      <c r="A43" s="8">
        <v>34453</v>
      </c>
      <c r="B43" s="7">
        <v>450.91</v>
      </c>
      <c r="C43" s="7">
        <v>2.38</v>
      </c>
    </row>
    <row r="44" spans="1:3">
      <c r="A44" s="8">
        <v>34485</v>
      </c>
      <c r="B44" s="7">
        <v>456.5</v>
      </c>
      <c r="C44" s="7">
        <v>2.4</v>
      </c>
    </row>
    <row r="45" spans="1:3">
      <c r="A45" s="8">
        <v>34515</v>
      </c>
      <c r="B45" s="7">
        <v>444.27</v>
      </c>
      <c r="C45" s="7">
        <v>2.3199999999999998</v>
      </c>
    </row>
    <row r="46" spans="1:3">
      <c r="A46" s="8">
        <v>34544</v>
      </c>
      <c r="B46" s="7">
        <v>458.26</v>
      </c>
      <c r="C46" s="7">
        <v>2.38</v>
      </c>
    </row>
    <row r="47" spans="1:3">
      <c r="A47" s="8">
        <v>34577</v>
      </c>
      <c r="B47" s="7">
        <v>475.49</v>
      </c>
      <c r="C47" s="7">
        <v>2.4700000000000002</v>
      </c>
    </row>
    <row r="48" spans="1:3">
      <c r="A48" s="8">
        <v>34607</v>
      </c>
      <c r="B48" s="7">
        <v>462.69</v>
      </c>
      <c r="C48" s="7">
        <v>2.42</v>
      </c>
    </row>
    <row r="49" spans="1:3">
      <c r="A49" s="8">
        <v>34638</v>
      </c>
      <c r="B49" s="7">
        <v>472.35</v>
      </c>
      <c r="C49" s="7">
        <v>2.46</v>
      </c>
    </row>
    <row r="50" spans="1:3">
      <c r="A50" s="8">
        <v>34668</v>
      </c>
      <c r="B50" s="7">
        <v>453.69</v>
      </c>
      <c r="C50" s="7">
        <v>2.38</v>
      </c>
    </row>
    <row r="51" spans="1:3">
      <c r="A51" s="8">
        <v>34698</v>
      </c>
      <c r="B51" s="7">
        <v>459.27</v>
      </c>
      <c r="C51" s="7">
        <v>2.41</v>
      </c>
    </row>
    <row r="52" spans="1:3">
      <c r="A52" s="8">
        <v>34730</v>
      </c>
      <c r="B52" s="7">
        <v>470.42</v>
      </c>
      <c r="C52" s="7">
        <v>2.29</v>
      </c>
    </row>
    <row r="53" spans="1:3">
      <c r="A53" s="8">
        <v>34758</v>
      </c>
      <c r="B53" s="7">
        <v>487.39</v>
      </c>
      <c r="C53" s="7">
        <v>2.38</v>
      </c>
    </row>
    <row r="54" spans="1:3">
      <c r="A54" s="8">
        <v>34789</v>
      </c>
      <c r="B54" s="7">
        <v>500.71000000000004</v>
      </c>
      <c r="C54" s="7">
        <v>2.44</v>
      </c>
    </row>
    <row r="55" spans="1:3">
      <c r="A55" s="8">
        <v>34817</v>
      </c>
      <c r="B55" s="7">
        <v>514.71</v>
      </c>
      <c r="C55" s="7">
        <v>2.52</v>
      </c>
    </row>
    <row r="56" spans="1:3">
      <c r="A56" s="8">
        <v>34850</v>
      </c>
      <c r="B56" s="7">
        <v>533.4</v>
      </c>
      <c r="C56" s="7">
        <v>2.61</v>
      </c>
    </row>
    <row r="57" spans="1:3">
      <c r="A57" s="8">
        <v>34880</v>
      </c>
      <c r="B57" s="7">
        <v>544.75</v>
      </c>
      <c r="C57" s="7">
        <v>2.66</v>
      </c>
    </row>
    <row r="58" spans="1:3">
      <c r="A58" s="8">
        <v>34911</v>
      </c>
      <c r="B58" s="7">
        <v>562.06000000000006</v>
      </c>
      <c r="C58" s="7">
        <v>2.75</v>
      </c>
    </row>
    <row r="59" spans="1:3">
      <c r="A59" s="8">
        <v>34942</v>
      </c>
      <c r="B59" s="7">
        <v>561.88</v>
      </c>
      <c r="C59" s="7">
        <v>2.73</v>
      </c>
    </row>
    <row r="60" spans="1:3">
      <c r="A60" s="8">
        <v>34971</v>
      </c>
      <c r="B60" s="7">
        <v>584.41</v>
      </c>
      <c r="C60" s="7">
        <v>2.84</v>
      </c>
    </row>
    <row r="61" spans="1:3">
      <c r="A61" s="8">
        <v>35003</v>
      </c>
      <c r="B61" s="7">
        <v>581.5</v>
      </c>
      <c r="C61" s="7">
        <v>2.8000000000000003</v>
      </c>
    </row>
    <row r="62" spans="1:3">
      <c r="A62" s="8">
        <v>35033</v>
      </c>
      <c r="B62" s="7">
        <v>605.37</v>
      </c>
      <c r="C62" s="7">
        <v>2.9</v>
      </c>
    </row>
    <row r="63" spans="1:3">
      <c r="A63" s="8">
        <v>35062</v>
      </c>
      <c r="B63" s="7">
        <v>615.93000000000006</v>
      </c>
      <c r="C63" s="7">
        <v>2.95</v>
      </c>
    </row>
    <row r="64" spans="1:3">
      <c r="A64" s="8">
        <v>35095</v>
      </c>
      <c r="B64" s="7">
        <v>636.02</v>
      </c>
      <c r="C64" s="7">
        <v>2.83</v>
      </c>
    </row>
    <row r="65" spans="1:3">
      <c r="A65" s="8">
        <v>35124</v>
      </c>
      <c r="B65" s="7">
        <v>640.43000000000006</v>
      </c>
      <c r="C65" s="7">
        <v>2.86</v>
      </c>
    </row>
    <row r="66" spans="1:3">
      <c r="A66" s="8">
        <v>35153</v>
      </c>
      <c r="B66" s="7">
        <v>645.5</v>
      </c>
      <c r="C66" s="7">
        <v>2.88</v>
      </c>
    </row>
    <row r="67" spans="1:3">
      <c r="A67" s="8">
        <v>35185</v>
      </c>
      <c r="B67" s="7">
        <v>654.16999999999996</v>
      </c>
      <c r="C67" s="7">
        <v>2.91</v>
      </c>
    </row>
    <row r="68" spans="1:3">
      <c r="A68" s="8">
        <v>35216</v>
      </c>
      <c r="B68" s="7">
        <v>669.12</v>
      </c>
      <c r="C68" s="7">
        <v>2.99</v>
      </c>
    </row>
    <row r="69" spans="1:3">
      <c r="A69" s="8">
        <v>35244</v>
      </c>
      <c r="B69" s="7">
        <v>670.63</v>
      </c>
      <c r="C69" s="7">
        <v>3</v>
      </c>
    </row>
    <row r="70" spans="1:3">
      <c r="A70" s="8">
        <v>35277</v>
      </c>
      <c r="B70" s="7">
        <v>639.95000000000005</v>
      </c>
      <c r="C70" s="7">
        <v>2.85</v>
      </c>
    </row>
    <row r="71" spans="1:3">
      <c r="A71" s="8">
        <v>35307</v>
      </c>
      <c r="B71" s="7">
        <v>651.99</v>
      </c>
      <c r="C71" s="7">
        <v>2.92</v>
      </c>
    </row>
    <row r="72" spans="1:3">
      <c r="A72" s="8">
        <v>35338</v>
      </c>
      <c r="B72" s="7">
        <v>687.31000000000006</v>
      </c>
      <c r="C72" s="7">
        <v>3.09</v>
      </c>
    </row>
    <row r="73" spans="1:3">
      <c r="A73" s="8">
        <v>35369</v>
      </c>
      <c r="B73" s="7">
        <v>705.27</v>
      </c>
      <c r="C73" s="7">
        <v>3.12</v>
      </c>
    </row>
    <row r="74" spans="1:3">
      <c r="A74" s="8">
        <v>35398</v>
      </c>
      <c r="B74" s="7">
        <v>757.02</v>
      </c>
      <c r="C74" s="7">
        <v>3.35</v>
      </c>
    </row>
    <row r="75" spans="1:3">
      <c r="A75" s="8">
        <v>35430</v>
      </c>
      <c r="B75" s="7">
        <v>740.74</v>
      </c>
      <c r="C75" s="7">
        <v>3.2800000000000002</v>
      </c>
    </row>
    <row r="76" spans="1:3">
      <c r="A76" s="8">
        <v>35461</v>
      </c>
      <c r="B76" s="7">
        <v>786.16</v>
      </c>
      <c r="C76" s="7">
        <v>3.33</v>
      </c>
    </row>
    <row r="77" spans="1:3">
      <c r="A77" s="8">
        <v>35489</v>
      </c>
      <c r="B77" s="7">
        <v>790.82</v>
      </c>
      <c r="C77" s="7">
        <v>3.3200000000000003</v>
      </c>
    </row>
    <row r="78" spans="1:3">
      <c r="A78" s="8">
        <v>35520</v>
      </c>
      <c r="B78" s="7">
        <v>757.12</v>
      </c>
      <c r="C78" s="7">
        <v>3.19</v>
      </c>
    </row>
    <row r="79" spans="1:3">
      <c r="A79" s="8">
        <v>35550</v>
      </c>
      <c r="B79" s="7">
        <v>801.34</v>
      </c>
      <c r="C79" s="7">
        <v>3.39</v>
      </c>
    </row>
    <row r="80" spans="1:3">
      <c r="A80" s="8">
        <v>35580</v>
      </c>
      <c r="B80" s="7">
        <v>848.28</v>
      </c>
      <c r="C80" s="7">
        <v>3.58</v>
      </c>
    </row>
    <row r="81" spans="1:3">
      <c r="A81" s="8">
        <v>35611</v>
      </c>
      <c r="B81" s="7">
        <v>885.14</v>
      </c>
      <c r="C81" s="7">
        <v>3.77</v>
      </c>
    </row>
    <row r="82" spans="1:3">
      <c r="A82" s="8">
        <v>35642</v>
      </c>
      <c r="B82" s="7">
        <v>954.29</v>
      </c>
      <c r="C82" s="7">
        <v>4.05</v>
      </c>
    </row>
    <row r="83" spans="1:3">
      <c r="A83" s="8">
        <v>35671</v>
      </c>
      <c r="B83" s="7">
        <v>899.47</v>
      </c>
      <c r="C83" s="7">
        <v>3.83</v>
      </c>
    </row>
    <row r="84" spans="1:3">
      <c r="A84" s="8">
        <v>35703</v>
      </c>
      <c r="B84" s="7">
        <v>947.28</v>
      </c>
      <c r="C84" s="7">
        <v>4.0200000000000005</v>
      </c>
    </row>
    <row r="85" spans="1:3">
      <c r="A85" s="8">
        <v>35734</v>
      </c>
      <c r="B85" s="7">
        <v>914.62</v>
      </c>
      <c r="C85" s="7">
        <v>3.86</v>
      </c>
    </row>
    <row r="86" spans="1:3">
      <c r="A86" s="8">
        <v>35762</v>
      </c>
      <c r="B86" s="7">
        <v>955.4</v>
      </c>
      <c r="C86" s="7">
        <v>4.0200000000000005</v>
      </c>
    </row>
    <row r="87" spans="1:3">
      <c r="A87" s="8">
        <v>35795</v>
      </c>
      <c r="B87" s="7">
        <v>970.43000000000006</v>
      </c>
      <c r="C87" s="7">
        <v>4.07</v>
      </c>
    </row>
    <row r="88" spans="1:3">
      <c r="A88" s="8">
        <v>35825</v>
      </c>
      <c r="B88" s="7">
        <v>980.28</v>
      </c>
      <c r="C88" s="7">
        <v>3.83</v>
      </c>
    </row>
    <row r="89" spans="1:3">
      <c r="A89" s="8">
        <v>35853</v>
      </c>
      <c r="B89" s="7">
        <v>1049.3399999999999</v>
      </c>
      <c r="C89" s="7">
        <v>4.08</v>
      </c>
    </row>
    <row r="90" spans="1:3">
      <c r="A90" s="8">
        <v>35885</v>
      </c>
      <c r="B90" s="7">
        <v>1101.75</v>
      </c>
      <c r="C90" s="7">
        <v>4.2700000000000005</v>
      </c>
    </row>
    <row r="91" spans="1:3">
      <c r="A91" s="8">
        <v>35915</v>
      </c>
      <c r="B91" s="7">
        <v>1111.75</v>
      </c>
      <c r="C91" s="7">
        <v>4.3100000000000005</v>
      </c>
    </row>
    <row r="92" spans="1:3">
      <c r="A92" s="8">
        <v>35944</v>
      </c>
      <c r="B92" s="7">
        <v>1090.82</v>
      </c>
      <c r="C92" s="7">
        <v>4.1900000000000004</v>
      </c>
    </row>
    <row r="93" spans="1:3">
      <c r="A93" s="8">
        <v>35976</v>
      </c>
      <c r="B93" s="7">
        <v>1133.8399999999999</v>
      </c>
      <c r="C93" s="7">
        <v>4.3600000000000003</v>
      </c>
    </row>
    <row r="94" spans="1:3">
      <c r="A94" s="8">
        <v>36007</v>
      </c>
      <c r="B94" s="7">
        <v>1120.67</v>
      </c>
      <c r="C94" s="7">
        <v>4.2300000000000004</v>
      </c>
    </row>
    <row r="95" spans="1:3">
      <c r="A95" s="8">
        <v>36038</v>
      </c>
      <c r="B95" s="7">
        <v>957.28</v>
      </c>
      <c r="C95" s="7">
        <v>3.58</v>
      </c>
    </row>
    <row r="96" spans="1:3">
      <c r="A96" s="8">
        <v>36068</v>
      </c>
      <c r="B96" s="7">
        <v>1017.01</v>
      </c>
      <c r="C96" s="7">
        <v>3.7600000000000002</v>
      </c>
    </row>
    <row r="97" spans="1:3">
      <c r="A97" s="8">
        <v>36098</v>
      </c>
      <c r="B97" s="7">
        <v>1098.67</v>
      </c>
      <c r="C97" s="7">
        <v>4.03</v>
      </c>
    </row>
    <row r="98" spans="1:3">
      <c r="A98" s="8">
        <v>36129</v>
      </c>
      <c r="B98" s="7">
        <v>1163.6300000000001</v>
      </c>
      <c r="C98" s="7">
        <v>4.3</v>
      </c>
    </row>
    <row r="99" spans="1:3">
      <c r="A99" s="8">
        <v>36160</v>
      </c>
      <c r="B99" s="7">
        <v>1229.23</v>
      </c>
      <c r="C99" s="7">
        <v>4.47</v>
      </c>
    </row>
    <row r="100" spans="1:3">
      <c r="A100" s="8">
        <v>36189</v>
      </c>
      <c r="B100" s="7">
        <v>1279.6400000000001</v>
      </c>
      <c r="C100" s="7">
        <v>4.3600000000000003</v>
      </c>
    </row>
    <row r="101" spans="1:3">
      <c r="A101" s="8">
        <v>36217</v>
      </c>
      <c r="B101" s="7">
        <v>1238.33</v>
      </c>
      <c r="C101" s="7">
        <v>4.26</v>
      </c>
    </row>
    <row r="102" spans="1:3">
      <c r="A102" s="8">
        <v>36250</v>
      </c>
      <c r="B102" s="7">
        <v>1286.3700000000001</v>
      </c>
      <c r="C102" s="7">
        <v>4.5</v>
      </c>
    </row>
    <row r="103" spans="1:3">
      <c r="A103" s="8">
        <v>36280</v>
      </c>
      <c r="B103" s="7">
        <v>1335.18</v>
      </c>
      <c r="C103" s="7">
        <v>4.71</v>
      </c>
    </row>
    <row r="104" spans="1:3">
      <c r="A104" s="8">
        <v>36311</v>
      </c>
      <c r="B104" s="7">
        <v>1301.8399999999999</v>
      </c>
      <c r="C104" s="7">
        <v>4.55</v>
      </c>
    </row>
    <row r="105" spans="1:3">
      <c r="A105" s="8">
        <v>36341</v>
      </c>
      <c r="B105" s="7">
        <v>1372.71</v>
      </c>
      <c r="C105" s="7">
        <v>4.79</v>
      </c>
    </row>
    <row r="106" spans="1:3">
      <c r="A106" s="8">
        <v>36371</v>
      </c>
      <c r="B106" s="7">
        <v>1328.72</v>
      </c>
      <c r="C106" s="7">
        <v>4.5600000000000005</v>
      </c>
    </row>
    <row r="107" spans="1:3">
      <c r="A107" s="8">
        <v>36403</v>
      </c>
      <c r="B107" s="7">
        <v>1320.41</v>
      </c>
      <c r="C107" s="7">
        <v>4.5600000000000005</v>
      </c>
    </row>
    <row r="108" spans="1:3">
      <c r="A108" s="8">
        <v>36433</v>
      </c>
      <c r="B108" s="7">
        <v>1282.71</v>
      </c>
      <c r="C108" s="7">
        <v>4.4000000000000004</v>
      </c>
    </row>
    <row r="109" spans="1:3">
      <c r="A109" s="8">
        <v>36462</v>
      </c>
      <c r="B109" s="7">
        <v>1362.93</v>
      </c>
      <c r="C109" s="7">
        <v>4.67</v>
      </c>
    </row>
    <row r="110" spans="1:3">
      <c r="A110" s="8">
        <v>36494</v>
      </c>
      <c r="B110" s="7">
        <v>1388.91</v>
      </c>
      <c r="C110" s="7">
        <v>4.8100000000000005</v>
      </c>
    </row>
    <row r="111" spans="1:3">
      <c r="A111" s="8">
        <v>36525</v>
      </c>
      <c r="B111" s="7">
        <v>1469.25</v>
      </c>
      <c r="C111" s="7">
        <v>5.21</v>
      </c>
    </row>
    <row r="112" spans="1:3">
      <c r="A112" s="8">
        <v>36556</v>
      </c>
      <c r="B112" s="7">
        <v>1394.46</v>
      </c>
      <c r="C112" s="7">
        <v>4.66</v>
      </c>
    </row>
    <row r="113" spans="1:3">
      <c r="A113" s="8">
        <v>36585</v>
      </c>
      <c r="B113" s="7">
        <v>1366.42</v>
      </c>
      <c r="C113" s="7">
        <v>4.62</v>
      </c>
    </row>
    <row r="114" spans="1:3">
      <c r="A114" s="8">
        <v>36616</v>
      </c>
      <c r="B114" s="7">
        <v>1498.58</v>
      </c>
      <c r="C114" s="7">
        <v>5.07</v>
      </c>
    </row>
    <row r="115" spans="1:3">
      <c r="A115" s="8">
        <v>36644</v>
      </c>
      <c r="B115" s="7">
        <v>1452.43</v>
      </c>
      <c r="C115" s="7">
        <v>4.8600000000000003</v>
      </c>
    </row>
    <row r="116" spans="1:3">
      <c r="A116" s="8">
        <v>36677</v>
      </c>
      <c r="B116" s="7">
        <v>1420.6000000000001</v>
      </c>
      <c r="C116" s="7">
        <v>4.74</v>
      </c>
    </row>
    <row r="117" spans="1:3">
      <c r="A117" s="8">
        <v>36707</v>
      </c>
      <c r="B117" s="7">
        <v>1454.6000000000001</v>
      </c>
      <c r="C117" s="7">
        <v>4.87</v>
      </c>
    </row>
    <row r="118" spans="1:3">
      <c r="A118" s="8">
        <v>36738</v>
      </c>
      <c r="B118" s="7">
        <v>1430.83</v>
      </c>
      <c r="C118" s="7">
        <v>4.5200000000000005</v>
      </c>
    </row>
    <row r="119" spans="1:3">
      <c r="A119" s="8">
        <v>36769</v>
      </c>
      <c r="B119" s="7">
        <v>1517.68</v>
      </c>
      <c r="C119" s="7">
        <v>4.83</v>
      </c>
    </row>
    <row r="120" spans="1:3">
      <c r="A120" s="8">
        <v>36798</v>
      </c>
      <c r="B120" s="7">
        <v>1436.51</v>
      </c>
      <c r="C120" s="7">
        <v>4.55</v>
      </c>
    </row>
    <row r="121" spans="1:3">
      <c r="A121" s="8">
        <v>36830</v>
      </c>
      <c r="B121" s="7">
        <v>1429.4</v>
      </c>
      <c r="C121" s="7">
        <v>4.47</v>
      </c>
    </row>
    <row r="122" spans="1:3">
      <c r="A122" s="8">
        <v>36860</v>
      </c>
      <c r="B122" s="7">
        <v>1314.95</v>
      </c>
      <c r="C122" s="7">
        <v>4.1100000000000003</v>
      </c>
    </row>
    <row r="123" spans="1:3">
      <c r="A123" s="8">
        <v>36889</v>
      </c>
      <c r="B123" s="7">
        <v>1320.28</v>
      </c>
      <c r="C123" s="7">
        <v>4.13</v>
      </c>
    </row>
    <row r="124" spans="1:3">
      <c r="A124" s="8">
        <v>36922</v>
      </c>
      <c r="B124" s="7">
        <v>1366.01</v>
      </c>
      <c r="C124" s="7">
        <v>4.16</v>
      </c>
    </row>
    <row r="125" spans="1:3">
      <c r="A125" s="8">
        <v>36950</v>
      </c>
      <c r="B125" s="7">
        <v>1239.94</v>
      </c>
      <c r="C125" s="7">
        <v>3.73</v>
      </c>
    </row>
    <row r="126" spans="1:3">
      <c r="A126" s="8">
        <v>36980</v>
      </c>
      <c r="B126" s="7">
        <v>1160.33</v>
      </c>
      <c r="C126" s="7">
        <v>3.46</v>
      </c>
    </row>
    <row r="127" spans="1:3">
      <c r="A127" s="8">
        <v>37011</v>
      </c>
      <c r="B127" s="7">
        <v>1249.46</v>
      </c>
      <c r="C127" s="7">
        <v>3.7800000000000002</v>
      </c>
    </row>
    <row r="128" spans="1:3">
      <c r="A128" s="8">
        <v>37042</v>
      </c>
      <c r="B128" s="7">
        <v>1255.82</v>
      </c>
      <c r="C128" s="7">
        <v>3.81</v>
      </c>
    </row>
    <row r="129" spans="1:3">
      <c r="A129" s="8">
        <v>37071</v>
      </c>
      <c r="B129" s="7">
        <v>1224.42</v>
      </c>
      <c r="C129" s="7">
        <v>3.72</v>
      </c>
    </row>
    <row r="130" spans="1:3">
      <c r="A130" s="8">
        <v>37103</v>
      </c>
      <c r="B130" s="7">
        <v>1211.23</v>
      </c>
      <c r="C130" s="7">
        <v>3.65</v>
      </c>
    </row>
    <row r="131" spans="1:3">
      <c r="A131" s="8">
        <v>37134</v>
      </c>
      <c r="B131" s="7">
        <v>1133.58</v>
      </c>
      <c r="C131" s="7">
        <v>3.42</v>
      </c>
    </row>
    <row r="132" spans="1:3">
      <c r="A132" s="8">
        <v>37162</v>
      </c>
      <c r="B132" s="7">
        <v>1040.94</v>
      </c>
      <c r="C132" s="7">
        <v>3.14</v>
      </c>
    </row>
    <row r="133" spans="1:3">
      <c r="A133" s="8">
        <v>37195</v>
      </c>
      <c r="B133" s="7">
        <v>1059.78</v>
      </c>
      <c r="C133" s="7">
        <v>3.23</v>
      </c>
    </row>
    <row r="134" spans="1:3">
      <c r="A134" s="8">
        <v>37225</v>
      </c>
      <c r="B134" s="7">
        <v>1139.45</v>
      </c>
      <c r="C134" s="7">
        <v>3.45</v>
      </c>
    </row>
    <row r="135" spans="1:3">
      <c r="A135" s="8">
        <v>37256</v>
      </c>
      <c r="B135" s="7">
        <v>1148.08</v>
      </c>
      <c r="C135" s="7">
        <v>3.46</v>
      </c>
    </row>
    <row r="136" spans="1:3">
      <c r="A136" s="8">
        <v>37287</v>
      </c>
      <c r="B136" s="7">
        <v>1130.2</v>
      </c>
      <c r="C136" s="7">
        <v>3.6</v>
      </c>
    </row>
    <row r="137" spans="1:3">
      <c r="A137" s="8">
        <v>37315</v>
      </c>
      <c r="B137" s="7">
        <v>1106.73</v>
      </c>
      <c r="C137" s="7">
        <v>3.5100000000000002</v>
      </c>
    </row>
    <row r="138" spans="1:3">
      <c r="A138" s="8">
        <v>37344</v>
      </c>
      <c r="B138" s="7">
        <v>1147.3900000000001</v>
      </c>
      <c r="C138" s="7">
        <v>3.62</v>
      </c>
    </row>
    <row r="139" spans="1:3">
      <c r="A139" s="8">
        <v>37376</v>
      </c>
      <c r="B139" s="7">
        <v>1076.92</v>
      </c>
      <c r="C139" s="7">
        <v>3.36</v>
      </c>
    </row>
    <row r="140" spans="1:3">
      <c r="A140" s="8">
        <v>37407</v>
      </c>
      <c r="B140" s="7">
        <v>1067.1400000000001</v>
      </c>
      <c r="C140" s="7">
        <v>3.31</v>
      </c>
    </row>
    <row r="141" spans="1:3">
      <c r="A141" s="8">
        <v>37435</v>
      </c>
      <c r="B141" s="7">
        <v>989.81000000000006</v>
      </c>
      <c r="C141" s="7">
        <v>3.0500000000000003</v>
      </c>
    </row>
    <row r="142" spans="1:3">
      <c r="A142" s="8">
        <v>37468</v>
      </c>
      <c r="B142" s="7">
        <v>911.62</v>
      </c>
      <c r="C142" s="7">
        <v>2.79</v>
      </c>
    </row>
    <row r="143" spans="1:3">
      <c r="A143" s="8">
        <v>37498</v>
      </c>
      <c r="B143" s="7">
        <v>916.07</v>
      </c>
      <c r="C143" s="7">
        <v>2.81</v>
      </c>
    </row>
    <row r="144" spans="1:3">
      <c r="A144" s="8">
        <v>37529</v>
      </c>
      <c r="B144" s="7">
        <v>815.28</v>
      </c>
      <c r="C144" s="7">
        <v>2.5300000000000002</v>
      </c>
    </row>
    <row r="145" spans="1:3">
      <c r="A145" s="8">
        <v>37560</v>
      </c>
      <c r="B145" s="7">
        <v>885.76</v>
      </c>
      <c r="C145" s="7">
        <v>2.75</v>
      </c>
    </row>
    <row r="146" spans="1:3">
      <c r="A146" s="8">
        <v>37589</v>
      </c>
      <c r="B146" s="7">
        <v>936.31000000000006</v>
      </c>
      <c r="C146" s="7">
        <v>2.89</v>
      </c>
    </row>
    <row r="147" spans="1:3">
      <c r="A147" s="8">
        <v>37621</v>
      </c>
      <c r="B147" s="7">
        <v>879.82</v>
      </c>
      <c r="C147" s="7">
        <v>2.66</v>
      </c>
    </row>
    <row r="148" spans="1:3">
      <c r="A148" s="8">
        <v>37652</v>
      </c>
      <c r="B148" s="7">
        <v>855.7</v>
      </c>
      <c r="C148" s="7">
        <v>2.34</v>
      </c>
    </row>
    <row r="149" spans="1:3">
      <c r="A149" s="8">
        <v>37680</v>
      </c>
      <c r="B149" s="7">
        <v>841.15</v>
      </c>
      <c r="C149" s="7">
        <v>2.2800000000000002</v>
      </c>
    </row>
    <row r="150" spans="1:3">
      <c r="A150" s="8">
        <v>37711</v>
      </c>
      <c r="B150" s="7">
        <v>848.18000000000006</v>
      </c>
      <c r="C150" s="7">
        <v>2.31</v>
      </c>
    </row>
    <row r="151" spans="1:3">
      <c r="A151" s="8">
        <v>37741</v>
      </c>
      <c r="B151" s="7">
        <v>916.92000000000007</v>
      </c>
      <c r="C151" s="7">
        <v>2.5100000000000002</v>
      </c>
    </row>
    <row r="152" spans="1:3">
      <c r="A152" s="8">
        <v>37771</v>
      </c>
      <c r="B152" s="7">
        <v>963.59</v>
      </c>
      <c r="C152" s="7">
        <v>2.64</v>
      </c>
    </row>
    <row r="153" spans="1:3">
      <c r="A153" s="8">
        <v>37802</v>
      </c>
      <c r="B153" s="7">
        <v>974.5</v>
      </c>
      <c r="C153" s="7">
        <v>2.67</v>
      </c>
    </row>
    <row r="154" spans="1:3">
      <c r="A154" s="8">
        <v>37833</v>
      </c>
      <c r="B154" s="7">
        <v>990.31000000000006</v>
      </c>
      <c r="C154" s="7">
        <v>2.7</v>
      </c>
    </row>
    <row r="155" spans="1:3">
      <c r="A155" s="8">
        <v>37862</v>
      </c>
      <c r="B155" s="7">
        <v>1008.01</v>
      </c>
      <c r="C155" s="7">
        <v>2.7600000000000002</v>
      </c>
    </row>
    <row r="156" spans="1:3">
      <c r="A156" s="8">
        <v>37894</v>
      </c>
      <c r="B156" s="7">
        <v>995.97</v>
      </c>
      <c r="C156" s="7">
        <v>2.73</v>
      </c>
    </row>
    <row r="157" spans="1:3">
      <c r="A157" s="8">
        <v>37925</v>
      </c>
      <c r="B157" s="7">
        <v>1050.71</v>
      </c>
      <c r="C157" s="7">
        <v>2.86</v>
      </c>
    </row>
    <row r="158" spans="1:3">
      <c r="A158" s="8">
        <v>37953</v>
      </c>
      <c r="B158" s="7">
        <v>1058.2</v>
      </c>
      <c r="C158" s="7">
        <v>2.88</v>
      </c>
    </row>
    <row r="159" spans="1:3">
      <c r="A159" s="8">
        <v>37986</v>
      </c>
      <c r="B159" s="7">
        <v>1111.92</v>
      </c>
      <c r="C159" s="7">
        <v>3</v>
      </c>
    </row>
    <row r="160" spans="1:3">
      <c r="A160" s="8">
        <v>38016</v>
      </c>
      <c r="B160" s="7">
        <v>1131.1300000000001</v>
      </c>
      <c r="C160" s="7">
        <v>2.83</v>
      </c>
    </row>
    <row r="161" spans="1:3">
      <c r="A161" s="8">
        <v>38044</v>
      </c>
      <c r="B161" s="7">
        <v>1144.94</v>
      </c>
      <c r="C161" s="7">
        <v>2.85</v>
      </c>
    </row>
    <row r="162" spans="1:3">
      <c r="A162" s="8">
        <v>38077</v>
      </c>
      <c r="B162" s="7">
        <v>1126.21</v>
      </c>
      <c r="C162" s="7">
        <v>2.81</v>
      </c>
    </row>
    <row r="163" spans="1:3">
      <c r="A163" s="8">
        <v>38107</v>
      </c>
      <c r="B163" s="7">
        <v>1107.3</v>
      </c>
      <c r="C163" s="7">
        <v>2.75</v>
      </c>
    </row>
    <row r="164" spans="1:3">
      <c r="A164" s="8">
        <v>38138</v>
      </c>
      <c r="B164" s="7">
        <v>1120.68</v>
      </c>
      <c r="C164" s="7">
        <v>2.77</v>
      </c>
    </row>
    <row r="165" spans="1:3">
      <c r="A165" s="8">
        <v>38168</v>
      </c>
      <c r="B165" s="7">
        <v>1140.8399999999999</v>
      </c>
      <c r="C165" s="7">
        <v>2.81</v>
      </c>
    </row>
    <row r="166" spans="1:3">
      <c r="A166" s="8">
        <v>38198</v>
      </c>
      <c r="B166" s="7">
        <v>1101.72</v>
      </c>
      <c r="C166" s="7">
        <v>2.72</v>
      </c>
    </row>
    <row r="167" spans="1:3">
      <c r="A167" s="8">
        <v>38230</v>
      </c>
      <c r="B167" s="7">
        <v>1104.24</v>
      </c>
      <c r="C167" s="7">
        <v>2.72</v>
      </c>
    </row>
    <row r="168" spans="1:3">
      <c r="A168" s="8">
        <v>38260</v>
      </c>
      <c r="B168" s="7">
        <v>1114.58</v>
      </c>
      <c r="C168" s="7">
        <v>2.73</v>
      </c>
    </row>
    <row r="169" spans="1:3">
      <c r="A169" s="8">
        <v>38289</v>
      </c>
      <c r="B169" s="7">
        <v>1130.2</v>
      </c>
      <c r="C169" s="7">
        <v>2.7600000000000002</v>
      </c>
    </row>
    <row r="170" spans="1:3">
      <c r="A170" s="8">
        <v>38321</v>
      </c>
      <c r="B170" s="7">
        <v>1173.82</v>
      </c>
      <c r="C170" s="7">
        <v>2.84</v>
      </c>
    </row>
    <row r="171" spans="1:3">
      <c r="A171" s="8">
        <v>38352</v>
      </c>
      <c r="B171" s="7">
        <v>1211.92</v>
      </c>
      <c r="C171" s="7">
        <v>2.94</v>
      </c>
    </row>
    <row r="172" spans="1:3">
      <c r="A172" s="8">
        <v>38383</v>
      </c>
      <c r="B172" s="7">
        <v>1181.27</v>
      </c>
      <c r="C172" s="7">
        <v>2.69</v>
      </c>
    </row>
    <row r="173" spans="1:3">
      <c r="A173" s="8">
        <v>38411</v>
      </c>
      <c r="B173" s="7">
        <v>1203.6000000000001</v>
      </c>
      <c r="C173" s="7">
        <v>2.74</v>
      </c>
    </row>
    <row r="174" spans="1:3">
      <c r="A174" s="8">
        <v>38442</v>
      </c>
      <c r="B174" s="7">
        <v>1180.5899999999999</v>
      </c>
      <c r="C174" s="7">
        <v>2.67</v>
      </c>
    </row>
    <row r="175" spans="1:3">
      <c r="A175" s="8">
        <v>38471</v>
      </c>
      <c r="B175" s="7">
        <v>1156.8500000000001</v>
      </c>
      <c r="C175" s="7">
        <v>2.62</v>
      </c>
    </row>
    <row r="176" spans="1:3">
      <c r="A176" s="8">
        <v>38503</v>
      </c>
      <c r="B176" s="7">
        <v>1191.5</v>
      </c>
      <c r="C176" s="7">
        <v>2.71</v>
      </c>
    </row>
    <row r="177" spans="1:3">
      <c r="A177" s="8">
        <v>38533</v>
      </c>
      <c r="B177" s="7">
        <v>1191.33</v>
      </c>
      <c r="C177" s="7">
        <v>2.69</v>
      </c>
    </row>
    <row r="178" spans="1:3">
      <c r="A178" s="8">
        <v>38562</v>
      </c>
      <c r="B178" s="7">
        <v>1234.18</v>
      </c>
      <c r="C178" s="7">
        <v>2.7600000000000002</v>
      </c>
    </row>
    <row r="179" spans="1:3">
      <c r="A179" s="8">
        <v>38595</v>
      </c>
      <c r="B179" s="7">
        <v>1220.33</v>
      </c>
      <c r="C179" s="7">
        <v>2.74</v>
      </c>
    </row>
    <row r="180" spans="1:3">
      <c r="A180" s="8">
        <v>38625</v>
      </c>
      <c r="B180" s="7">
        <v>1228.81</v>
      </c>
      <c r="C180" s="7">
        <v>2.7600000000000002</v>
      </c>
    </row>
    <row r="181" spans="1:3">
      <c r="A181" s="8">
        <v>38656</v>
      </c>
      <c r="B181" s="7">
        <v>1207.01</v>
      </c>
      <c r="C181" s="7">
        <v>2.71</v>
      </c>
    </row>
    <row r="182" spans="1:3">
      <c r="A182" s="8">
        <v>38686</v>
      </c>
      <c r="B182" s="7">
        <v>1249.48</v>
      </c>
      <c r="C182" s="7">
        <v>2.81</v>
      </c>
    </row>
    <row r="183" spans="1:3">
      <c r="A183" s="8">
        <v>38716</v>
      </c>
      <c r="B183" s="7">
        <v>1248.29</v>
      </c>
      <c r="C183" s="7">
        <v>2.79</v>
      </c>
    </row>
    <row r="184" spans="1:3">
      <c r="A184" s="8">
        <v>38748</v>
      </c>
      <c r="B184" s="7">
        <v>1280.08</v>
      </c>
      <c r="C184" s="7">
        <v>2.65</v>
      </c>
    </row>
    <row r="185" spans="1:3">
      <c r="A185" s="8">
        <v>38776</v>
      </c>
      <c r="B185" s="7">
        <v>1280.6600000000001</v>
      </c>
      <c r="C185" s="7">
        <v>2.63</v>
      </c>
    </row>
    <row r="186" spans="1:3">
      <c r="A186" s="8">
        <v>38807</v>
      </c>
      <c r="B186" s="7">
        <v>1294.83</v>
      </c>
      <c r="C186" s="7">
        <v>2.67</v>
      </c>
    </row>
    <row r="187" spans="1:3">
      <c r="A187" s="8">
        <v>38835</v>
      </c>
      <c r="B187" s="7">
        <v>1310.6100000000001</v>
      </c>
      <c r="C187" s="7">
        <v>2.69</v>
      </c>
    </row>
    <row r="188" spans="1:3">
      <c r="A188" s="8">
        <v>38868</v>
      </c>
      <c r="B188" s="7">
        <v>1270.0899999999999</v>
      </c>
      <c r="C188" s="7">
        <v>2.61</v>
      </c>
    </row>
    <row r="189" spans="1:3">
      <c r="A189" s="8">
        <v>38898</v>
      </c>
      <c r="B189" s="7">
        <v>1270.2</v>
      </c>
      <c r="C189" s="7">
        <v>2.6</v>
      </c>
    </row>
    <row r="190" spans="1:3">
      <c r="A190" s="8">
        <v>38929</v>
      </c>
      <c r="B190" s="7">
        <v>1276.6600000000001</v>
      </c>
      <c r="C190" s="7">
        <v>2.59</v>
      </c>
    </row>
    <row r="191" spans="1:3">
      <c r="A191" s="8">
        <v>38960</v>
      </c>
      <c r="B191" s="7">
        <v>1303.82</v>
      </c>
      <c r="C191" s="7">
        <v>2.67</v>
      </c>
    </row>
    <row r="192" spans="1:3">
      <c r="A192" s="8">
        <v>38989</v>
      </c>
      <c r="B192" s="7">
        <v>1335.8500000000001</v>
      </c>
      <c r="C192" s="7">
        <v>2.73</v>
      </c>
    </row>
    <row r="193" spans="1:3">
      <c r="A193" s="8">
        <v>39021</v>
      </c>
      <c r="B193" s="7">
        <v>1377.94</v>
      </c>
      <c r="C193" s="7">
        <v>2.8000000000000003</v>
      </c>
    </row>
    <row r="194" spans="1:3">
      <c r="A194" s="8">
        <v>39051</v>
      </c>
      <c r="B194" s="7">
        <v>1400.63</v>
      </c>
      <c r="C194" s="7">
        <v>2.84</v>
      </c>
    </row>
    <row r="195" spans="1:3">
      <c r="A195" s="8">
        <v>39080</v>
      </c>
      <c r="B195" s="7">
        <v>1418.3</v>
      </c>
      <c r="C195" s="7">
        <v>2.88</v>
      </c>
    </row>
    <row r="196" spans="1:3">
      <c r="A196" s="8">
        <v>39113</v>
      </c>
      <c r="B196" s="7">
        <v>1438.24</v>
      </c>
      <c r="C196" s="7">
        <v>2.74</v>
      </c>
    </row>
    <row r="197" spans="1:3">
      <c r="A197" s="8">
        <v>39141</v>
      </c>
      <c r="B197" s="7">
        <v>1406.82</v>
      </c>
      <c r="C197" s="7">
        <v>2.67</v>
      </c>
    </row>
    <row r="198" spans="1:3">
      <c r="A198" s="8">
        <v>39171</v>
      </c>
      <c r="B198" s="7">
        <v>1420.8600000000001</v>
      </c>
      <c r="C198" s="7">
        <v>2.7</v>
      </c>
    </row>
    <row r="199" spans="1:3">
      <c r="A199" s="8">
        <v>39202</v>
      </c>
      <c r="B199" s="7">
        <v>1482.3700000000001</v>
      </c>
      <c r="C199" s="7">
        <v>2.79</v>
      </c>
    </row>
    <row r="200" spans="1:3">
      <c r="A200" s="8">
        <v>39233</v>
      </c>
      <c r="B200" s="7">
        <v>1530.6200000000001</v>
      </c>
      <c r="C200" s="7">
        <v>2.88</v>
      </c>
    </row>
    <row r="201" spans="1:3">
      <c r="A201" s="8">
        <v>39262</v>
      </c>
      <c r="B201" s="7">
        <v>1503.3500000000001</v>
      </c>
      <c r="C201" s="7">
        <v>2.82</v>
      </c>
    </row>
    <row r="202" spans="1:3">
      <c r="A202" s="8">
        <v>39294</v>
      </c>
      <c r="B202" s="7">
        <v>1455.27</v>
      </c>
      <c r="C202" s="7">
        <v>2.73</v>
      </c>
    </row>
    <row r="203" spans="1:3">
      <c r="A203" s="8">
        <v>39325</v>
      </c>
      <c r="B203" s="7">
        <v>1473.99</v>
      </c>
      <c r="C203" s="7">
        <v>2.7600000000000002</v>
      </c>
    </row>
    <row r="204" spans="1:3">
      <c r="A204" s="8">
        <v>39353</v>
      </c>
      <c r="B204" s="7">
        <v>1526.75</v>
      </c>
      <c r="C204" s="7">
        <v>2.86</v>
      </c>
    </row>
    <row r="205" spans="1:3">
      <c r="A205" s="8">
        <v>39386</v>
      </c>
      <c r="B205" s="7">
        <v>1549.38</v>
      </c>
      <c r="C205" s="7">
        <v>2.89</v>
      </c>
    </row>
    <row r="206" spans="1:3">
      <c r="A206" s="8">
        <v>39416</v>
      </c>
      <c r="B206" s="7">
        <v>1481.14</v>
      </c>
      <c r="C206" s="7">
        <v>2.73</v>
      </c>
    </row>
    <row r="207" spans="1:3">
      <c r="A207" s="8">
        <v>39447</v>
      </c>
      <c r="B207" s="7">
        <v>1468.3600000000001</v>
      </c>
      <c r="C207" s="7">
        <v>2.73</v>
      </c>
    </row>
    <row r="208" spans="1:3">
      <c r="A208" s="8">
        <v>39478</v>
      </c>
      <c r="B208" s="7">
        <v>1378.55</v>
      </c>
      <c r="C208" s="7">
        <v>2.89</v>
      </c>
    </row>
    <row r="209" spans="1:3">
      <c r="A209" s="8">
        <v>39507</v>
      </c>
      <c r="B209" s="7">
        <v>1330.63</v>
      </c>
      <c r="C209" s="7">
        <v>2.8000000000000003</v>
      </c>
    </row>
    <row r="210" spans="1:3">
      <c r="A210" s="8">
        <v>39538</v>
      </c>
      <c r="B210" s="7">
        <v>1322.7</v>
      </c>
      <c r="C210" s="7">
        <v>2.7800000000000002</v>
      </c>
    </row>
    <row r="211" spans="1:3">
      <c r="A211" s="8">
        <v>39568</v>
      </c>
      <c r="B211" s="7">
        <v>1385.59</v>
      </c>
      <c r="C211" s="7">
        <v>2.94</v>
      </c>
    </row>
    <row r="212" spans="1:3">
      <c r="A212" s="8">
        <v>39598</v>
      </c>
      <c r="B212" s="7">
        <v>1400.38</v>
      </c>
      <c r="C212" s="7">
        <v>2.97</v>
      </c>
    </row>
    <row r="213" spans="1:3">
      <c r="A213" s="8">
        <v>39629</v>
      </c>
      <c r="B213" s="7">
        <v>1280</v>
      </c>
      <c r="C213" s="7">
        <v>2.72</v>
      </c>
    </row>
    <row r="214" spans="1:3">
      <c r="A214" s="8">
        <v>39660</v>
      </c>
      <c r="B214" s="7">
        <v>1267.3800000000001</v>
      </c>
      <c r="C214" s="7">
        <v>2.68</v>
      </c>
    </row>
    <row r="215" spans="1:3">
      <c r="A215" s="8">
        <v>39689</v>
      </c>
      <c r="B215" s="7">
        <v>1282.83</v>
      </c>
      <c r="C215" s="7">
        <v>2.73</v>
      </c>
    </row>
    <row r="216" spans="1:3">
      <c r="A216" s="8">
        <v>39721</v>
      </c>
      <c r="B216" s="7">
        <v>1166.3600000000001</v>
      </c>
      <c r="C216" s="7">
        <v>2.4700000000000002</v>
      </c>
    </row>
    <row r="217" spans="1:3">
      <c r="A217" s="8">
        <v>39752</v>
      </c>
      <c r="B217" s="7">
        <v>968.75</v>
      </c>
      <c r="C217" s="7">
        <v>2.0100000000000002</v>
      </c>
    </row>
    <row r="218" spans="1:3">
      <c r="A218" s="8">
        <v>39780</v>
      </c>
      <c r="B218" s="7">
        <v>896.24</v>
      </c>
      <c r="C218" s="7">
        <v>1.81</v>
      </c>
    </row>
    <row r="219" spans="1:3">
      <c r="A219" s="8">
        <v>39813</v>
      </c>
      <c r="B219" s="7">
        <v>903.25</v>
      </c>
      <c r="C219" s="7">
        <v>1.8</v>
      </c>
    </row>
    <row r="220" spans="1:3">
      <c r="A220" s="8">
        <v>39843</v>
      </c>
      <c r="B220" s="7">
        <v>825.88</v>
      </c>
      <c r="C220" s="7">
        <v>1.62</v>
      </c>
    </row>
    <row r="221" spans="1:3">
      <c r="A221" s="8">
        <v>39871</v>
      </c>
      <c r="B221" s="7">
        <v>735.09</v>
      </c>
      <c r="C221" s="7">
        <v>1.41</v>
      </c>
    </row>
    <row r="222" spans="1:3">
      <c r="A222" s="8">
        <v>39903</v>
      </c>
      <c r="B222" s="7">
        <v>797.87</v>
      </c>
      <c r="C222" s="7">
        <v>1.55</v>
      </c>
    </row>
    <row r="223" spans="1:3">
      <c r="A223" s="8">
        <v>39933</v>
      </c>
      <c r="B223" s="7">
        <v>872.81000000000006</v>
      </c>
      <c r="C223" s="7">
        <v>1.69</v>
      </c>
    </row>
    <row r="224" spans="1:3">
      <c r="A224" s="8">
        <v>39962</v>
      </c>
      <c r="B224" s="7">
        <v>919.14</v>
      </c>
      <c r="C224" s="7">
        <v>1.78</v>
      </c>
    </row>
    <row r="225" spans="1:3">
      <c r="A225" s="8">
        <v>39994</v>
      </c>
      <c r="B225" s="7">
        <v>919.32</v>
      </c>
      <c r="C225" s="7">
        <v>1.76</v>
      </c>
    </row>
    <row r="226" spans="1:3">
      <c r="A226" s="8">
        <v>40025</v>
      </c>
      <c r="B226" s="7">
        <v>987.48</v>
      </c>
      <c r="C226" s="7">
        <v>1.84</v>
      </c>
    </row>
    <row r="227" spans="1:3">
      <c r="A227" s="8">
        <v>40056</v>
      </c>
      <c r="B227" s="7">
        <v>1020.62</v>
      </c>
      <c r="C227" s="7">
        <v>1.93</v>
      </c>
    </row>
    <row r="228" spans="1:3">
      <c r="A228" s="8">
        <v>40086</v>
      </c>
      <c r="B228" s="7">
        <v>1057.08</v>
      </c>
      <c r="C228" s="7">
        <v>1.98</v>
      </c>
    </row>
    <row r="229" spans="1:3">
      <c r="A229" s="8">
        <v>40116</v>
      </c>
      <c r="B229" s="7">
        <v>1036.19</v>
      </c>
      <c r="C229" s="7">
        <v>1.9100000000000001</v>
      </c>
    </row>
    <row r="230" spans="1:3">
      <c r="A230" s="8">
        <v>40147</v>
      </c>
      <c r="B230" s="7">
        <v>1095.6300000000001</v>
      </c>
      <c r="C230" s="7">
        <v>2</v>
      </c>
    </row>
    <row r="231" spans="1:3">
      <c r="A231" s="8">
        <v>40178</v>
      </c>
      <c r="B231" s="7">
        <v>1115.1000000000001</v>
      </c>
      <c r="C231" s="7">
        <v>1.99</v>
      </c>
    </row>
    <row r="232" spans="1:3">
      <c r="A232" s="8">
        <v>40207</v>
      </c>
      <c r="B232" s="7">
        <v>1073.8700000000001</v>
      </c>
      <c r="C232" s="7">
        <v>1.81</v>
      </c>
    </row>
    <row r="233" spans="1:3">
      <c r="A233" s="8">
        <v>40235</v>
      </c>
      <c r="B233" s="7">
        <v>1104.49</v>
      </c>
      <c r="C233" s="7">
        <v>1.85</v>
      </c>
    </row>
    <row r="234" spans="1:3">
      <c r="A234" s="8">
        <v>40268</v>
      </c>
      <c r="B234" s="7">
        <v>1169.43</v>
      </c>
      <c r="C234" s="7">
        <v>1.97</v>
      </c>
    </row>
    <row r="235" spans="1:3">
      <c r="A235" s="8">
        <v>40298</v>
      </c>
      <c r="B235" s="7">
        <v>1186.69</v>
      </c>
      <c r="C235" s="7">
        <v>2</v>
      </c>
    </row>
    <row r="236" spans="1:3">
      <c r="A236" s="8">
        <v>40329</v>
      </c>
      <c r="B236" s="7">
        <v>1089.4100000000001</v>
      </c>
      <c r="C236" s="7">
        <v>1.83</v>
      </c>
    </row>
    <row r="237" spans="1:3">
      <c r="A237" s="8">
        <v>40359</v>
      </c>
      <c r="B237" s="7">
        <v>1030.71</v>
      </c>
      <c r="C237" s="7">
        <v>1.74</v>
      </c>
    </row>
    <row r="238" spans="1:3">
      <c r="A238" s="8">
        <v>40389</v>
      </c>
      <c r="B238" s="7">
        <v>1101.6000000000001</v>
      </c>
      <c r="C238" s="7">
        <v>1.85</v>
      </c>
    </row>
    <row r="239" spans="1:3">
      <c r="A239" s="8">
        <v>40421</v>
      </c>
      <c r="B239" s="7">
        <v>1049.33</v>
      </c>
      <c r="C239" s="7">
        <v>1.77</v>
      </c>
    </row>
    <row r="240" spans="1:3">
      <c r="A240" s="8">
        <v>40451</v>
      </c>
      <c r="B240" s="7">
        <v>1141.2</v>
      </c>
      <c r="C240" s="7">
        <v>1.92</v>
      </c>
    </row>
    <row r="241" spans="1:3">
      <c r="A241" s="8">
        <v>40480</v>
      </c>
      <c r="B241" s="7">
        <v>1183.26</v>
      </c>
      <c r="C241" s="7">
        <v>2</v>
      </c>
    </row>
    <row r="242" spans="1:3">
      <c r="A242" s="8">
        <v>40512</v>
      </c>
      <c r="B242" s="7">
        <v>1180.55</v>
      </c>
      <c r="C242" s="7">
        <v>2</v>
      </c>
    </row>
    <row r="243" spans="1:3">
      <c r="A243" s="8">
        <v>40543</v>
      </c>
      <c r="B243" s="7">
        <v>1257.6400000000001</v>
      </c>
      <c r="C243" s="7">
        <v>2.12</v>
      </c>
    </row>
    <row r="244" spans="1:3">
      <c r="A244" s="8">
        <v>40574</v>
      </c>
      <c r="B244" s="7">
        <v>1286.1200000000001</v>
      </c>
      <c r="C244" s="7">
        <v>2.06</v>
      </c>
    </row>
    <row r="245" spans="1:3">
      <c r="A245" s="8">
        <v>40602</v>
      </c>
      <c r="B245" s="7">
        <v>1327.22</v>
      </c>
      <c r="C245" s="7">
        <v>2.12</v>
      </c>
    </row>
    <row r="246" spans="1:3">
      <c r="A246" s="8">
        <v>40633</v>
      </c>
      <c r="B246" s="7">
        <v>1325.83</v>
      </c>
      <c r="C246" s="7">
        <v>2.12</v>
      </c>
    </row>
    <row r="247" spans="1:3">
      <c r="A247" s="8">
        <v>40662</v>
      </c>
      <c r="B247" s="7">
        <v>1363.6100000000001</v>
      </c>
      <c r="C247" s="7">
        <v>2.19</v>
      </c>
    </row>
    <row r="248" spans="1:3">
      <c r="A248" s="8">
        <v>40694</v>
      </c>
      <c r="B248" s="7">
        <v>1345.2</v>
      </c>
      <c r="C248" s="7">
        <v>2.2000000000000002</v>
      </c>
    </row>
    <row r="249" spans="1:3">
      <c r="A249" s="8">
        <v>40724</v>
      </c>
      <c r="B249" s="7">
        <v>1320.64</v>
      </c>
      <c r="C249" s="7">
        <v>2.16</v>
      </c>
    </row>
    <row r="250" spans="1:3">
      <c r="A250" s="8">
        <v>40753</v>
      </c>
      <c r="B250" s="7">
        <v>1292.28</v>
      </c>
      <c r="C250" s="7">
        <v>2.1</v>
      </c>
    </row>
    <row r="251" spans="1:3">
      <c r="A251" s="8">
        <v>40786</v>
      </c>
      <c r="B251" s="7">
        <v>1218.8900000000001</v>
      </c>
      <c r="C251" s="7">
        <v>1.96</v>
      </c>
    </row>
    <row r="252" spans="1:3">
      <c r="A252" s="8">
        <v>40816</v>
      </c>
      <c r="B252" s="7">
        <v>1131.42</v>
      </c>
      <c r="C252" s="7">
        <v>1.81</v>
      </c>
    </row>
    <row r="253" spans="1:3">
      <c r="A253" s="8">
        <v>40847</v>
      </c>
      <c r="B253" s="7">
        <v>1253.3</v>
      </c>
      <c r="C253" s="7">
        <v>2.0100000000000002</v>
      </c>
    </row>
    <row r="254" spans="1:3">
      <c r="A254" s="8">
        <v>40877</v>
      </c>
      <c r="B254" s="7">
        <v>1246.96</v>
      </c>
      <c r="C254" s="7">
        <v>2.0100000000000002</v>
      </c>
    </row>
    <row r="255" spans="1:3">
      <c r="A255" s="8">
        <v>40907</v>
      </c>
      <c r="B255" s="7">
        <v>1257.6000000000001</v>
      </c>
      <c r="C255" s="7">
        <v>2.02</v>
      </c>
    </row>
    <row r="256" spans="1:3">
      <c r="A256" s="8">
        <v>40939</v>
      </c>
      <c r="B256" s="7">
        <v>1312.41</v>
      </c>
      <c r="C256" s="7">
        <v>2.0100000000000002</v>
      </c>
    </row>
    <row r="257" spans="1:3">
      <c r="A257" s="8">
        <v>40968</v>
      </c>
      <c r="B257" s="7">
        <v>1365.68</v>
      </c>
      <c r="C257" s="7">
        <v>2.09</v>
      </c>
    </row>
    <row r="258" spans="1:3">
      <c r="A258" s="8">
        <v>40998</v>
      </c>
      <c r="B258" s="7">
        <v>1408.47</v>
      </c>
      <c r="C258" s="7">
        <v>2.14</v>
      </c>
    </row>
    <row r="259" spans="1:3">
      <c r="A259" s="8">
        <v>41029</v>
      </c>
      <c r="B259" s="7">
        <v>1397.91</v>
      </c>
      <c r="C259" s="7">
        <v>2.12</v>
      </c>
    </row>
    <row r="260" spans="1:3">
      <c r="A260" s="8">
        <v>41060</v>
      </c>
      <c r="B260" s="7">
        <v>1310.33</v>
      </c>
      <c r="C260" s="7">
        <v>1.99</v>
      </c>
    </row>
    <row r="261" spans="1:3">
      <c r="A261" s="8">
        <v>41089</v>
      </c>
      <c r="B261" s="7">
        <v>1362.16</v>
      </c>
      <c r="C261" s="7">
        <v>2.06</v>
      </c>
    </row>
    <row r="262" spans="1:3">
      <c r="A262" s="8">
        <v>41121</v>
      </c>
      <c r="B262" s="7">
        <v>1379.32</v>
      </c>
      <c r="C262" s="7">
        <v>2.0699999999999998</v>
      </c>
    </row>
    <row r="263" spans="1:3">
      <c r="A263" s="8">
        <v>41152</v>
      </c>
      <c r="B263" s="7">
        <v>1406.58</v>
      </c>
      <c r="C263" s="7">
        <v>2.12</v>
      </c>
    </row>
    <row r="264" spans="1:3">
      <c r="A264" s="8">
        <v>41180</v>
      </c>
      <c r="B264" s="7">
        <v>1440.67</v>
      </c>
      <c r="C264" s="7">
        <v>2.17</v>
      </c>
    </row>
    <row r="265" spans="1:3">
      <c r="A265" s="8">
        <v>41213</v>
      </c>
      <c r="B265" s="7">
        <v>1412.16</v>
      </c>
      <c r="C265" s="7">
        <v>2.12</v>
      </c>
    </row>
    <row r="266" spans="1:3">
      <c r="A266" s="8">
        <v>41243</v>
      </c>
      <c r="B266" s="7">
        <v>1416.18</v>
      </c>
      <c r="C266" s="7">
        <v>2.13</v>
      </c>
    </row>
    <row r="267" spans="1:3">
      <c r="A267" s="8">
        <v>41274</v>
      </c>
      <c r="B267" s="7">
        <v>1426.19</v>
      </c>
      <c r="C267" s="7">
        <v>2.14</v>
      </c>
    </row>
    <row r="268" spans="1:3">
      <c r="A268" s="8">
        <v>41305</v>
      </c>
      <c r="B268" s="7">
        <v>1498.1100000000001</v>
      </c>
      <c r="C268" s="7">
        <v>2.12</v>
      </c>
    </row>
    <row r="269" spans="1:3">
      <c r="A269" s="8">
        <v>41333</v>
      </c>
      <c r="B269" s="7">
        <v>1514.68</v>
      </c>
      <c r="C269" s="7">
        <v>2.14</v>
      </c>
    </row>
    <row r="270" spans="1:3">
      <c r="A270" s="8">
        <v>41362</v>
      </c>
      <c r="B270" s="7">
        <v>1569.19</v>
      </c>
      <c r="C270" s="7">
        <v>2.2200000000000002</v>
      </c>
    </row>
    <row r="271" spans="1:3">
      <c r="A271" s="8">
        <v>41394</v>
      </c>
      <c r="B271" s="7">
        <v>1597.57</v>
      </c>
      <c r="C271" s="7">
        <v>2.2600000000000002</v>
      </c>
    </row>
    <row r="272" spans="1:3">
      <c r="A272" s="8">
        <v>41425</v>
      </c>
      <c r="B272" s="7">
        <v>1630.74</v>
      </c>
      <c r="C272" s="7">
        <v>2.3000000000000003</v>
      </c>
    </row>
    <row r="273" spans="1:3">
      <c r="A273" s="8">
        <v>41453</v>
      </c>
      <c r="B273" s="7">
        <v>1606.28</v>
      </c>
      <c r="C273" s="7">
        <v>2.27</v>
      </c>
    </row>
    <row r="274" spans="1:3">
      <c r="A274" s="8">
        <v>41486</v>
      </c>
      <c r="B274" s="7">
        <v>1685.73</v>
      </c>
      <c r="C274" s="7">
        <v>2.38</v>
      </c>
    </row>
    <row r="275" spans="1:3">
      <c r="A275" s="8">
        <v>41516</v>
      </c>
      <c r="B275" s="7">
        <v>1632.97</v>
      </c>
      <c r="C275" s="7">
        <v>2.31</v>
      </c>
    </row>
    <row r="276" spans="1:3">
      <c r="A276" s="8">
        <v>41547</v>
      </c>
      <c r="B276" s="7">
        <v>1681.55</v>
      </c>
      <c r="C276" s="7">
        <v>2.39</v>
      </c>
    </row>
    <row r="277" spans="1:3">
      <c r="A277" s="8">
        <v>41578</v>
      </c>
      <c r="B277" s="7">
        <v>1756.54</v>
      </c>
      <c r="C277" s="7">
        <v>2.4900000000000002</v>
      </c>
    </row>
    <row r="278" spans="1:3">
      <c r="A278" s="8">
        <v>41607</v>
      </c>
      <c r="B278" s="7">
        <v>1805.81</v>
      </c>
      <c r="C278" s="7">
        <v>2.5500000000000003</v>
      </c>
    </row>
    <row r="279" spans="1:3">
      <c r="A279" s="8">
        <v>41639</v>
      </c>
      <c r="B279" s="7">
        <v>1848.3600000000001</v>
      </c>
      <c r="C279" s="7">
        <v>2.63</v>
      </c>
    </row>
    <row r="280" spans="1:3">
      <c r="A280" s="8">
        <v>41670</v>
      </c>
      <c r="B280" s="7">
        <v>1782.5900000000001</v>
      </c>
      <c r="C280" s="7">
        <v>2.56</v>
      </c>
    </row>
    <row r="281" spans="1:3">
      <c r="A281" s="8">
        <v>41698</v>
      </c>
      <c r="B281" s="7">
        <v>1859.45</v>
      </c>
      <c r="C281" s="7">
        <v>2.67</v>
      </c>
    </row>
    <row r="282" spans="1:3">
      <c r="A282" s="8">
        <v>41729</v>
      </c>
      <c r="B282" s="7">
        <v>1872.3400000000001</v>
      </c>
      <c r="C282" s="7">
        <v>2.69</v>
      </c>
    </row>
    <row r="283" spans="1:3">
      <c r="A283" s="8">
        <v>41759</v>
      </c>
      <c r="B283" s="7">
        <v>1883.95</v>
      </c>
      <c r="C283" s="7">
        <v>2.69</v>
      </c>
    </row>
    <row r="284" spans="1:3">
      <c r="A284" s="8">
        <v>41789</v>
      </c>
      <c r="B284" s="7">
        <v>1923.57</v>
      </c>
      <c r="C284" s="7">
        <v>2.75</v>
      </c>
    </row>
    <row r="285" spans="1:3">
      <c r="A285" s="8">
        <v>41820</v>
      </c>
      <c r="B285" s="7">
        <v>1960.23</v>
      </c>
      <c r="C285" s="7">
        <v>2.83</v>
      </c>
    </row>
    <row r="286" spans="1:3">
      <c r="A286" s="8">
        <v>41851</v>
      </c>
      <c r="B286" s="7">
        <v>1930.67</v>
      </c>
      <c r="C286" s="7">
        <v>2.79</v>
      </c>
    </row>
    <row r="287" spans="1:3">
      <c r="A287" s="8">
        <v>41880</v>
      </c>
      <c r="B287" s="7">
        <v>2003.3700000000001</v>
      </c>
      <c r="C287" s="7">
        <v>2.9</v>
      </c>
    </row>
    <row r="288" spans="1:3">
      <c r="A288" s="8">
        <v>41912</v>
      </c>
      <c r="B288" s="7">
        <v>1972.29</v>
      </c>
      <c r="C288" s="7">
        <v>2.84</v>
      </c>
    </row>
    <row r="289" spans="1:3">
      <c r="A289" s="8">
        <v>41943</v>
      </c>
      <c r="B289" s="7">
        <v>2018.05</v>
      </c>
      <c r="C289" s="7">
        <v>2.9</v>
      </c>
    </row>
    <row r="290" spans="1:3">
      <c r="A290" s="8">
        <v>41971</v>
      </c>
      <c r="B290" s="7">
        <v>2067.56</v>
      </c>
      <c r="C290" s="7">
        <v>2.97</v>
      </c>
    </row>
    <row r="291" spans="1:3">
      <c r="A291" s="8">
        <v>42004</v>
      </c>
      <c r="B291" s="7">
        <v>2058.9</v>
      </c>
      <c r="C291" s="7">
        <v>2.88</v>
      </c>
    </row>
    <row r="292" spans="1:3">
      <c r="A292" s="8">
        <v>42034</v>
      </c>
      <c r="B292" s="7">
        <v>1994.99</v>
      </c>
      <c r="C292" s="7">
        <v>2.8000000000000003</v>
      </c>
    </row>
    <row r="293" spans="1:3">
      <c r="A293" s="8">
        <v>42062</v>
      </c>
      <c r="B293" s="7">
        <v>2104.5</v>
      </c>
      <c r="C293" s="7">
        <v>2.95</v>
      </c>
    </row>
    <row r="294" spans="1:3">
      <c r="A294" s="8">
        <v>42094</v>
      </c>
      <c r="B294" s="7">
        <v>2067.89</v>
      </c>
      <c r="C294" s="7">
        <v>2.92</v>
      </c>
    </row>
    <row r="295" spans="1:3">
      <c r="A295" s="8">
        <v>42124</v>
      </c>
      <c r="B295" s="7">
        <v>2085.5100000000002</v>
      </c>
      <c r="C295" s="7">
        <v>2.94</v>
      </c>
    </row>
    <row r="296" spans="1:3">
      <c r="A296" s="8">
        <v>42153</v>
      </c>
      <c r="B296" s="7">
        <v>2107.39</v>
      </c>
      <c r="C296" s="7">
        <v>2.97</v>
      </c>
    </row>
    <row r="297" spans="1:3">
      <c r="A297" s="8">
        <v>42185</v>
      </c>
      <c r="B297" s="7">
        <v>2063.11</v>
      </c>
      <c r="C297" s="7">
        <v>2.91</v>
      </c>
    </row>
    <row r="298" spans="1:3">
      <c r="A298" s="8">
        <v>42216</v>
      </c>
      <c r="B298" s="7">
        <v>2103.84</v>
      </c>
      <c r="C298" s="7">
        <v>2.97</v>
      </c>
    </row>
    <row r="299" spans="1:3">
      <c r="A299" s="8">
        <v>42247</v>
      </c>
      <c r="B299" s="7">
        <v>1972.18</v>
      </c>
      <c r="C299" s="7">
        <v>2.79</v>
      </c>
    </row>
    <row r="300" spans="1:3">
      <c r="A300" s="8">
        <v>42277</v>
      </c>
      <c r="B300" s="7">
        <v>1920.03</v>
      </c>
      <c r="C300" s="7">
        <v>2.7</v>
      </c>
    </row>
    <row r="301" spans="1:3">
      <c r="A301" s="8">
        <v>42307</v>
      </c>
      <c r="B301" s="7">
        <v>2079.36</v>
      </c>
      <c r="C301" s="7">
        <v>2.91</v>
      </c>
    </row>
    <row r="302" spans="1:3">
      <c r="A302" s="8">
        <v>42338</v>
      </c>
      <c r="B302" s="7">
        <v>2080.41</v>
      </c>
      <c r="C302" s="7">
        <v>2.8000000000000003</v>
      </c>
    </row>
    <row r="303" spans="1:3">
      <c r="A303" s="8">
        <v>42368</v>
      </c>
      <c r="B303" s="7">
        <v>2063.36</v>
      </c>
      <c r="C303" s="7">
        <v>2.7600000000000002</v>
      </c>
    </row>
    <row r="304" spans="1:3">
      <c r="A304" s="8">
        <v>42399</v>
      </c>
      <c r="B304" s="7">
        <v>1940.24</v>
      </c>
      <c r="C304" s="7">
        <v>2.5</v>
      </c>
    </row>
    <row r="305" spans="1:3">
      <c r="A305" s="8">
        <v>42429</v>
      </c>
      <c r="B305" s="7">
        <v>1932.23</v>
      </c>
      <c r="C305" s="7">
        <v>2.4900000000000002</v>
      </c>
    </row>
    <row r="306" spans="1:3">
      <c r="A306" s="8">
        <v>42459</v>
      </c>
      <c r="B306" s="7">
        <v>2063.9499999999998</v>
      </c>
      <c r="C306" s="7">
        <v>2.66</v>
      </c>
    </row>
    <row r="307" spans="1:3">
      <c r="A307" s="8">
        <v>42490</v>
      </c>
      <c r="B307" s="7">
        <v>2065.3000000000002</v>
      </c>
      <c r="C307" s="7">
        <v>2.67</v>
      </c>
    </row>
    <row r="308" spans="1:3">
      <c r="A308" s="8">
        <v>42520</v>
      </c>
      <c r="B308" s="7">
        <v>2099.06</v>
      </c>
      <c r="C308" s="7">
        <v>2.71</v>
      </c>
    </row>
    <row r="309" spans="1:3">
      <c r="A309" s="8">
        <v>42551</v>
      </c>
      <c r="B309" s="7">
        <v>2098.86</v>
      </c>
      <c r="C309" s="7">
        <v>2.7</v>
      </c>
    </row>
    <row r="310" spans="1:3">
      <c r="A310" s="8">
        <v>42581</v>
      </c>
      <c r="B310" s="7">
        <v>2173.6</v>
      </c>
      <c r="C310" s="7">
        <v>2.8000000000000003</v>
      </c>
    </row>
    <row r="311" spans="1:3">
      <c r="A311" s="8">
        <v>42612</v>
      </c>
      <c r="B311" s="7">
        <v>2176.12</v>
      </c>
      <c r="C311" s="7">
        <v>2.81</v>
      </c>
    </row>
    <row r="312" spans="1:3">
      <c r="A312" s="8">
        <v>42643</v>
      </c>
      <c r="B312" s="7">
        <v>2168.27</v>
      </c>
      <c r="C312" s="7">
        <v>2.8000000000000003</v>
      </c>
    </row>
    <row r="313" spans="1:3">
      <c r="A313" s="8">
        <v>42673</v>
      </c>
      <c r="B313" s="7">
        <v>2126.41</v>
      </c>
      <c r="C313" s="7">
        <v>2.74</v>
      </c>
    </row>
    <row r="314" spans="1:3">
      <c r="A314" s="8">
        <v>42704</v>
      </c>
      <c r="B314" s="7">
        <v>2198.81</v>
      </c>
      <c r="C314" s="7">
        <v>2.85</v>
      </c>
    </row>
    <row r="315" spans="1:3">
      <c r="A315" s="8">
        <v>42734</v>
      </c>
      <c r="B315" s="7">
        <v>2238.83</v>
      </c>
      <c r="C315" s="7">
        <v>2.89</v>
      </c>
    </row>
    <row r="316" spans="1:3">
      <c r="A316" s="8">
        <v>42765</v>
      </c>
      <c r="B316" s="7">
        <v>2280.9</v>
      </c>
      <c r="C316" s="7">
        <v>2.95</v>
      </c>
    </row>
    <row r="317" spans="1:3">
      <c r="A317" s="8">
        <v>42794</v>
      </c>
      <c r="B317" s="7">
        <v>2363.64</v>
      </c>
      <c r="C317" s="7">
        <v>3.06</v>
      </c>
    </row>
    <row r="318" spans="1:3">
      <c r="A318" s="8">
        <v>42824</v>
      </c>
      <c r="B318" s="7">
        <v>2368.06</v>
      </c>
      <c r="C318" s="7">
        <v>3.0700000000000003</v>
      </c>
    </row>
    <row r="319" spans="1:3">
      <c r="A319" s="8">
        <v>42855</v>
      </c>
      <c r="B319" s="7">
        <v>2384.2000000000003</v>
      </c>
      <c r="C319" s="7">
        <v>3.09</v>
      </c>
    </row>
    <row r="320" spans="1:3">
      <c r="A320" s="8">
        <v>42885</v>
      </c>
      <c r="B320" s="7">
        <v>2412.91</v>
      </c>
      <c r="C320" s="7">
        <v>3.12</v>
      </c>
    </row>
    <row r="321" spans="1:3">
      <c r="A321" s="8">
        <v>42916</v>
      </c>
      <c r="B321" s="7">
        <v>2423.41</v>
      </c>
      <c r="C321" s="7">
        <v>3.14</v>
      </c>
    </row>
    <row r="322" spans="1:3">
      <c r="A322" s="8">
        <v>42946</v>
      </c>
      <c r="B322" s="7">
        <v>2472.1</v>
      </c>
      <c r="C322" s="7">
        <v>3.21</v>
      </c>
    </row>
    <row r="323" spans="1:3">
      <c r="A323" s="8">
        <v>42977</v>
      </c>
      <c r="B323" s="7">
        <v>2457.59</v>
      </c>
      <c r="C323" s="7">
        <v>3</v>
      </c>
    </row>
    <row r="324" spans="1:3">
      <c r="A324" s="4">
        <v>43008</v>
      </c>
      <c r="B324">
        <v>2519.36</v>
      </c>
      <c r="C324" s="7">
        <v>3.05</v>
      </c>
    </row>
    <row r="325" spans="1:3">
      <c r="A325" s="4">
        <v>43038</v>
      </c>
      <c r="B325">
        <v>2572.83</v>
      </c>
      <c r="C325" s="7">
        <v>3.12</v>
      </c>
    </row>
    <row r="326" spans="1:3">
      <c r="A326" s="4">
        <v>43069</v>
      </c>
      <c r="B326">
        <v>2647.58</v>
      </c>
      <c r="C326" s="7">
        <v>3.2</v>
      </c>
    </row>
    <row r="327" spans="1:3">
      <c r="A327" s="4">
        <v>43099</v>
      </c>
      <c r="B327">
        <v>2673.61</v>
      </c>
      <c r="C327" s="7">
        <v>3.23</v>
      </c>
    </row>
    <row r="328" spans="1:3">
      <c r="A328" s="4">
        <v>43130</v>
      </c>
      <c r="B328">
        <v>2822.43</v>
      </c>
      <c r="C328" s="7">
        <v>3.3</v>
      </c>
    </row>
    <row r="329" spans="1:3">
      <c r="A329" s="4">
        <v>43159</v>
      </c>
      <c r="B329">
        <v>2713.83</v>
      </c>
      <c r="C329" s="7">
        <v>3.17</v>
      </c>
    </row>
    <row r="330" spans="1:3">
      <c r="A330" s="4">
        <v>43189</v>
      </c>
      <c r="B330">
        <v>2640.87</v>
      </c>
      <c r="C330" s="7">
        <v>3.09</v>
      </c>
    </row>
    <row r="331" spans="1:3">
      <c r="A331" s="4">
        <v>43220</v>
      </c>
      <c r="B331">
        <v>2648.05</v>
      </c>
      <c r="C331" s="7">
        <v>3.1</v>
      </c>
    </row>
    <row r="332" spans="1:3">
      <c r="A332" s="4">
        <v>43251</v>
      </c>
      <c r="B332">
        <v>2724.01</v>
      </c>
      <c r="C332" s="7">
        <v>3.17</v>
      </c>
    </row>
    <row r="333" spans="1:3">
      <c r="A333" s="4">
        <v>43280</v>
      </c>
      <c r="B333">
        <v>2718.37</v>
      </c>
      <c r="C333" s="7">
        <v>3.17</v>
      </c>
    </row>
    <row r="334" spans="1:3">
      <c r="A334" s="4">
        <v>43312</v>
      </c>
      <c r="B334">
        <v>2802.6</v>
      </c>
      <c r="C334" s="7">
        <v>3.27</v>
      </c>
    </row>
    <row r="335" spans="1:3">
      <c r="A335" s="4">
        <v>43343</v>
      </c>
      <c r="B335">
        <v>2901.13</v>
      </c>
      <c r="C335" s="7">
        <v>3.38</v>
      </c>
    </row>
    <row r="336" spans="1:3">
      <c r="A336" s="4">
        <v>43371</v>
      </c>
      <c r="B336">
        <v>2913.98</v>
      </c>
      <c r="C336" s="7">
        <v>3.38</v>
      </c>
    </row>
    <row r="337" spans="1:3">
      <c r="A337" s="4">
        <v>43404</v>
      </c>
      <c r="B337">
        <v>2682.63</v>
      </c>
      <c r="C337" s="7">
        <v>3.14</v>
      </c>
    </row>
    <row r="338" spans="1:3">
      <c r="A338" s="4">
        <v>43434</v>
      </c>
      <c r="B338">
        <v>2760.17</v>
      </c>
      <c r="C338" s="7">
        <v>3.19</v>
      </c>
    </row>
    <row r="339" spans="1:3">
      <c r="A339" s="4">
        <v>43465</v>
      </c>
      <c r="B339">
        <v>2485.7399999999998</v>
      </c>
      <c r="C339" s="7">
        <v>2.89</v>
      </c>
    </row>
    <row r="340" spans="1:3">
      <c r="A340" s="4">
        <v>43496</v>
      </c>
      <c r="B340">
        <v>2681.05</v>
      </c>
      <c r="C340" s="7">
        <v>3.14</v>
      </c>
    </row>
    <row r="341" spans="1:3">
      <c r="A341" s="4">
        <v>43524</v>
      </c>
      <c r="B341">
        <v>2784.49</v>
      </c>
      <c r="C341" s="7">
        <v>3.24</v>
      </c>
    </row>
    <row r="342" spans="1:3">
      <c r="A342" s="4">
        <v>43553</v>
      </c>
      <c r="B342">
        <v>2834.4</v>
      </c>
      <c r="C342" s="7">
        <v>3.29</v>
      </c>
    </row>
    <row r="343" spans="1:3">
      <c r="A343" s="4">
        <v>43585</v>
      </c>
      <c r="B343">
        <v>2945.83</v>
      </c>
      <c r="C343" s="7">
        <v>3.42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theme="6" tint="0.39997558519241921"/>
  </sheetPr>
  <dimension ref="A1:R347"/>
  <sheetViews>
    <sheetView workbookViewId="0">
      <pane xSplit="23295" ySplit="10215" topLeftCell="N4"/>
      <selection activeCell="K19" sqref="K19"/>
      <selection pane="topRight" activeCell="S1" sqref="S1:T1048576"/>
      <selection pane="bottomLeft" activeCell="S2" sqref="S2"/>
      <selection pane="bottomRight" activeCell="Q324" sqref="Q324"/>
    </sheetView>
  </sheetViews>
  <sheetFormatPr baseColWidth="10" defaultColWidth="9.140625" defaultRowHeight="12.75"/>
  <cols>
    <col min="1" max="1" width="10.140625" bestFit="1" customWidth="1"/>
    <col min="5" max="6" width="10.140625" bestFit="1" customWidth="1"/>
    <col min="15" max="15" width="10.140625" bestFit="1" customWidth="1"/>
    <col min="16" max="16" width="15.7109375" customWidth="1"/>
  </cols>
  <sheetData>
    <row r="1" spans="1:18" ht="13.5">
      <c r="A1" s="8" t="s">
        <v>102</v>
      </c>
      <c r="B1" s="8">
        <v>33238</v>
      </c>
      <c r="C1" s="7"/>
      <c r="D1" s="7"/>
      <c r="E1" s="7"/>
      <c r="F1" s="7"/>
      <c r="G1" s="7"/>
      <c r="H1" s="29"/>
      <c r="I1" s="7"/>
      <c r="J1" s="7"/>
      <c r="K1" s="7"/>
      <c r="L1" s="7"/>
      <c r="M1" s="7"/>
      <c r="N1" s="7"/>
      <c r="R1" s="7"/>
    </row>
    <row r="2" spans="1:18">
      <c r="A2" s="8" t="s">
        <v>101</v>
      </c>
      <c r="B2" s="8">
        <v>42947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t="s">
        <v>102</v>
      </c>
      <c r="P2" s="4">
        <v>33238</v>
      </c>
      <c r="R2" s="7"/>
    </row>
    <row r="3" spans="1:18">
      <c r="A3" s="8" t="s">
        <v>100</v>
      </c>
      <c r="B3" s="8" t="s">
        <v>99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t="s">
        <v>101</v>
      </c>
      <c r="P3" s="4">
        <v>42947</v>
      </c>
      <c r="R3" s="7"/>
    </row>
    <row r="4" spans="1:18">
      <c r="A4" s="8" t="s">
        <v>1</v>
      </c>
      <c r="B4" s="7" t="s">
        <v>98</v>
      </c>
      <c r="C4" s="7" t="s">
        <v>97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t="s">
        <v>100</v>
      </c>
      <c r="P4" t="s">
        <v>99</v>
      </c>
      <c r="R4" s="7"/>
    </row>
    <row r="5" spans="1:18">
      <c r="A5" s="8" t="s">
        <v>2</v>
      </c>
      <c r="B5" s="7" t="s">
        <v>96</v>
      </c>
      <c r="C5" s="7" t="s">
        <v>95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t="s">
        <v>1</v>
      </c>
      <c r="P5" t="s">
        <v>98</v>
      </c>
      <c r="Q5" t="s">
        <v>97</v>
      </c>
      <c r="R5" s="7"/>
    </row>
    <row r="6" spans="1:18">
      <c r="A6" s="8"/>
      <c r="B6" s="8" t="s">
        <v>94</v>
      </c>
      <c r="C6" s="7" t="s">
        <v>93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t="s">
        <v>2</v>
      </c>
      <c r="P6" s="59" t="s">
        <v>120</v>
      </c>
      <c r="Q6" t="s">
        <v>95</v>
      </c>
      <c r="R6" s="7"/>
    </row>
    <row r="7" spans="1:18">
      <c r="A7" s="8">
        <v>33238</v>
      </c>
      <c r="B7" s="7">
        <v>3.7</v>
      </c>
      <c r="C7" s="7">
        <v>8.23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4">
        <v>33238</v>
      </c>
      <c r="P7">
        <v>3.7</v>
      </c>
      <c r="Q7">
        <v>8.23</v>
      </c>
      <c r="R7" s="7"/>
    </row>
    <row r="8" spans="1:18">
      <c r="A8" s="8">
        <v>33269</v>
      </c>
      <c r="B8" s="7">
        <v>3.91</v>
      </c>
      <c r="C8" s="7">
        <v>7.32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4">
        <v>33269</v>
      </c>
      <c r="P8">
        <v>3.91</v>
      </c>
      <c r="Q8">
        <v>7.32</v>
      </c>
      <c r="R8" s="7"/>
    </row>
    <row r="9" spans="1:18">
      <c r="A9" s="8">
        <v>33297</v>
      </c>
      <c r="B9" s="7">
        <v>4.66</v>
      </c>
      <c r="C9" s="7">
        <v>7.86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4">
        <v>33297</v>
      </c>
      <c r="P9">
        <v>4.66</v>
      </c>
      <c r="Q9">
        <v>7.86</v>
      </c>
      <c r="R9" s="7"/>
    </row>
    <row r="10" spans="1:18">
      <c r="A10" s="8">
        <v>33326</v>
      </c>
      <c r="B10" s="7">
        <v>4.87</v>
      </c>
      <c r="C10" s="7">
        <v>8.14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4">
        <v>33326</v>
      </c>
      <c r="P10">
        <v>4.87</v>
      </c>
      <c r="Q10">
        <v>8.14</v>
      </c>
      <c r="R10" s="7"/>
    </row>
    <row r="11" spans="1:18">
      <c r="A11" s="8">
        <v>33358</v>
      </c>
      <c r="B11" s="7">
        <v>4.54</v>
      </c>
      <c r="C11" s="7">
        <v>7.92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4">
        <v>33358</v>
      </c>
      <c r="P11">
        <v>4.54</v>
      </c>
      <c r="Q11">
        <v>7.92</v>
      </c>
      <c r="R11" s="7"/>
    </row>
    <row r="12" spans="1:18">
      <c r="A12" s="8">
        <v>33389</v>
      </c>
      <c r="B12" s="7">
        <v>4.46</v>
      </c>
      <c r="C12" s="7">
        <v>8.6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4">
        <v>33389</v>
      </c>
      <c r="P12">
        <v>4.46</v>
      </c>
      <c r="Q12">
        <v>8.6</v>
      </c>
      <c r="R12" s="7"/>
    </row>
    <row r="13" spans="1:18">
      <c r="A13" s="8">
        <v>33417</v>
      </c>
      <c r="B13" s="7">
        <v>4.13</v>
      </c>
      <c r="C13" s="7">
        <v>8.18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4">
        <v>33417</v>
      </c>
      <c r="P13">
        <v>4.13</v>
      </c>
      <c r="Q13">
        <v>8.18</v>
      </c>
      <c r="R13" s="7"/>
    </row>
    <row r="14" spans="1:18">
      <c r="A14" s="8">
        <v>33450</v>
      </c>
      <c r="B14" s="7">
        <v>4.54</v>
      </c>
      <c r="C14" s="7">
        <v>9.0299999999999994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4">
        <v>33450</v>
      </c>
      <c r="P14">
        <v>4.54</v>
      </c>
      <c r="Q14">
        <v>9.0299999999999994</v>
      </c>
      <c r="R14" s="7"/>
    </row>
    <row r="15" spans="1:18">
      <c r="A15" s="8">
        <v>33480</v>
      </c>
      <c r="B15" s="7">
        <v>4.6100000000000003</v>
      </c>
      <c r="C15" s="7">
        <v>9.870000000000001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4">
        <v>33480</v>
      </c>
      <c r="P15">
        <v>4.6100000000000003</v>
      </c>
      <c r="Q15">
        <v>9.870000000000001</v>
      </c>
      <c r="R15" s="7"/>
    </row>
    <row r="16" spans="1:18">
      <c r="A16" s="8">
        <v>33511</v>
      </c>
      <c r="B16" s="7">
        <v>4.0600000000000005</v>
      </c>
      <c r="C16" s="7">
        <v>9.68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4">
        <v>33511</v>
      </c>
      <c r="P16">
        <v>4.0600000000000005</v>
      </c>
      <c r="Q16">
        <v>9.68</v>
      </c>
      <c r="R16" s="7"/>
    </row>
    <row r="17" spans="1:18">
      <c r="A17" s="8">
        <v>33542</v>
      </c>
      <c r="B17" s="7">
        <v>4.0600000000000005</v>
      </c>
      <c r="C17" s="7">
        <v>10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4">
        <v>33542</v>
      </c>
      <c r="P17">
        <v>4.0600000000000005</v>
      </c>
      <c r="Q17">
        <v>10</v>
      </c>
      <c r="R17" s="7"/>
    </row>
    <row r="18" spans="1:18">
      <c r="A18" s="8">
        <v>33571</v>
      </c>
      <c r="B18" s="7">
        <v>4.22</v>
      </c>
      <c r="C18" s="7">
        <v>10.42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4">
        <v>33571</v>
      </c>
      <c r="P18">
        <v>4.22</v>
      </c>
      <c r="Q18">
        <v>10.42</v>
      </c>
      <c r="R18" s="7"/>
    </row>
    <row r="19" spans="1:18">
      <c r="A19" s="8">
        <v>33603</v>
      </c>
      <c r="B19" s="7">
        <v>5.05</v>
      </c>
      <c r="C19" s="7">
        <v>12.05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4">
        <v>33603</v>
      </c>
      <c r="P19">
        <v>5.05</v>
      </c>
      <c r="Q19">
        <v>12.05</v>
      </c>
      <c r="R19" s="7"/>
    </row>
    <row r="20" spans="1:18">
      <c r="A20" s="8">
        <v>33634</v>
      </c>
      <c r="B20" s="7">
        <v>5.03</v>
      </c>
      <c r="C20" s="7">
        <v>13.02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4">
        <v>33634</v>
      </c>
      <c r="P20">
        <v>5.03</v>
      </c>
      <c r="Q20">
        <v>13.02</v>
      </c>
      <c r="R20" s="7"/>
    </row>
    <row r="21" spans="1:18">
      <c r="A21" s="8">
        <v>33662</v>
      </c>
      <c r="B21" s="7">
        <v>4.8100000000000005</v>
      </c>
      <c r="C21" s="7">
        <v>13.74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33662</v>
      </c>
      <c r="P21">
        <v>4.8100000000000005</v>
      </c>
      <c r="Q21">
        <v>13.74</v>
      </c>
      <c r="R21" s="7"/>
    </row>
    <row r="22" spans="1:18">
      <c r="A22" s="8">
        <v>33694</v>
      </c>
      <c r="B22" s="7">
        <v>5.1100000000000003</v>
      </c>
      <c r="C22" s="7">
        <v>13.74</v>
      </c>
      <c r="D22" s="7"/>
      <c r="H22" s="7"/>
      <c r="I22" s="7"/>
      <c r="J22" s="7"/>
      <c r="K22" s="7"/>
      <c r="L22" s="7"/>
      <c r="M22" s="7"/>
      <c r="N22" s="7"/>
      <c r="O22" s="4">
        <v>33694</v>
      </c>
      <c r="P22">
        <v>5.1100000000000003</v>
      </c>
      <c r="Q22">
        <v>13.74</v>
      </c>
      <c r="R22" s="7"/>
    </row>
    <row r="23" spans="1:18">
      <c r="A23" s="8">
        <v>33724</v>
      </c>
      <c r="B23" s="7">
        <v>5.44</v>
      </c>
      <c r="C23" s="7">
        <v>13.950000000000001</v>
      </c>
      <c r="D23" s="7"/>
      <c r="H23" s="7"/>
      <c r="I23" s="7"/>
      <c r="J23" s="7"/>
      <c r="K23" s="7"/>
      <c r="L23" s="7"/>
      <c r="M23" s="7"/>
      <c r="N23" s="7"/>
      <c r="O23" s="4">
        <v>33724</v>
      </c>
      <c r="P23">
        <v>5.44</v>
      </c>
      <c r="Q23">
        <v>13.950000000000001</v>
      </c>
      <c r="R23" s="7"/>
    </row>
    <row r="24" spans="1:18">
      <c r="A24" s="8">
        <v>33753</v>
      </c>
      <c r="B24" s="7">
        <v>5.44</v>
      </c>
      <c r="C24" s="7">
        <v>14.790000000000001</v>
      </c>
      <c r="D24" s="7"/>
      <c r="H24" s="7"/>
      <c r="I24" s="7"/>
      <c r="J24" s="7"/>
      <c r="K24" s="7"/>
      <c r="L24" s="7"/>
      <c r="M24" s="7"/>
      <c r="N24" s="7"/>
      <c r="O24" s="4">
        <v>33753</v>
      </c>
      <c r="P24">
        <v>5.44</v>
      </c>
      <c r="Q24">
        <v>14.790000000000001</v>
      </c>
      <c r="R24" s="7"/>
    </row>
    <row r="25" spans="1:18">
      <c r="A25" s="8">
        <v>33785</v>
      </c>
      <c r="B25" s="7">
        <v>5.2</v>
      </c>
      <c r="C25" s="7">
        <v>13.44</v>
      </c>
      <c r="D25" s="7"/>
      <c r="H25" s="7"/>
      <c r="I25" s="7"/>
      <c r="J25" s="7"/>
      <c r="K25" s="7"/>
      <c r="L25" s="7"/>
      <c r="M25" s="7"/>
      <c r="N25" s="7"/>
      <c r="O25" s="4">
        <v>33785</v>
      </c>
      <c r="P25">
        <v>5.2</v>
      </c>
      <c r="Q25">
        <v>13.44</v>
      </c>
      <c r="R25" s="7"/>
    </row>
    <row r="26" spans="1:18">
      <c r="A26" s="8">
        <v>33816</v>
      </c>
      <c r="B26" s="7">
        <v>5.57</v>
      </c>
      <c r="C26" s="7">
        <v>14.07</v>
      </c>
      <c r="D26" s="7"/>
      <c r="H26" s="7"/>
      <c r="I26" s="7"/>
      <c r="J26" s="7"/>
      <c r="K26" s="7"/>
      <c r="L26" s="7"/>
      <c r="M26" s="7"/>
      <c r="N26" s="7"/>
      <c r="O26" s="4">
        <v>33816</v>
      </c>
      <c r="P26">
        <v>5.57</v>
      </c>
      <c r="Q26">
        <v>14.07</v>
      </c>
      <c r="R26" s="7"/>
    </row>
    <row r="27" spans="1:18">
      <c r="A27" s="8">
        <v>33847</v>
      </c>
      <c r="B27" s="7">
        <v>5.59</v>
      </c>
      <c r="C27" s="7">
        <v>14.450000000000001</v>
      </c>
      <c r="D27" s="7"/>
      <c r="H27" s="7"/>
      <c r="I27" s="7"/>
      <c r="J27" s="7"/>
      <c r="K27" s="7"/>
      <c r="L27" s="7"/>
      <c r="M27" s="7"/>
      <c r="N27" s="7"/>
      <c r="O27" s="4">
        <v>33847</v>
      </c>
      <c r="P27">
        <v>5.59</v>
      </c>
      <c r="Q27">
        <v>14.450000000000001</v>
      </c>
      <c r="R27" s="7"/>
    </row>
    <row r="28" spans="1:18">
      <c r="A28" s="8">
        <v>33877</v>
      </c>
      <c r="B28" s="7">
        <v>5.65</v>
      </c>
      <c r="C28" s="7">
        <v>13.61</v>
      </c>
      <c r="D28" s="7"/>
      <c r="H28" s="7"/>
      <c r="I28" s="7"/>
      <c r="J28" s="7"/>
      <c r="K28" s="7"/>
      <c r="L28" s="7"/>
      <c r="M28" s="7"/>
      <c r="N28" s="7"/>
      <c r="O28" s="4">
        <v>33877</v>
      </c>
      <c r="P28">
        <v>5.65</v>
      </c>
      <c r="Q28">
        <v>13.61</v>
      </c>
      <c r="R28" s="7"/>
    </row>
    <row r="29" spans="1:18">
      <c r="A29" s="8">
        <v>33907</v>
      </c>
      <c r="B29" s="7">
        <v>5.95</v>
      </c>
      <c r="C29" s="7">
        <v>13.65</v>
      </c>
      <c r="D29" s="7"/>
      <c r="H29" s="7"/>
      <c r="I29" s="7"/>
      <c r="J29" s="7"/>
      <c r="K29" s="7"/>
      <c r="L29" s="7"/>
      <c r="M29" s="7"/>
      <c r="N29" s="7"/>
      <c r="O29" s="4">
        <v>33907</v>
      </c>
      <c r="P29">
        <v>5.95</v>
      </c>
      <c r="Q29">
        <v>13.65</v>
      </c>
      <c r="R29" s="7"/>
    </row>
    <row r="30" spans="1:18">
      <c r="A30" s="8">
        <v>33938</v>
      </c>
      <c r="B30" s="7">
        <v>6.08</v>
      </c>
      <c r="C30" s="7">
        <v>13.36</v>
      </c>
      <c r="D30" s="7"/>
      <c r="H30" s="7"/>
      <c r="I30" s="7"/>
      <c r="J30" s="7"/>
      <c r="K30" s="7"/>
      <c r="L30" s="7"/>
      <c r="M30" s="7"/>
      <c r="N30" s="7"/>
      <c r="O30" s="8">
        <v>33938</v>
      </c>
      <c r="P30" s="7">
        <v>6.08</v>
      </c>
      <c r="Q30" s="7">
        <v>13.36</v>
      </c>
      <c r="R30" s="7"/>
    </row>
    <row r="31" spans="1:18">
      <c r="A31" s="8">
        <v>33969</v>
      </c>
      <c r="B31" s="7">
        <v>5.23</v>
      </c>
      <c r="C31" s="7">
        <v>14.07</v>
      </c>
      <c r="D31" s="7"/>
      <c r="H31" s="7"/>
      <c r="I31" s="7"/>
      <c r="J31" s="7"/>
      <c r="K31" s="7"/>
      <c r="L31" s="7"/>
      <c r="M31" s="7"/>
      <c r="N31" s="7"/>
      <c r="O31" s="8">
        <v>33969</v>
      </c>
      <c r="P31" s="7">
        <v>5.23</v>
      </c>
      <c r="Q31" s="7">
        <v>14.07</v>
      </c>
      <c r="R31" s="7"/>
    </row>
    <row r="32" spans="1:18">
      <c r="A32" s="8">
        <v>33998</v>
      </c>
      <c r="B32" s="7">
        <v>5.28</v>
      </c>
      <c r="C32" s="7">
        <v>11.99</v>
      </c>
      <c r="D32" s="7"/>
      <c r="H32" s="7"/>
      <c r="I32" s="7"/>
      <c r="J32" s="7"/>
      <c r="K32" s="7"/>
      <c r="L32" s="7"/>
      <c r="M32" s="7"/>
      <c r="N32" s="7"/>
      <c r="O32" s="8">
        <v>33998</v>
      </c>
      <c r="P32" s="7">
        <v>5.28</v>
      </c>
      <c r="Q32" s="7">
        <v>11.99</v>
      </c>
      <c r="R32" s="7"/>
    </row>
    <row r="33" spans="1:18">
      <c r="A33" s="8">
        <v>34026</v>
      </c>
      <c r="B33" s="7">
        <v>5.03</v>
      </c>
      <c r="C33" s="7">
        <v>11.99</v>
      </c>
      <c r="D33" s="7"/>
      <c r="H33" s="7"/>
      <c r="I33" s="7"/>
      <c r="J33" s="7"/>
      <c r="K33" s="7"/>
      <c r="L33" s="7"/>
      <c r="M33" s="7"/>
      <c r="N33" s="7"/>
      <c r="O33" s="8">
        <v>34026</v>
      </c>
      <c r="P33" s="7">
        <v>5.03</v>
      </c>
      <c r="Q33" s="7">
        <v>11.99</v>
      </c>
      <c r="R33" s="7"/>
    </row>
    <row r="34" spans="1:18">
      <c r="A34" s="8">
        <v>34059</v>
      </c>
      <c r="B34" s="7">
        <v>5.4</v>
      </c>
      <c r="C34" s="7">
        <v>12.06</v>
      </c>
      <c r="D34" s="7"/>
      <c r="H34" s="7"/>
      <c r="I34" s="7"/>
      <c r="J34" s="7"/>
      <c r="K34" s="7"/>
      <c r="L34" s="7"/>
      <c r="M34" s="7"/>
      <c r="N34" s="7"/>
      <c r="O34" s="8">
        <v>34059</v>
      </c>
      <c r="P34" s="7">
        <v>5.4</v>
      </c>
      <c r="Q34" s="7">
        <v>12.06</v>
      </c>
      <c r="R34" s="7"/>
    </row>
    <row r="35" spans="1:18">
      <c r="A35" s="8">
        <v>34089</v>
      </c>
      <c r="B35" s="7">
        <v>4.74</v>
      </c>
      <c r="C35" s="7">
        <v>11.14</v>
      </c>
      <c r="D35" s="7"/>
      <c r="H35" s="7"/>
      <c r="I35" s="7"/>
      <c r="J35" s="7"/>
      <c r="K35" s="7"/>
      <c r="L35" s="7"/>
      <c r="M35" s="7"/>
      <c r="N35" s="7"/>
      <c r="O35" s="8">
        <v>34089</v>
      </c>
      <c r="P35" s="7">
        <v>4.74</v>
      </c>
      <c r="Q35" s="7">
        <v>11.14</v>
      </c>
      <c r="R35" s="7"/>
    </row>
    <row r="36" spans="1:18">
      <c r="A36" s="8">
        <v>34120</v>
      </c>
      <c r="B36" s="7">
        <v>4.57</v>
      </c>
      <c r="C36" s="7">
        <v>11.75</v>
      </c>
      <c r="D36" s="7"/>
      <c r="H36" s="7"/>
      <c r="I36" s="7"/>
      <c r="J36" s="7"/>
      <c r="K36" s="7"/>
      <c r="L36" s="7"/>
      <c r="M36" s="7"/>
      <c r="N36" s="7"/>
      <c r="O36" s="8">
        <v>34120</v>
      </c>
      <c r="P36" s="7">
        <v>4.57</v>
      </c>
      <c r="Q36" s="7">
        <v>11.75</v>
      </c>
      <c r="R36" s="7"/>
    </row>
    <row r="37" spans="1:18">
      <c r="A37" s="8">
        <v>34150</v>
      </c>
      <c r="B37" s="7">
        <v>4.66</v>
      </c>
      <c r="C37" s="7">
        <v>12.17</v>
      </c>
      <c r="D37" s="7"/>
      <c r="H37" s="7"/>
      <c r="I37" s="7"/>
      <c r="J37" s="7"/>
      <c r="K37" s="7"/>
      <c r="L37" s="7"/>
      <c r="M37" s="7"/>
      <c r="N37" s="7"/>
      <c r="O37" s="8">
        <v>34150</v>
      </c>
      <c r="P37" s="7">
        <v>4.66</v>
      </c>
      <c r="Q37" s="7">
        <v>12.17</v>
      </c>
      <c r="R37" s="7"/>
    </row>
    <row r="38" spans="1:18">
      <c r="A38" s="8">
        <v>34180</v>
      </c>
      <c r="B38" s="7">
        <v>4.71</v>
      </c>
      <c r="C38" s="7">
        <v>12.24</v>
      </c>
      <c r="D38" s="7"/>
      <c r="H38" s="7"/>
      <c r="I38" s="7"/>
      <c r="J38" s="7"/>
      <c r="K38" s="7"/>
      <c r="L38" s="7"/>
      <c r="M38" s="7"/>
      <c r="N38" s="7"/>
      <c r="O38" s="8">
        <v>34180</v>
      </c>
      <c r="P38" s="7">
        <v>4.71</v>
      </c>
      <c r="Q38" s="7">
        <v>12.24</v>
      </c>
      <c r="R38" s="7"/>
    </row>
    <row r="39" spans="1:18">
      <c r="A39" s="8">
        <v>34212</v>
      </c>
      <c r="B39" s="7">
        <v>4.96</v>
      </c>
      <c r="C39" s="7">
        <v>12.280000000000001</v>
      </c>
      <c r="D39" s="7"/>
      <c r="H39" s="7"/>
      <c r="I39" s="7"/>
      <c r="J39" s="7"/>
      <c r="K39" s="7"/>
      <c r="L39" s="7"/>
      <c r="M39" s="7"/>
      <c r="N39" s="7"/>
      <c r="O39" s="8">
        <v>34212</v>
      </c>
      <c r="P39" s="7">
        <v>4.96</v>
      </c>
      <c r="Q39" s="7">
        <v>12.280000000000001</v>
      </c>
      <c r="R39" s="7"/>
    </row>
    <row r="40" spans="1:18">
      <c r="A40" s="8">
        <v>34242</v>
      </c>
      <c r="B40" s="7">
        <v>4.95</v>
      </c>
      <c r="C40" s="7">
        <v>11.96</v>
      </c>
      <c r="D40" s="7"/>
      <c r="H40" s="7"/>
      <c r="I40" s="7"/>
      <c r="J40" s="7"/>
      <c r="K40" s="7"/>
      <c r="L40" s="7"/>
      <c r="M40" s="7"/>
      <c r="N40" s="7"/>
      <c r="O40" s="8">
        <v>34242</v>
      </c>
      <c r="P40" s="7">
        <v>4.95</v>
      </c>
      <c r="Q40" s="7">
        <v>11.96</v>
      </c>
      <c r="R40" s="7"/>
    </row>
    <row r="41" spans="1:18">
      <c r="A41" s="8">
        <v>34271</v>
      </c>
      <c r="B41" s="7">
        <v>4.9800000000000004</v>
      </c>
      <c r="C41" s="7">
        <v>12.280000000000001</v>
      </c>
      <c r="D41" s="7"/>
      <c r="H41" s="7"/>
      <c r="I41" s="7"/>
      <c r="J41" s="7"/>
      <c r="K41" s="7"/>
      <c r="L41" s="7"/>
      <c r="M41" s="7"/>
      <c r="N41" s="7"/>
      <c r="O41" s="8">
        <v>34271</v>
      </c>
      <c r="P41" s="7">
        <v>4.9800000000000004</v>
      </c>
      <c r="Q41" s="7">
        <v>12.280000000000001</v>
      </c>
      <c r="R41" s="7"/>
    </row>
    <row r="42" spans="1:18">
      <c r="A42" s="8">
        <v>34303</v>
      </c>
      <c r="B42" s="7">
        <v>5.07</v>
      </c>
      <c r="C42" s="7">
        <v>11.89</v>
      </c>
      <c r="D42" s="7"/>
      <c r="H42" s="7"/>
      <c r="I42" s="7"/>
      <c r="J42" s="7"/>
      <c r="K42" s="7"/>
      <c r="L42" s="7"/>
      <c r="M42" s="7"/>
      <c r="N42" s="7"/>
      <c r="O42" s="8">
        <v>34303</v>
      </c>
      <c r="P42" s="7">
        <v>5.07</v>
      </c>
      <c r="Q42" s="7">
        <v>11.89</v>
      </c>
      <c r="R42" s="7"/>
    </row>
    <row r="43" spans="1:18">
      <c r="A43" s="8">
        <v>34334</v>
      </c>
      <c r="B43" s="7">
        <v>4.71</v>
      </c>
      <c r="C43" s="7">
        <v>12.63</v>
      </c>
      <c r="D43" s="7"/>
      <c r="H43" s="7"/>
      <c r="I43" s="7"/>
      <c r="J43" s="7"/>
      <c r="K43" s="7"/>
      <c r="L43" s="7"/>
      <c r="M43" s="7"/>
      <c r="N43" s="7"/>
      <c r="O43" s="8">
        <v>34334</v>
      </c>
      <c r="P43" s="7">
        <v>4.71</v>
      </c>
      <c r="Q43" s="7">
        <v>12.63</v>
      </c>
      <c r="R43" s="7"/>
    </row>
    <row r="44" spans="1:18">
      <c r="A44" s="8">
        <v>34365</v>
      </c>
      <c r="B44" s="7">
        <v>4.6500000000000004</v>
      </c>
      <c r="C44" s="7">
        <v>9.9600000000000009</v>
      </c>
      <c r="D44" s="7"/>
      <c r="H44" s="7"/>
      <c r="I44" s="7"/>
      <c r="J44" s="7"/>
      <c r="K44" s="7"/>
      <c r="L44" s="7"/>
      <c r="M44" s="7"/>
      <c r="N44" s="7"/>
      <c r="O44" s="8">
        <v>34365</v>
      </c>
      <c r="P44" s="7">
        <v>4.6500000000000004</v>
      </c>
      <c r="Q44" s="7">
        <v>9.9600000000000009</v>
      </c>
      <c r="R44" s="7"/>
    </row>
    <row r="45" spans="1:18">
      <c r="A45" s="8">
        <v>34393</v>
      </c>
      <c r="B45" s="7">
        <v>4.51</v>
      </c>
      <c r="C45" s="7">
        <v>10.39</v>
      </c>
      <c r="D45" s="7"/>
      <c r="H45" s="7"/>
      <c r="I45" s="7"/>
      <c r="J45" s="7"/>
      <c r="K45" s="7"/>
      <c r="L45" s="7"/>
      <c r="M45" s="7"/>
      <c r="N45" s="7"/>
      <c r="O45" s="8">
        <v>34393</v>
      </c>
      <c r="P45" s="7">
        <v>4.51</v>
      </c>
      <c r="Q45" s="7">
        <v>10.39</v>
      </c>
      <c r="R45" s="7"/>
    </row>
    <row r="46" spans="1:18">
      <c r="A46" s="8">
        <v>34424</v>
      </c>
      <c r="B46" s="7">
        <v>4.22</v>
      </c>
      <c r="C46" s="7">
        <v>9.9</v>
      </c>
      <c r="D46" s="7"/>
      <c r="H46" s="7"/>
      <c r="I46" s="7"/>
      <c r="J46" s="7"/>
      <c r="K46" s="7"/>
      <c r="L46" s="7"/>
      <c r="M46" s="7"/>
      <c r="N46" s="7"/>
      <c r="O46" s="8">
        <v>34424</v>
      </c>
      <c r="P46" s="7">
        <v>4.22</v>
      </c>
      <c r="Q46" s="7">
        <v>9.9</v>
      </c>
      <c r="R46" s="7"/>
    </row>
    <row r="47" spans="1:18">
      <c r="A47" s="8">
        <v>34453</v>
      </c>
      <c r="B47" s="7">
        <v>4.21</v>
      </c>
      <c r="C47" s="7">
        <v>10.18</v>
      </c>
      <c r="D47" s="7"/>
      <c r="H47" s="7"/>
      <c r="I47" s="7"/>
      <c r="J47" s="7"/>
      <c r="K47" s="7"/>
      <c r="L47" s="7"/>
      <c r="M47" s="7"/>
      <c r="N47" s="7"/>
      <c r="O47" s="8">
        <v>34453</v>
      </c>
      <c r="P47" s="7">
        <v>4.21</v>
      </c>
      <c r="Q47" s="7">
        <v>10.18</v>
      </c>
      <c r="R47" s="7"/>
    </row>
    <row r="48" spans="1:18">
      <c r="A48" s="8">
        <v>34485</v>
      </c>
      <c r="B48" s="7">
        <v>4.1500000000000004</v>
      </c>
      <c r="C48" s="7">
        <v>9.81</v>
      </c>
      <c r="D48" s="7"/>
      <c r="H48" s="7"/>
      <c r="I48" s="7"/>
      <c r="J48" s="7"/>
      <c r="K48" s="7"/>
      <c r="L48" s="7"/>
      <c r="M48" s="7"/>
      <c r="N48" s="7"/>
      <c r="O48" s="8">
        <v>34485</v>
      </c>
      <c r="P48" s="7">
        <v>4.1500000000000004</v>
      </c>
      <c r="Q48" s="7">
        <v>9.81</v>
      </c>
      <c r="R48" s="7"/>
    </row>
    <row r="49" spans="1:18">
      <c r="A49" s="8">
        <v>34515</v>
      </c>
      <c r="B49" s="7">
        <v>3.5300000000000002</v>
      </c>
      <c r="C49" s="7">
        <v>9.9</v>
      </c>
      <c r="D49" s="7"/>
      <c r="H49" s="7"/>
      <c r="I49" s="7"/>
      <c r="J49" s="7"/>
      <c r="K49" s="7"/>
      <c r="L49" s="7"/>
      <c r="M49" s="7"/>
      <c r="N49" s="7"/>
      <c r="O49" s="8">
        <v>34515</v>
      </c>
      <c r="P49" s="7">
        <v>3.5300000000000002</v>
      </c>
      <c r="Q49" s="7">
        <v>9.9</v>
      </c>
      <c r="R49" s="7"/>
    </row>
    <row r="50" spans="1:18">
      <c r="A50" s="8">
        <v>34544</v>
      </c>
      <c r="B50" s="7">
        <v>3.5100000000000002</v>
      </c>
      <c r="C50" s="7">
        <v>10.82</v>
      </c>
      <c r="D50" s="7"/>
      <c r="H50" s="7"/>
      <c r="I50" s="7"/>
      <c r="J50" s="7"/>
      <c r="K50" s="7"/>
      <c r="L50" s="7"/>
      <c r="M50" s="7"/>
      <c r="N50" s="7"/>
      <c r="O50" s="8">
        <v>34544</v>
      </c>
      <c r="P50" s="7">
        <v>3.5100000000000002</v>
      </c>
      <c r="Q50" s="7">
        <v>10.82</v>
      </c>
      <c r="R50" s="7"/>
    </row>
    <row r="51" spans="1:18">
      <c r="A51" s="8">
        <v>34577</v>
      </c>
      <c r="B51" s="7">
        <v>3.8200000000000003</v>
      </c>
      <c r="C51" s="7">
        <v>11.21</v>
      </c>
      <c r="D51" s="7"/>
      <c r="H51" s="7"/>
      <c r="I51" s="7"/>
      <c r="J51" s="7"/>
      <c r="K51" s="7"/>
      <c r="L51" s="7"/>
      <c r="M51" s="7"/>
      <c r="N51" s="7"/>
      <c r="O51" s="8">
        <v>34577</v>
      </c>
      <c r="P51" s="7">
        <v>3.8200000000000003</v>
      </c>
      <c r="Q51" s="7">
        <v>11.21</v>
      </c>
      <c r="R51" s="7"/>
    </row>
    <row r="52" spans="1:18">
      <c r="A52" s="8">
        <v>34607</v>
      </c>
      <c r="B52" s="7">
        <v>3.8200000000000003</v>
      </c>
      <c r="C52" s="7">
        <v>11.85</v>
      </c>
      <c r="D52" s="7"/>
      <c r="H52" s="7"/>
      <c r="I52" s="7"/>
      <c r="J52" s="7"/>
      <c r="K52" s="7"/>
      <c r="L52" s="7"/>
      <c r="M52" s="7"/>
      <c r="N52" s="7"/>
      <c r="O52" s="8">
        <v>34607</v>
      </c>
      <c r="P52" s="7">
        <v>3.8200000000000003</v>
      </c>
      <c r="Q52" s="7">
        <v>11.85</v>
      </c>
      <c r="R52" s="7"/>
    </row>
    <row r="53" spans="1:18">
      <c r="A53" s="8">
        <v>34638</v>
      </c>
      <c r="B53" s="7">
        <v>4.03</v>
      </c>
      <c r="C53" s="7">
        <v>12.280000000000001</v>
      </c>
      <c r="D53" s="7"/>
      <c r="H53" s="7"/>
      <c r="I53" s="7"/>
      <c r="J53" s="7"/>
      <c r="K53" s="7"/>
      <c r="L53" s="7"/>
      <c r="M53" s="7"/>
      <c r="N53" s="7"/>
      <c r="O53" s="8">
        <v>34638</v>
      </c>
      <c r="P53" s="7">
        <v>4.03</v>
      </c>
      <c r="Q53" s="7">
        <v>12.280000000000001</v>
      </c>
      <c r="R53" s="7"/>
    </row>
    <row r="54" spans="1:18">
      <c r="A54" s="8">
        <v>34668</v>
      </c>
      <c r="B54" s="7">
        <v>4.0600000000000005</v>
      </c>
      <c r="C54" s="7">
        <v>12.46</v>
      </c>
      <c r="D54" s="7"/>
      <c r="H54" s="7"/>
      <c r="I54" s="7"/>
      <c r="J54" s="7"/>
      <c r="K54" s="7"/>
      <c r="L54" s="7"/>
      <c r="M54" s="7"/>
      <c r="N54" s="7"/>
      <c r="O54" s="8">
        <v>34668</v>
      </c>
      <c r="P54" s="7">
        <v>4.0600000000000005</v>
      </c>
      <c r="Q54" s="7">
        <v>12.46</v>
      </c>
      <c r="R54" s="7"/>
    </row>
    <row r="55" spans="1:18">
      <c r="A55" s="8">
        <v>34698</v>
      </c>
      <c r="B55" s="7">
        <v>4.18</v>
      </c>
      <c r="C55" s="7">
        <v>12.55</v>
      </c>
      <c r="D55" s="7"/>
      <c r="H55" s="7"/>
      <c r="I55" s="7"/>
      <c r="J55" s="7"/>
      <c r="K55" s="7"/>
      <c r="L55" s="7"/>
      <c r="M55" s="7"/>
      <c r="N55" s="7"/>
      <c r="O55" s="8">
        <v>34698</v>
      </c>
      <c r="P55" s="7">
        <v>4.18</v>
      </c>
      <c r="Q55" s="7">
        <v>12.55</v>
      </c>
      <c r="R55" s="7"/>
    </row>
    <row r="56" spans="1:18">
      <c r="A56" s="8">
        <v>34730</v>
      </c>
      <c r="B56" s="7">
        <v>3.97</v>
      </c>
      <c r="C56" s="7">
        <v>12.19</v>
      </c>
      <c r="D56" s="7"/>
      <c r="H56" s="7"/>
      <c r="I56" s="7"/>
      <c r="J56" s="7"/>
      <c r="K56" s="7"/>
      <c r="L56" s="7"/>
      <c r="M56" s="7"/>
      <c r="N56" s="7"/>
      <c r="O56" s="8">
        <v>34730</v>
      </c>
      <c r="P56" s="7">
        <v>3.97</v>
      </c>
      <c r="Q56" s="7">
        <v>12.19</v>
      </c>
      <c r="R56" s="7"/>
    </row>
    <row r="57" spans="1:18">
      <c r="A57" s="8">
        <v>34758</v>
      </c>
      <c r="B57" s="7">
        <v>4.22</v>
      </c>
      <c r="C57" s="7">
        <v>12.77</v>
      </c>
      <c r="D57" s="7"/>
      <c r="H57" s="7"/>
      <c r="I57" s="7"/>
      <c r="J57" s="7"/>
      <c r="K57" s="7"/>
      <c r="L57" s="7"/>
      <c r="M57" s="7"/>
      <c r="N57" s="7"/>
      <c r="O57" s="8">
        <v>34758</v>
      </c>
      <c r="P57" s="7">
        <v>4.22</v>
      </c>
      <c r="Q57" s="7">
        <v>12.77</v>
      </c>
      <c r="R57" s="7"/>
    </row>
    <row r="58" spans="1:18">
      <c r="A58" s="8">
        <v>34789</v>
      </c>
      <c r="B58" s="7">
        <v>4.22</v>
      </c>
      <c r="C58" s="7">
        <v>13.09</v>
      </c>
      <c r="D58" s="7"/>
      <c r="H58" s="7"/>
      <c r="I58" s="7"/>
      <c r="J58" s="7"/>
      <c r="K58" s="7"/>
      <c r="L58" s="7"/>
      <c r="M58" s="7"/>
      <c r="N58" s="7"/>
      <c r="O58" s="8">
        <v>34789</v>
      </c>
      <c r="P58" s="7">
        <v>4.22</v>
      </c>
      <c r="Q58" s="7">
        <v>13.09</v>
      </c>
      <c r="R58" s="7"/>
    </row>
    <row r="59" spans="1:18">
      <c r="A59" s="8">
        <v>34817</v>
      </c>
      <c r="B59" s="7">
        <v>4.49</v>
      </c>
      <c r="C59" s="7">
        <v>13.5</v>
      </c>
      <c r="D59" s="7"/>
      <c r="H59" s="7"/>
      <c r="I59" s="7"/>
      <c r="J59" s="7"/>
      <c r="K59" s="7"/>
      <c r="L59" s="7"/>
      <c r="M59" s="7"/>
      <c r="N59" s="7"/>
      <c r="O59" s="8">
        <v>34817</v>
      </c>
      <c r="P59" s="7">
        <v>4.49</v>
      </c>
      <c r="Q59" s="7">
        <v>13.5</v>
      </c>
      <c r="R59" s="7"/>
    </row>
    <row r="60" spans="1:18">
      <c r="A60" s="8">
        <v>34850</v>
      </c>
      <c r="B60" s="7">
        <v>5.28</v>
      </c>
      <c r="C60" s="7">
        <v>14.31</v>
      </c>
      <c r="D60" s="7"/>
      <c r="H60" s="7"/>
      <c r="I60" s="7"/>
      <c r="J60" s="7"/>
      <c r="K60" s="7"/>
      <c r="L60" s="7"/>
      <c r="M60" s="7"/>
      <c r="N60" s="7"/>
      <c r="O60" s="8">
        <v>34850</v>
      </c>
      <c r="P60" s="7">
        <v>5.28</v>
      </c>
      <c r="Q60" s="7">
        <v>14.31</v>
      </c>
      <c r="R60" s="7"/>
    </row>
    <row r="61" spans="1:18">
      <c r="A61" s="8">
        <v>34880</v>
      </c>
      <c r="B61" s="7">
        <v>4.9000000000000004</v>
      </c>
      <c r="C61" s="7">
        <v>14.81</v>
      </c>
      <c r="D61" s="7"/>
      <c r="H61" s="7"/>
      <c r="I61" s="7"/>
      <c r="J61" s="7"/>
      <c r="K61" s="7"/>
      <c r="L61" s="7"/>
      <c r="M61" s="7"/>
      <c r="N61" s="7"/>
      <c r="O61" s="8">
        <v>34880</v>
      </c>
      <c r="P61" s="7">
        <v>4.9000000000000004</v>
      </c>
      <c r="Q61" s="7">
        <v>14.81</v>
      </c>
      <c r="R61" s="7"/>
    </row>
    <row r="62" spans="1:18">
      <c r="A62" s="8">
        <v>34911</v>
      </c>
      <c r="B62" s="7">
        <v>5.05</v>
      </c>
      <c r="C62" s="7">
        <v>15.24</v>
      </c>
      <c r="D62" s="7"/>
      <c r="H62" s="7"/>
      <c r="I62" s="7"/>
      <c r="J62" s="7"/>
      <c r="K62" s="7"/>
      <c r="L62" s="7"/>
      <c r="M62" s="7"/>
      <c r="N62" s="7"/>
      <c r="O62" s="8">
        <v>34911</v>
      </c>
      <c r="P62" s="7">
        <v>5.05</v>
      </c>
      <c r="Q62" s="7">
        <v>15.24</v>
      </c>
      <c r="R62" s="7"/>
    </row>
    <row r="63" spans="1:18">
      <c r="A63" s="8">
        <v>34942</v>
      </c>
      <c r="B63" s="7">
        <v>4.88</v>
      </c>
      <c r="C63" s="7">
        <v>14.92</v>
      </c>
      <c r="D63" s="7"/>
      <c r="H63" s="7"/>
      <c r="I63" s="7"/>
      <c r="J63" s="7"/>
      <c r="K63" s="7"/>
      <c r="L63" s="7"/>
      <c r="M63" s="7"/>
      <c r="N63" s="7"/>
      <c r="O63" s="8">
        <v>34942</v>
      </c>
      <c r="P63" s="7">
        <v>4.88</v>
      </c>
      <c r="Q63" s="7">
        <v>14.92</v>
      </c>
      <c r="R63" s="7"/>
    </row>
    <row r="64" spans="1:18">
      <c r="A64" s="8">
        <v>34971</v>
      </c>
      <c r="B64" s="7">
        <v>5.5</v>
      </c>
      <c r="C64" s="7">
        <v>16.03</v>
      </c>
      <c r="D64" s="7"/>
      <c r="H64" s="7"/>
      <c r="I64" s="7"/>
      <c r="J64" s="7"/>
      <c r="K64" s="7"/>
      <c r="L64" s="7"/>
      <c r="M64" s="7"/>
      <c r="N64" s="7"/>
      <c r="O64" s="8">
        <v>34971</v>
      </c>
      <c r="P64" s="7">
        <v>5.5</v>
      </c>
      <c r="Q64" s="7">
        <v>16.03</v>
      </c>
      <c r="R64" s="7"/>
    </row>
    <row r="65" spans="1:18">
      <c r="A65" s="8">
        <v>35003</v>
      </c>
      <c r="B65" s="7">
        <v>5.67</v>
      </c>
      <c r="C65" s="7">
        <v>16.690000000000001</v>
      </c>
      <c r="D65" s="7"/>
      <c r="H65" s="7"/>
      <c r="I65" s="7"/>
      <c r="J65" s="7"/>
      <c r="K65" s="7"/>
      <c r="L65" s="7"/>
      <c r="M65" s="7"/>
      <c r="N65" s="7"/>
      <c r="O65" s="8">
        <v>35003</v>
      </c>
      <c r="P65" s="7">
        <v>5.67</v>
      </c>
      <c r="Q65" s="7">
        <v>16.690000000000001</v>
      </c>
      <c r="R65" s="7"/>
    </row>
    <row r="66" spans="1:18">
      <c r="A66" s="8">
        <v>35033</v>
      </c>
      <c r="B66" s="7">
        <v>5.97</v>
      </c>
      <c r="C66" s="7">
        <v>17.59</v>
      </c>
      <c r="D66" s="7"/>
      <c r="H66" s="7"/>
      <c r="I66" s="7"/>
      <c r="J66" s="7"/>
      <c r="K66" s="7"/>
      <c r="L66" s="7"/>
      <c r="M66" s="7"/>
      <c r="N66" s="7"/>
      <c r="O66" s="8">
        <v>35033</v>
      </c>
      <c r="P66" s="7">
        <v>5.97</v>
      </c>
      <c r="Q66" s="7">
        <v>17.59</v>
      </c>
      <c r="R66" s="7"/>
    </row>
    <row r="67" spans="1:18">
      <c r="A67" s="8">
        <v>35062</v>
      </c>
      <c r="B67" s="7">
        <v>6.0200000000000005</v>
      </c>
      <c r="C67" s="7">
        <v>17.240000000000002</v>
      </c>
      <c r="D67" s="7"/>
      <c r="H67" s="7"/>
      <c r="I67" s="7"/>
      <c r="J67" s="7"/>
      <c r="K67" s="7"/>
      <c r="L67" s="7"/>
      <c r="M67" s="7"/>
      <c r="N67" s="7"/>
      <c r="O67" s="8">
        <v>35062</v>
      </c>
      <c r="P67" s="7">
        <v>6.0200000000000005</v>
      </c>
      <c r="Q67" s="7">
        <v>17.240000000000002</v>
      </c>
      <c r="R67" s="7"/>
    </row>
    <row r="68" spans="1:18">
      <c r="A68" s="8">
        <v>35095</v>
      </c>
      <c r="B68" s="7">
        <v>6.95</v>
      </c>
      <c r="C68" s="7">
        <v>15.19</v>
      </c>
      <c r="D68" s="7"/>
      <c r="H68" s="7"/>
      <c r="I68" s="7"/>
      <c r="J68" s="7"/>
      <c r="K68" s="7"/>
      <c r="L68" s="7"/>
      <c r="M68" s="7"/>
      <c r="N68" s="7"/>
      <c r="O68" s="8">
        <v>35095</v>
      </c>
      <c r="P68" s="7">
        <v>6.95</v>
      </c>
      <c r="Q68" s="7">
        <v>15.19</v>
      </c>
      <c r="R68" s="7"/>
    </row>
    <row r="69" spans="1:18">
      <c r="A69" s="8">
        <v>35124</v>
      </c>
      <c r="B69" s="7">
        <v>7.38</v>
      </c>
      <c r="C69" s="7">
        <v>16.27</v>
      </c>
      <c r="D69" s="7"/>
      <c r="H69" s="7"/>
      <c r="I69" s="7"/>
      <c r="J69" s="7"/>
      <c r="K69" s="7"/>
      <c r="L69" s="7"/>
      <c r="M69" s="7"/>
      <c r="N69" s="7"/>
      <c r="O69" s="8">
        <v>35124</v>
      </c>
      <c r="P69" s="7">
        <v>7.38</v>
      </c>
      <c r="Q69" s="7">
        <v>16.27</v>
      </c>
      <c r="R69" s="7"/>
    </row>
    <row r="70" spans="1:18">
      <c r="A70" s="8">
        <v>35153</v>
      </c>
      <c r="B70" s="7">
        <v>7.38</v>
      </c>
      <c r="C70" s="7">
        <v>16.670000000000002</v>
      </c>
      <c r="D70" s="7"/>
      <c r="H70" s="7"/>
      <c r="I70" s="7"/>
      <c r="J70" s="7"/>
      <c r="K70" s="7"/>
      <c r="L70" s="7"/>
      <c r="M70" s="7"/>
      <c r="N70" s="7"/>
      <c r="O70" s="8">
        <v>35153</v>
      </c>
      <c r="P70" s="7">
        <v>7.38</v>
      </c>
      <c r="Q70" s="7">
        <v>16.670000000000002</v>
      </c>
      <c r="R70" s="7"/>
    </row>
    <row r="71" spans="1:18">
      <c r="A71" s="8">
        <v>35185</v>
      </c>
      <c r="B71" s="7">
        <v>7.41</v>
      </c>
      <c r="C71" s="7">
        <v>16.420000000000002</v>
      </c>
      <c r="D71" s="7"/>
      <c r="H71" s="7"/>
      <c r="I71" s="7"/>
      <c r="J71" s="7"/>
      <c r="K71" s="7"/>
      <c r="L71" s="7"/>
      <c r="M71" s="7"/>
      <c r="N71" s="7"/>
      <c r="O71" s="8">
        <v>35185</v>
      </c>
      <c r="P71" s="7">
        <v>7.41</v>
      </c>
      <c r="Q71" s="7">
        <v>16.420000000000002</v>
      </c>
      <c r="R71" s="7"/>
    </row>
    <row r="72" spans="1:18">
      <c r="A72" s="8">
        <v>35216</v>
      </c>
      <c r="B72" s="7">
        <v>7.76</v>
      </c>
      <c r="C72" s="7">
        <v>18.54</v>
      </c>
      <c r="D72" s="7"/>
      <c r="H72" s="7"/>
      <c r="I72" s="7"/>
      <c r="J72" s="7"/>
      <c r="K72" s="7"/>
      <c r="L72" s="7"/>
      <c r="M72" s="7"/>
      <c r="N72" s="7"/>
      <c r="O72" s="8">
        <v>35216</v>
      </c>
      <c r="P72" s="7">
        <v>7.76</v>
      </c>
      <c r="Q72" s="7">
        <v>18.54</v>
      </c>
      <c r="R72" s="7"/>
    </row>
    <row r="73" spans="1:18">
      <c r="A73" s="8">
        <v>35244</v>
      </c>
      <c r="B73" s="7">
        <v>8.2799999999999994</v>
      </c>
      <c r="C73" s="7">
        <v>19.75</v>
      </c>
      <c r="D73" s="7"/>
      <c r="H73" s="7"/>
      <c r="I73" s="7"/>
      <c r="J73" s="7"/>
      <c r="K73" s="7"/>
      <c r="L73" s="7"/>
      <c r="M73" s="7"/>
      <c r="N73" s="7"/>
      <c r="O73" s="8">
        <v>35244</v>
      </c>
      <c r="P73" s="7">
        <v>8.2799999999999994</v>
      </c>
      <c r="Q73" s="7">
        <v>19.75</v>
      </c>
      <c r="R73" s="7"/>
    </row>
    <row r="74" spans="1:18">
      <c r="A74" s="8">
        <v>35277</v>
      </c>
      <c r="B74" s="7">
        <v>7.41</v>
      </c>
      <c r="C74" s="7">
        <v>18.89</v>
      </c>
      <c r="D74" s="7"/>
      <c r="H74" s="7"/>
      <c r="I74" s="7"/>
      <c r="J74" s="7"/>
      <c r="K74" s="7"/>
      <c r="L74" s="7"/>
      <c r="M74" s="7"/>
      <c r="N74" s="7"/>
      <c r="O74" s="8">
        <v>35277</v>
      </c>
      <c r="P74" s="7">
        <v>7.41</v>
      </c>
      <c r="Q74" s="7">
        <v>18.89</v>
      </c>
      <c r="R74" s="7"/>
    </row>
    <row r="75" spans="1:18">
      <c r="A75" s="8">
        <v>35307</v>
      </c>
      <c r="B75" s="7">
        <v>6.71</v>
      </c>
      <c r="C75" s="7">
        <v>20.150000000000002</v>
      </c>
      <c r="D75" s="7"/>
      <c r="H75" s="7"/>
      <c r="I75" s="7"/>
      <c r="J75" s="7"/>
      <c r="K75" s="7"/>
      <c r="L75" s="7"/>
      <c r="M75" s="7"/>
      <c r="N75" s="7"/>
      <c r="O75" s="8">
        <v>35307</v>
      </c>
      <c r="P75" s="7">
        <v>6.71</v>
      </c>
      <c r="Q75" s="7">
        <v>20.150000000000002</v>
      </c>
      <c r="R75" s="7"/>
    </row>
    <row r="76" spans="1:18">
      <c r="A76" s="8">
        <v>35338</v>
      </c>
      <c r="B76" s="7">
        <v>6.59</v>
      </c>
      <c r="C76" s="7">
        <v>20.5</v>
      </c>
      <c r="D76" s="7"/>
      <c r="H76" s="7"/>
      <c r="I76" s="7"/>
      <c r="J76" s="7"/>
      <c r="K76" s="7"/>
      <c r="L76" s="7"/>
      <c r="M76" s="7"/>
      <c r="N76" s="7"/>
      <c r="O76" s="8">
        <v>35338</v>
      </c>
      <c r="P76" s="7">
        <v>6.59</v>
      </c>
      <c r="Q76" s="7">
        <v>20.5</v>
      </c>
      <c r="R76" s="7"/>
    </row>
    <row r="77" spans="1:18">
      <c r="A77" s="8">
        <v>35369</v>
      </c>
      <c r="B77" s="7">
        <v>6.91</v>
      </c>
      <c r="C77" s="7">
        <v>20.350000000000001</v>
      </c>
      <c r="D77" s="7"/>
      <c r="H77" s="7"/>
      <c r="I77" s="7"/>
      <c r="J77" s="7"/>
      <c r="K77" s="7"/>
      <c r="L77" s="7"/>
      <c r="M77" s="7"/>
      <c r="N77" s="7"/>
      <c r="O77" s="8">
        <v>35369</v>
      </c>
      <c r="P77" s="7">
        <v>6.91</v>
      </c>
      <c r="Q77" s="7">
        <v>20.350000000000001</v>
      </c>
      <c r="R77" s="7"/>
    </row>
    <row r="78" spans="1:18">
      <c r="A78" s="8">
        <v>35398</v>
      </c>
      <c r="B78" s="7">
        <v>7.0600000000000005</v>
      </c>
      <c r="C78" s="7">
        <v>20.6</v>
      </c>
      <c r="D78" s="7"/>
      <c r="H78" s="7"/>
      <c r="I78" s="7"/>
      <c r="J78" s="7"/>
      <c r="K78" s="7"/>
      <c r="L78" s="7"/>
      <c r="M78" s="7"/>
      <c r="N78" s="7"/>
      <c r="O78" s="8">
        <v>35398</v>
      </c>
      <c r="P78" s="7">
        <v>7.0600000000000005</v>
      </c>
      <c r="Q78" s="7">
        <v>20.6</v>
      </c>
      <c r="R78" s="7"/>
    </row>
    <row r="79" spans="1:18">
      <c r="A79" s="8">
        <v>35430</v>
      </c>
      <c r="B79" s="7">
        <v>6.82</v>
      </c>
      <c r="C79" s="7">
        <v>21.21</v>
      </c>
      <c r="D79" s="7"/>
      <c r="H79" s="7"/>
      <c r="I79" s="7"/>
      <c r="J79" s="7"/>
      <c r="K79" s="7"/>
      <c r="L79" s="7"/>
      <c r="M79" s="7"/>
      <c r="N79" s="7"/>
      <c r="O79" s="8">
        <v>35430</v>
      </c>
      <c r="P79" s="7">
        <v>6.82</v>
      </c>
      <c r="Q79" s="7">
        <v>21.21</v>
      </c>
      <c r="R79" s="7"/>
    </row>
    <row r="80" spans="1:18">
      <c r="A80" s="8">
        <v>35461</v>
      </c>
      <c r="B80" s="7">
        <v>6.95</v>
      </c>
      <c r="C80" s="7">
        <v>19.559999999999999</v>
      </c>
      <c r="D80" s="7"/>
      <c r="H80" s="7"/>
      <c r="I80" s="7"/>
      <c r="J80" s="7"/>
      <c r="K80" s="7"/>
      <c r="L80" s="7"/>
      <c r="M80" s="7"/>
      <c r="N80" s="7"/>
      <c r="O80" s="8">
        <v>35461</v>
      </c>
      <c r="P80" s="7">
        <v>6.95</v>
      </c>
      <c r="Q80" s="7">
        <v>19.559999999999999</v>
      </c>
      <c r="R80" s="7"/>
    </row>
    <row r="81" spans="1:18">
      <c r="A81" s="8">
        <v>35489</v>
      </c>
      <c r="B81" s="7">
        <v>6.57</v>
      </c>
      <c r="C81" s="7">
        <v>20.61</v>
      </c>
      <c r="D81" s="7"/>
      <c r="H81" s="7"/>
      <c r="I81" s="7"/>
      <c r="J81" s="7"/>
      <c r="K81" s="7"/>
      <c r="L81" s="7"/>
      <c r="M81" s="7"/>
      <c r="N81" s="7"/>
      <c r="O81" s="8">
        <v>35489</v>
      </c>
      <c r="P81" s="7">
        <v>6.57</v>
      </c>
      <c r="Q81" s="7">
        <v>20.61</v>
      </c>
      <c r="R81" s="7"/>
    </row>
    <row r="82" spans="1:18">
      <c r="A82" s="8">
        <v>35520</v>
      </c>
      <c r="B82" s="7">
        <v>6.45</v>
      </c>
      <c r="C82" s="7">
        <v>18.84</v>
      </c>
      <c r="D82" s="7"/>
      <c r="H82" s="7"/>
      <c r="I82" s="7"/>
      <c r="J82" s="7"/>
      <c r="K82" s="7"/>
      <c r="L82" s="7"/>
      <c r="M82" s="7"/>
      <c r="N82" s="7"/>
      <c r="O82" s="8">
        <v>35520</v>
      </c>
      <c r="P82" s="7">
        <v>6.45</v>
      </c>
      <c r="Q82" s="7">
        <v>18.84</v>
      </c>
      <c r="R82" s="7"/>
    </row>
    <row r="83" spans="1:18">
      <c r="A83" s="8">
        <v>35550</v>
      </c>
      <c r="B83" s="7">
        <v>6.95</v>
      </c>
      <c r="C83" s="7">
        <v>21.5</v>
      </c>
      <c r="D83" s="7"/>
      <c r="H83" s="7"/>
      <c r="I83" s="7"/>
      <c r="J83" s="7"/>
      <c r="K83" s="7"/>
      <c r="L83" s="7"/>
      <c r="M83" s="7"/>
      <c r="N83" s="7"/>
      <c r="O83" s="8">
        <v>35550</v>
      </c>
      <c r="P83" s="7">
        <v>6.95</v>
      </c>
      <c r="Q83" s="7">
        <v>21.5</v>
      </c>
      <c r="R83" s="7"/>
    </row>
    <row r="84" spans="1:18">
      <c r="A84" s="8">
        <v>35580</v>
      </c>
      <c r="B84" s="7">
        <v>7.32</v>
      </c>
      <c r="C84" s="7">
        <v>23.150000000000002</v>
      </c>
      <c r="D84" s="7"/>
      <c r="H84" s="7"/>
      <c r="I84" s="7"/>
      <c r="J84" s="7"/>
      <c r="K84" s="7"/>
      <c r="L84" s="7"/>
      <c r="M84" s="7"/>
      <c r="N84" s="7"/>
      <c r="O84" s="8">
        <v>35580</v>
      </c>
      <c r="P84" s="7">
        <v>7.32</v>
      </c>
      <c r="Q84" s="7">
        <v>23.150000000000002</v>
      </c>
      <c r="R84" s="7"/>
    </row>
    <row r="85" spans="1:18">
      <c r="A85" s="8">
        <v>35611</v>
      </c>
      <c r="B85" s="7">
        <v>7.48</v>
      </c>
      <c r="C85" s="7">
        <v>22.98</v>
      </c>
      <c r="D85" s="7"/>
      <c r="H85" s="7"/>
      <c r="I85" s="7"/>
      <c r="J85" s="7"/>
      <c r="K85" s="7"/>
      <c r="L85" s="7"/>
      <c r="M85" s="7"/>
      <c r="N85" s="7"/>
      <c r="O85" s="8">
        <v>35611</v>
      </c>
      <c r="P85" s="7">
        <v>7.48</v>
      </c>
      <c r="Q85" s="7">
        <v>22.98</v>
      </c>
      <c r="R85" s="7"/>
    </row>
    <row r="86" spans="1:18">
      <c r="A86" s="8">
        <v>35642</v>
      </c>
      <c r="B86" s="7">
        <v>7.62</v>
      </c>
      <c r="C86" s="7">
        <v>23.36</v>
      </c>
      <c r="D86" s="7"/>
      <c r="H86" s="7"/>
      <c r="I86" s="7"/>
      <c r="J86" s="7"/>
      <c r="K86" s="7"/>
      <c r="L86" s="7"/>
      <c r="M86" s="7"/>
      <c r="N86" s="7"/>
      <c r="O86" s="8">
        <v>35642</v>
      </c>
      <c r="P86" s="7">
        <v>7.62</v>
      </c>
      <c r="Q86" s="7">
        <v>23.36</v>
      </c>
      <c r="R86" s="7"/>
    </row>
    <row r="87" spans="1:18">
      <c r="A87" s="8">
        <v>35671</v>
      </c>
      <c r="B87" s="7">
        <v>7.17</v>
      </c>
      <c r="C87" s="7">
        <v>19.37</v>
      </c>
      <c r="D87" s="7"/>
      <c r="H87" s="7"/>
      <c r="I87" s="7"/>
      <c r="J87" s="7"/>
      <c r="K87" s="7"/>
      <c r="L87" s="7"/>
      <c r="M87" s="7"/>
      <c r="N87" s="7"/>
      <c r="O87" s="8">
        <v>35671</v>
      </c>
      <c r="P87" s="7">
        <v>7.17</v>
      </c>
      <c r="Q87" s="7">
        <v>19.37</v>
      </c>
      <c r="R87" s="7"/>
    </row>
    <row r="88" spans="1:18">
      <c r="A88" s="8">
        <v>35703</v>
      </c>
      <c r="B88" s="7">
        <v>8.08</v>
      </c>
      <c r="C88" s="7">
        <v>20.61</v>
      </c>
      <c r="D88" s="7"/>
      <c r="H88" s="7"/>
      <c r="I88" s="7"/>
      <c r="J88" s="7"/>
      <c r="K88" s="7"/>
      <c r="L88" s="7"/>
      <c r="M88" s="7"/>
      <c r="N88" s="7"/>
      <c r="O88" s="8">
        <v>35703</v>
      </c>
      <c r="P88" s="7">
        <v>8.08</v>
      </c>
      <c r="Q88" s="7">
        <v>20.61</v>
      </c>
      <c r="R88" s="7"/>
    </row>
    <row r="89" spans="1:18">
      <c r="A89" s="8">
        <v>35734</v>
      </c>
      <c r="B89" s="7">
        <v>7.99</v>
      </c>
      <c r="C89" s="7">
        <v>19.14</v>
      </c>
      <c r="D89" s="7"/>
      <c r="H89" s="7"/>
      <c r="I89" s="7"/>
      <c r="J89" s="7"/>
      <c r="K89" s="7"/>
      <c r="L89" s="7"/>
      <c r="M89" s="7"/>
      <c r="N89" s="7"/>
      <c r="O89" s="8">
        <v>35734</v>
      </c>
      <c r="P89" s="7">
        <v>7.99</v>
      </c>
      <c r="Q89" s="7">
        <v>19.14</v>
      </c>
      <c r="R89" s="7"/>
    </row>
    <row r="90" spans="1:18">
      <c r="A90" s="8">
        <v>35762</v>
      </c>
      <c r="B90" s="7">
        <v>7.99</v>
      </c>
      <c r="C90" s="7">
        <v>21.12</v>
      </c>
      <c r="D90" s="7"/>
      <c r="H90" s="7"/>
      <c r="I90" s="7"/>
      <c r="J90" s="7"/>
      <c r="K90" s="7"/>
      <c r="L90" s="7"/>
      <c r="M90" s="7"/>
      <c r="N90" s="7"/>
      <c r="O90" s="8">
        <v>35762</v>
      </c>
      <c r="P90" s="7">
        <v>7.99</v>
      </c>
      <c r="Q90" s="7">
        <v>21.12</v>
      </c>
      <c r="R90" s="7"/>
    </row>
    <row r="91" spans="1:18">
      <c r="A91" s="8">
        <v>35795</v>
      </c>
      <c r="B91" s="7">
        <v>8.33</v>
      </c>
      <c r="C91" s="7">
        <v>22.54</v>
      </c>
      <c r="D91" s="7"/>
      <c r="H91" s="7"/>
      <c r="I91" s="7"/>
      <c r="J91" s="7"/>
      <c r="K91" s="7"/>
      <c r="L91" s="7"/>
      <c r="M91" s="7"/>
      <c r="N91" s="7"/>
      <c r="O91" s="8">
        <v>35795</v>
      </c>
      <c r="P91" s="7">
        <v>8.33</v>
      </c>
      <c r="Q91" s="7">
        <v>22.54</v>
      </c>
      <c r="R91" s="7"/>
    </row>
    <row r="92" spans="1:18">
      <c r="A92" s="8">
        <v>35825</v>
      </c>
      <c r="B92" s="7">
        <v>8.3000000000000007</v>
      </c>
      <c r="C92" s="7">
        <v>19</v>
      </c>
      <c r="D92" s="7"/>
      <c r="H92" s="7"/>
      <c r="I92" s="7"/>
      <c r="J92" s="7"/>
      <c r="K92" s="7"/>
      <c r="L92" s="7"/>
      <c r="M92" s="7"/>
      <c r="N92" s="7"/>
      <c r="O92" s="8">
        <v>35825</v>
      </c>
      <c r="P92" s="7">
        <v>8.3000000000000007</v>
      </c>
      <c r="Q92" s="7">
        <v>19</v>
      </c>
      <c r="R92" s="7"/>
    </row>
    <row r="93" spans="1:18">
      <c r="A93" s="8">
        <v>35853</v>
      </c>
      <c r="B93" s="7">
        <v>8.39</v>
      </c>
      <c r="C93" s="7">
        <v>20.14</v>
      </c>
      <c r="D93" s="7"/>
      <c r="H93" s="7"/>
      <c r="I93" s="7"/>
      <c r="J93" s="7"/>
      <c r="K93" s="7"/>
      <c r="L93" s="7"/>
      <c r="M93" s="7"/>
      <c r="N93" s="7"/>
      <c r="O93" s="8">
        <v>35853</v>
      </c>
      <c r="P93" s="7">
        <v>8.39</v>
      </c>
      <c r="Q93" s="7">
        <v>20.14</v>
      </c>
      <c r="R93" s="7"/>
    </row>
    <row r="94" spans="1:18">
      <c r="A94" s="8">
        <v>35885</v>
      </c>
      <c r="B94" s="7">
        <v>9.81</v>
      </c>
      <c r="C94" s="7">
        <v>22.72</v>
      </c>
      <c r="D94" s="7"/>
      <c r="H94" s="7"/>
      <c r="I94" s="7"/>
      <c r="J94" s="7"/>
      <c r="K94" s="7"/>
      <c r="L94" s="7"/>
      <c r="M94" s="7"/>
      <c r="N94" s="7"/>
      <c r="O94" s="8">
        <v>35885</v>
      </c>
      <c r="P94" s="7">
        <v>9.81</v>
      </c>
      <c r="Q94" s="7">
        <v>22.72</v>
      </c>
      <c r="R94" s="7"/>
    </row>
    <row r="95" spans="1:18">
      <c r="A95" s="8">
        <v>35915</v>
      </c>
      <c r="B95" s="7">
        <v>9.120000000000001</v>
      </c>
      <c r="C95" s="7">
        <v>22.26</v>
      </c>
      <c r="D95" s="7"/>
      <c r="H95" s="7"/>
      <c r="I95" s="7"/>
      <c r="J95" s="7"/>
      <c r="K95" s="7"/>
      <c r="L95" s="7"/>
      <c r="M95" s="7"/>
      <c r="N95" s="7"/>
      <c r="O95" s="8">
        <v>35915</v>
      </c>
      <c r="P95" s="7">
        <v>9.120000000000001</v>
      </c>
      <c r="Q95" s="7">
        <v>22.26</v>
      </c>
      <c r="R95" s="7"/>
    </row>
    <row r="96" spans="1:18">
      <c r="A96" s="8">
        <v>35944</v>
      </c>
      <c r="B96" s="7">
        <v>9.3800000000000008</v>
      </c>
      <c r="C96" s="7">
        <v>23</v>
      </c>
      <c r="D96" s="7"/>
      <c r="H96" s="7"/>
      <c r="I96" s="7"/>
      <c r="J96" s="7"/>
      <c r="K96" s="7"/>
      <c r="L96" s="7"/>
      <c r="M96" s="7"/>
      <c r="N96" s="7"/>
      <c r="O96" s="8">
        <v>35944</v>
      </c>
      <c r="P96" s="7">
        <v>9.3800000000000008</v>
      </c>
      <c r="Q96" s="7">
        <v>23</v>
      </c>
      <c r="R96" s="7"/>
    </row>
    <row r="97" spans="1:18">
      <c r="A97" s="8">
        <v>35976</v>
      </c>
      <c r="B97" s="7">
        <v>9.4700000000000006</v>
      </c>
      <c r="C97" s="7">
        <v>25.09</v>
      </c>
      <c r="D97" s="7"/>
      <c r="H97" s="7"/>
      <c r="I97" s="7"/>
      <c r="J97" s="7"/>
      <c r="K97" s="7"/>
      <c r="L97" s="7"/>
      <c r="M97" s="7"/>
      <c r="N97" s="7"/>
      <c r="O97" s="8">
        <v>35976</v>
      </c>
      <c r="P97" s="7">
        <v>9.4700000000000006</v>
      </c>
      <c r="Q97" s="7">
        <v>25.09</v>
      </c>
      <c r="R97" s="7"/>
    </row>
    <row r="98" spans="1:18">
      <c r="A98" s="8">
        <v>36007</v>
      </c>
      <c r="B98" s="7">
        <v>8.9500000000000011</v>
      </c>
      <c r="C98" s="7">
        <v>23.62</v>
      </c>
      <c r="D98" s="7"/>
      <c r="H98" s="7"/>
      <c r="I98" s="7"/>
      <c r="J98" s="7"/>
      <c r="K98" s="7"/>
      <c r="L98" s="7"/>
      <c r="M98" s="7"/>
      <c r="N98" s="7"/>
      <c r="O98" s="8">
        <v>36007</v>
      </c>
      <c r="P98" s="7">
        <v>8.9500000000000011</v>
      </c>
      <c r="Q98" s="7">
        <v>23.62</v>
      </c>
      <c r="R98" s="7"/>
    </row>
    <row r="99" spans="1:18">
      <c r="A99" s="8">
        <v>36038</v>
      </c>
      <c r="B99" s="7">
        <v>6.41</v>
      </c>
      <c r="C99" s="7">
        <v>19.11</v>
      </c>
      <c r="D99" s="7"/>
      <c r="H99" s="7"/>
      <c r="I99" s="7"/>
      <c r="J99" s="7"/>
      <c r="K99" s="7"/>
      <c r="L99" s="7"/>
      <c r="M99" s="7"/>
      <c r="N99" s="7"/>
      <c r="O99" s="8">
        <v>36038</v>
      </c>
      <c r="P99" s="7">
        <v>6.41</v>
      </c>
      <c r="Q99" s="7">
        <v>19.11</v>
      </c>
      <c r="R99" s="7"/>
    </row>
    <row r="100" spans="1:18">
      <c r="A100" s="8">
        <v>36068</v>
      </c>
      <c r="B100" s="7">
        <v>6.76</v>
      </c>
      <c r="C100" s="7">
        <v>16.91</v>
      </c>
      <c r="D100" s="7"/>
      <c r="H100" s="7"/>
      <c r="I100" s="7"/>
      <c r="J100" s="7"/>
      <c r="K100" s="7"/>
      <c r="L100" s="7"/>
      <c r="M100" s="7"/>
      <c r="N100" s="7"/>
      <c r="O100" s="8">
        <v>36068</v>
      </c>
      <c r="P100" s="7">
        <v>6.76</v>
      </c>
      <c r="Q100" s="7">
        <v>16.91</v>
      </c>
      <c r="R100" s="7"/>
    </row>
    <row r="101" spans="1:18">
      <c r="A101" s="8">
        <v>36098</v>
      </c>
      <c r="B101" s="7">
        <v>7.76</v>
      </c>
      <c r="C101" s="7">
        <v>19.82</v>
      </c>
      <c r="D101" s="7"/>
      <c r="H101" s="7"/>
      <c r="I101" s="7"/>
      <c r="J101" s="7"/>
      <c r="K101" s="7"/>
      <c r="L101" s="7"/>
      <c r="M101" s="7"/>
      <c r="N101" s="7"/>
      <c r="O101" s="8">
        <v>36098</v>
      </c>
      <c r="P101" s="7">
        <v>7.76</v>
      </c>
      <c r="Q101" s="7">
        <v>19.82</v>
      </c>
      <c r="R101" s="7"/>
    </row>
    <row r="102" spans="1:18">
      <c r="A102" s="8">
        <v>36129</v>
      </c>
      <c r="B102" s="7">
        <v>8.89</v>
      </c>
      <c r="C102" s="7">
        <v>20.56</v>
      </c>
      <c r="D102" s="7"/>
      <c r="H102" s="7"/>
      <c r="I102" s="7"/>
      <c r="J102" s="7"/>
      <c r="K102" s="7"/>
      <c r="L102" s="7"/>
      <c r="M102" s="7"/>
      <c r="N102" s="7"/>
      <c r="O102" s="8">
        <v>36129</v>
      </c>
      <c r="P102" s="7">
        <v>8.89</v>
      </c>
      <c r="Q102" s="7">
        <v>20.56</v>
      </c>
      <c r="R102" s="7"/>
    </row>
    <row r="103" spans="1:18">
      <c r="A103" s="8">
        <v>36160</v>
      </c>
      <c r="B103" s="7">
        <v>8.64</v>
      </c>
      <c r="C103" s="7">
        <v>19.66</v>
      </c>
      <c r="D103" s="7"/>
      <c r="H103" s="7"/>
      <c r="I103" s="7"/>
      <c r="J103" s="7"/>
      <c r="K103" s="7"/>
      <c r="L103" s="7"/>
      <c r="M103" s="7"/>
      <c r="N103" s="7"/>
      <c r="O103" s="8">
        <v>36160</v>
      </c>
      <c r="P103" s="7">
        <v>8.64</v>
      </c>
      <c r="Q103" s="7">
        <v>19.66</v>
      </c>
      <c r="R103" s="7"/>
    </row>
    <row r="104" spans="1:18">
      <c r="A104" s="8">
        <v>36189</v>
      </c>
      <c r="B104" s="7">
        <v>8.25</v>
      </c>
      <c r="C104" s="7">
        <v>16.97</v>
      </c>
      <c r="D104" s="7"/>
      <c r="H104" s="7"/>
      <c r="I104" s="7"/>
      <c r="J104" s="7"/>
      <c r="K104" s="7"/>
      <c r="L104" s="7"/>
      <c r="M104" s="7"/>
      <c r="N104" s="7"/>
      <c r="O104" s="8">
        <v>36189</v>
      </c>
      <c r="P104" s="7">
        <v>8.25</v>
      </c>
      <c r="Q104" s="7">
        <v>16.97</v>
      </c>
      <c r="R104" s="7"/>
    </row>
    <row r="105" spans="1:18">
      <c r="A105" s="8">
        <v>36217</v>
      </c>
      <c r="B105" s="7">
        <v>7.94</v>
      </c>
      <c r="C105" s="7">
        <v>16.600000000000001</v>
      </c>
      <c r="D105" s="7"/>
      <c r="H105" s="7"/>
      <c r="I105" s="7"/>
      <c r="J105" s="7"/>
      <c r="K105" s="7"/>
      <c r="L105" s="7"/>
      <c r="M105" s="7"/>
      <c r="N105" s="7"/>
      <c r="O105" s="8">
        <v>36217</v>
      </c>
      <c r="P105" s="7">
        <v>7.94</v>
      </c>
      <c r="Q105" s="7">
        <v>16.600000000000001</v>
      </c>
      <c r="R105" s="7"/>
    </row>
    <row r="106" spans="1:18">
      <c r="A106" s="8">
        <v>36250</v>
      </c>
      <c r="B106" s="7">
        <v>8.2900000000000009</v>
      </c>
      <c r="C106" s="7">
        <v>15.950000000000001</v>
      </c>
      <c r="D106" s="7"/>
      <c r="H106" s="7"/>
      <c r="I106" s="7"/>
      <c r="J106" s="7"/>
      <c r="K106" s="7"/>
      <c r="L106" s="7"/>
      <c r="M106" s="7"/>
      <c r="N106" s="7"/>
      <c r="O106" s="8">
        <v>36250</v>
      </c>
      <c r="P106" s="7">
        <v>8.2900000000000009</v>
      </c>
      <c r="Q106" s="7">
        <v>15.950000000000001</v>
      </c>
      <c r="R106" s="7"/>
    </row>
    <row r="107" spans="1:18">
      <c r="A107" s="8">
        <v>36280</v>
      </c>
      <c r="B107" s="7">
        <v>7.8100000000000005</v>
      </c>
      <c r="C107" s="7">
        <v>17.68</v>
      </c>
      <c r="D107" s="7"/>
      <c r="H107" s="7"/>
      <c r="I107" s="7"/>
      <c r="J107" s="7"/>
      <c r="K107" s="7"/>
      <c r="L107" s="7"/>
      <c r="M107" s="7"/>
      <c r="N107" s="7"/>
      <c r="O107" s="8">
        <v>36280</v>
      </c>
      <c r="P107" s="7">
        <v>7.8100000000000005</v>
      </c>
      <c r="Q107" s="7">
        <v>17.68</v>
      </c>
      <c r="R107" s="7"/>
    </row>
    <row r="108" spans="1:18">
      <c r="A108" s="8">
        <v>36311</v>
      </c>
      <c r="B108" s="7">
        <v>7.51</v>
      </c>
      <c r="C108" s="7">
        <v>17.8</v>
      </c>
      <c r="D108" s="7"/>
      <c r="H108" s="7"/>
      <c r="I108" s="7"/>
      <c r="J108" s="7"/>
      <c r="K108" s="7"/>
      <c r="L108" s="7"/>
      <c r="M108" s="7"/>
      <c r="N108" s="7"/>
      <c r="O108" s="8">
        <v>36311</v>
      </c>
      <c r="P108" s="7">
        <v>7.51</v>
      </c>
      <c r="Q108" s="7">
        <v>17.8</v>
      </c>
      <c r="R108" s="7"/>
    </row>
    <row r="109" spans="1:18">
      <c r="A109" s="8">
        <v>36341</v>
      </c>
      <c r="B109" s="7">
        <v>8.18</v>
      </c>
      <c r="C109" s="7">
        <v>16.11</v>
      </c>
      <c r="D109" s="7"/>
      <c r="H109" s="7"/>
      <c r="I109" s="7"/>
      <c r="J109" s="7"/>
      <c r="K109" s="7"/>
      <c r="L109" s="7"/>
      <c r="M109" s="7"/>
      <c r="N109" s="7"/>
      <c r="O109" s="8">
        <v>36341</v>
      </c>
      <c r="P109" s="7">
        <v>8.18</v>
      </c>
      <c r="Q109" s="7">
        <v>16.11</v>
      </c>
      <c r="R109" s="7"/>
    </row>
    <row r="110" spans="1:18">
      <c r="A110" s="8">
        <v>36371</v>
      </c>
      <c r="B110" s="7">
        <v>8.23</v>
      </c>
      <c r="C110" s="7">
        <v>15.73</v>
      </c>
      <c r="D110" s="7"/>
      <c r="H110" s="7"/>
      <c r="I110" s="7"/>
      <c r="J110" s="7"/>
      <c r="K110" s="7"/>
      <c r="L110" s="7"/>
      <c r="M110" s="7"/>
      <c r="N110" s="7"/>
      <c r="O110" s="8">
        <v>36371</v>
      </c>
      <c r="P110" s="7">
        <v>8.23</v>
      </c>
      <c r="Q110" s="7">
        <v>15.73</v>
      </c>
      <c r="R110" s="7"/>
    </row>
    <row r="111" spans="1:18">
      <c r="A111" s="8">
        <v>36403</v>
      </c>
      <c r="B111" s="7">
        <v>7.22</v>
      </c>
      <c r="C111" s="7">
        <v>15.540000000000001</v>
      </c>
      <c r="D111" s="7"/>
      <c r="H111" s="7"/>
      <c r="I111" s="7"/>
      <c r="J111" s="7"/>
      <c r="K111" s="7"/>
      <c r="L111" s="7"/>
      <c r="M111" s="7"/>
      <c r="N111" s="7"/>
      <c r="O111" s="8">
        <v>36403</v>
      </c>
      <c r="P111" s="7">
        <v>7.22</v>
      </c>
      <c r="Q111" s="7">
        <v>15.540000000000001</v>
      </c>
      <c r="R111" s="7"/>
    </row>
    <row r="112" spans="1:18">
      <c r="A112" s="8">
        <v>36433</v>
      </c>
      <c r="B112" s="7">
        <v>6.45</v>
      </c>
      <c r="C112" s="7">
        <v>12.540000000000001</v>
      </c>
      <c r="D112" s="7"/>
      <c r="H112" s="7"/>
      <c r="I112" s="7"/>
      <c r="J112" s="7"/>
      <c r="K112" s="7"/>
      <c r="L112" s="7"/>
      <c r="M112" s="7"/>
      <c r="N112" s="7"/>
      <c r="O112" s="8">
        <v>36433</v>
      </c>
      <c r="P112" s="7">
        <v>6.45</v>
      </c>
      <c r="Q112" s="7">
        <v>12.540000000000001</v>
      </c>
      <c r="R112" s="7"/>
    </row>
    <row r="113" spans="1:18">
      <c r="A113" s="8">
        <v>36462</v>
      </c>
      <c r="B113" s="7">
        <v>7.33</v>
      </c>
      <c r="C113" s="7">
        <v>15.33</v>
      </c>
      <c r="D113" s="7"/>
      <c r="H113" s="7"/>
      <c r="I113" s="7"/>
      <c r="J113" s="7"/>
      <c r="K113" s="7"/>
      <c r="L113" s="7"/>
      <c r="M113" s="7"/>
      <c r="N113" s="7"/>
      <c r="O113" s="8">
        <v>36462</v>
      </c>
      <c r="P113" s="7">
        <v>7.33</v>
      </c>
      <c r="Q113" s="7">
        <v>15.33</v>
      </c>
      <c r="R113" s="7"/>
    </row>
    <row r="114" spans="1:18">
      <c r="A114" s="8">
        <v>36494</v>
      </c>
      <c r="B114" s="7">
        <v>7.3100000000000005</v>
      </c>
      <c r="C114" s="7">
        <v>17.46</v>
      </c>
      <c r="D114" s="7"/>
      <c r="H114" s="7"/>
      <c r="I114" s="7"/>
      <c r="J114" s="7"/>
      <c r="K114" s="7"/>
      <c r="L114" s="7"/>
      <c r="M114" s="7"/>
      <c r="N114" s="7"/>
      <c r="O114" s="8">
        <v>36494</v>
      </c>
      <c r="P114" s="7">
        <v>7.3100000000000005</v>
      </c>
      <c r="Q114" s="7">
        <v>17.46</v>
      </c>
      <c r="R114" s="7"/>
    </row>
    <row r="115" spans="1:18">
      <c r="A115" s="8">
        <v>36525</v>
      </c>
      <c r="B115" s="7">
        <v>7.03</v>
      </c>
      <c r="C115" s="7">
        <v>15.13</v>
      </c>
      <c r="D115" s="7"/>
      <c r="H115" s="7"/>
      <c r="I115" s="7"/>
      <c r="J115" s="7"/>
      <c r="K115" s="7"/>
      <c r="L115" s="7"/>
      <c r="M115" s="7"/>
      <c r="N115" s="7"/>
      <c r="O115" s="8">
        <v>36525</v>
      </c>
      <c r="P115" s="7">
        <v>7.03</v>
      </c>
      <c r="Q115" s="7">
        <v>15.13</v>
      </c>
      <c r="R115" s="7"/>
    </row>
    <row r="116" spans="1:18">
      <c r="A116" s="8">
        <v>36556</v>
      </c>
      <c r="B116" s="7">
        <v>6.8100000000000005</v>
      </c>
      <c r="C116" s="7">
        <v>15.32</v>
      </c>
      <c r="D116" s="7"/>
      <c r="H116" s="7"/>
      <c r="I116" s="7"/>
      <c r="J116" s="7"/>
      <c r="K116" s="7"/>
      <c r="L116" s="7"/>
      <c r="M116" s="7"/>
      <c r="N116" s="7"/>
      <c r="O116" s="8">
        <v>36556</v>
      </c>
      <c r="P116" s="7">
        <v>6.8100000000000005</v>
      </c>
      <c r="Q116" s="7">
        <v>15.32</v>
      </c>
      <c r="R116" s="7"/>
    </row>
    <row r="117" spans="1:18">
      <c r="A117" s="8">
        <v>36585</v>
      </c>
      <c r="B117" s="7">
        <v>6.41</v>
      </c>
      <c r="C117" s="7">
        <v>12.97</v>
      </c>
      <c r="D117" s="7"/>
      <c r="H117" s="7"/>
      <c r="I117" s="7"/>
      <c r="J117" s="7"/>
      <c r="K117" s="7"/>
      <c r="L117" s="7"/>
      <c r="M117" s="7"/>
      <c r="N117" s="7"/>
      <c r="O117" s="8">
        <v>36585</v>
      </c>
      <c r="P117" s="7">
        <v>6.41</v>
      </c>
      <c r="Q117" s="7">
        <v>12.97</v>
      </c>
      <c r="R117" s="7"/>
    </row>
    <row r="118" spans="1:18">
      <c r="A118" s="8">
        <v>36616</v>
      </c>
      <c r="B118" s="7">
        <v>6.96</v>
      </c>
      <c r="C118" s="7">
        <v>12.52</v>
      </c>
      <c r="D118" s="7"/>
      <c r="H118" s="7"/>
      <c r="I118" s="7"/>
      <c r="J118" s="7"/>
      <c r="K118" s="7"/>
      <c r="L118" s="7"/>
      <c r="M118" s="7"/>
      <c r="N118" s="7"/>
      <c r="O118" s="8">
        <v>36616</v>
      </c>
      <c r="P118" s="7">
        <v>6.96</v>
      </c>
      <c r="Q118" s="7">
        <v>12.52</v>
      </c>
      <c r="R118" s="7"/>
    </row>
    <row r="119" spans="1:18">
      <c r="A119" s="8">
        <v>36644</v>
      </c>
      <c r="B119" s="7">
        <v>7.32</v>
      </c>
      <c r="C119" s="7">
        <v>12.6</v>
      </c>
      <c r="D119" s="7"/>
      <c r="H119" s="7"/>
      <c r="I119" s="7"/>
      <c r="J119" s="7"/>
      <c r="K119" s="7"/>
      <c r="L119" s="7"/>
      <c r="M119" s="7"/>
      <c r="N119" s="7"/>
      <c r="O119" s="8">
        <v>36644</v>
      </c>
      <c r="P119" s="7">
        <v>7.32</v>
      </c>
      <c r="Q119" s="7">
        <v>12.6</v>
      </c>
      <c r="R119" s="7"/>
    </row>
    <row r="120" spans="1:18">
      <c r="A120" s="8">
        <v>36677</v>
      </c>
      <c r="B120" s="7">
        <v>8.15</v>
      </c>
      <c r="C120" s="7">
        <v>14.24</v>
      </c>
      <c r="D120" s="7"/>
      <c r="H120" s="7"/>
      <c r="I120" s="7"/>
      <c r="J120" s="7"/>
      <c r="K120" s="7"/>
      <c r="L120" s="7"/>
      <c r="M120" s="7"/>
      <c r="N120" s="7"/>
      <c r="O120" s="8">
        <v>36677</v>
      </c>
      <c r="P120" s="7">
        <v>8.15</v>
      </c>
      <c r="Q120" s="7">
        <v>14.24</v>
      </c>
      <c r="R120" s="7"/>
    </row>
    <row r="121" spans="1:18">
      <c r="A121" s="8">
        <v>36707</v>
      </c>
      <c r="B121" s="7">
        <v>8.86</v>
      </c>
      <c r="C121" s="7">
        <v>15.32</v>
      </c>
      <c r="D121" s="7"/>
      <c r="H121" s="7"/>
      <c r="I121" s="7"/>
      <c r="J121" s="7"/>
      <c r="K121" s="7"/>
      <c r="L121" s="7"/>
      <c r="M121" s="7"/>
      <c r="N121" s="7"/>
      <c r="O121" s="8">
        <v>36707</v>
      </c>
      <c r="P121" s="7">
        <v>8.86</v>
      </c>
      <c r="Q121" s="7">
        <v>15.32</v>
      </c>
      <c r="R121" s="7"/>
    </row>
    <row r="122" spans="1:18">
      <c r="A122" s="8">
        <v>36738</v>
      </c>
      <c r="B122" s="7">
        <v>9.14</v>
      </c>
      <c r="C122" s="7">
        <v>16.350000000000001</v>
      </c>
      <c r="D122" s="7"/>
      <c r="H122" s="7"/>
      <c r="I122" s="7"/>
      <c r="J122" s="7"/>
      <c r="K122" s="7"/>
      <c r="L122" s="7"/>
      <c r="M122" s="7"/>
      <c r="N122" s="7"/>
      <c r="O122" s="8">
        <v>36738</v>
      </c>
      <c r="P122" s="7">
        <v>9.14</v>
      </c>
      <c r="Q122" s="7">
        <v>16.350000000000001</v>
      </c>
      <c r="R122" s="7"/>
    </row>
    <row r="123" spans="1:18">
      <c r="A123" s="8">
        <v>36769</v>
      </c>
      <c r="B123" s="7">
        <v>8.5</v>
      </c>
      <c r="C123" s="7">
        <v>14.040000000000001</v>
      </c>
      <c r="D123" s="7"/>
      <c r="H123" s="7"/>
      <c r="I123" s="7"/>
      <c r="J123" s="7"/>
      <c r="K123" s="7"/>
      <c r="L123" s="7"/>
      <c r="M123" s="7"/>
      <c r="N123" s="7"/>
      <c r="O123" s="8">
        <v>36769</v>
      </c>
      <c r="P123" s="7">
        <v>8.5</v>
      </c>
      <c r="Q123" s="7">
        <v>14.040000000000001</v>
      </c>
      <c r="R123" s="7"/>
    </row>
    <row r="124" spans="1:18">
      <c r="A124" s="8">
        <v>36798</v>
      </c>
      <c r="B124" s="7">
        <v>9.18</v>
      </c>
      <c r="C124" s="7">
        <v>14.700000000000001</v>
      </c>
      <c r="D124" s="7"/>
      <c r="H124" s="7"/>
      <c r="I124" s="7"/>
      <c r="J124" s="7"/>
      <c r="K124" s="7"/>
      <c r="L124" s="7"/>
      <c r="M124" s="7"/>
      <c r="N124" s="7"/>
      <c r="O124" s="8">
        <v>36798</v>
      </c>
      <c r="P124" s="7">
        <v>9.18</v>
      </c>
      <c r="Q124" s="7">
        <v>14.700000000000001</v>
      </c>
      <c r="R124" s="7"/>
    </row>
    <row r="125" spans="1:18">
      <c r="A125" s="8">
        <v>36830</v>
      </c>
      <c r="B125" s="7">
        <v>9.66</v>
      </c>
      <c r="C125" s="7">
        <v>16.100000000000001</v>
      </c>
      <c r="D125" s="7"/>
      <c r="H125" s="7"/>
      <c r="I125" s="7"/>
      <c r="J125" s="7"/>
      <c r="K125" s="7"/>
      <c r="L125" s="7"/>
      <c r="M125" s="7"/>
      <c r="N125" s="7"/>
      <c r="O125" s="8">
        <v>36830</v>
      </c>
      <c r="P125" s="7">
        <v>9.66</v>
      </c>
      <c r="Q125" s="7">
        <v>16.100000000000001</v>
      </c>
      <c r="R125" s="7"/>
    </row>
    <row r="126" spans="1:18">
      <c r="A126" s="8">
        <v>36860</v>
      </c>
      <c r="B126" s="7">
        <v>9.0500000000000007</v>
      </c>
      <c r="C126" s="7">
        <v>16.7</v>
      </c>
      <c r="D126" s="7"/>
      <c r="H126" s="7"/>
      <c r="I126" s="7"/>
      <c r="J126" s="7"/>
      <c r="K126" s="7"/>
      <c r="L126" s="7"/>
      <c r="M126" s="7"/>
      <c r="N126" s="7"/>
      <c r="O126" s="8">
        <v>36860</v>
      </c>
      <c r="P126" s="7">
        <v>9.0500000000000007</v>
      </c>
      <c r="Q126" s="7">
        <v>16.7</v>
      </c>
      <c r="R126" s="7"/>
    </row>
    <row r="127" spans="1:18">
      <c r="A127" s="8">
        <v>36889</v>
      </c>
      <c r="B127" s="7">
        <v>10.06</v>
      </c>
      <c r="C127" s="7">
        <v>16.25</v>
      </c>
      <c r="D127" s="7"/>
      <c r="H127" s="7"/>
      <c r="I127" s="7"/>
      <c r="J127" s="7"/>
      <c r="K127" s="7"/>
      <c r="L127" s="7"/>
      <c r="M127" s="7"/>
      <c r="N127" s="7"/>
      <c r="O127" s="8">
        <v>36889</v>
      </c>
      <c r="P127" s="7">
        <v>10.06</v>
      </c>
      <c r="Q127" s="7">
        <v>16.25</v>
      </c>
      <c r="R127" s="7"/>
    </row>
    <row r="128" spans="1:18">
      <c r="A128" s="8">
        <v>36922</v>
      </c>
      <c r="B128" s="7">
        <v>8.9500000000000011</v>
      </c>
      <c r="C128" s="7">
        <v>12.69</v>
      </c>
      <c r="D128" s="7"/>
      <c r="H128" s="7"/>
      <c r="I128" s="7"/>
      <c r="J128" s="7"/>
      <c r="K128" s="7"/>
      <c r="L128" s="7"/>
      <c r="M128" s="7"/>
      <c r="N128" s="7"/>
      <c r="O128" s="8">
        <v>36922</v>
      </c>
      <c r="P128" s="7">
        <v>8.9500000000000011</v>
      </c>
      <c r="Q128" s="7">
        <v>12.69</v>
      </c>
      <c r="R128" s="7"/>
    </row>
    <row r="129" spans="1:18">
      <c r="A129" s="8">
        <v>36950</v>
      </c>
      <c r="B129" s="7">
        <v>9.36</v>
      </c>
      <c r="C129" s="7">
        <v>11.6</v>
      </c>
      <c r="D129" s="7"/>
      <c r="H129" s="7"/>
      <c r="I129" s="7"/>
      <c r="J129" s="7"/>
      <c r="K129" s="7"/>
      <c r="L129" s="7"/>
      <c r="M129" s="7"/>
      <c r="N129" s="7"/>
      <c r="O129" s="8">
        <v>36950</v>
      </c>
      <c r="P129" s="7">
        <v>9.36</v>
      </c>
      <c r="Q129" s="7">
        <v>11.6</v>
      </c>
      <c r="R129" s="7"/>
    </row>
    <row r="130" spans="1:18">
      <c r="A130" s="8">
        <v>36980</v>
      </c>
      <c r="B130" s="7">
        <v>8.92</v>
      </c>
      <c r="C130" s="7">
        <v>9.8800000000000008</v>
      </c>
      <c r="D130" s="7"/>
      <c r="H130" s="7"/>
      <c r="I130" s="7"/>
      <c r="J130" s="7"/>
      <c r="K130" s="7"/>
      <c r="L130" s="7"/>
      <c r="M130" s="7"/>
      <c r="N130" s="7"/>
      <c r="O130" s="8">
        <v>36980</v>
      </c>
      <c r="P130" s="7">
        <v>8.92</v>
      </c>
      <c r="Q130" s="7">
        <v>9.8800000000000008</v>
      </c>
      <c r="R130" s="7"/>
    </row>
    <row r="131" spans="1:18">
      <c r="A131" s="8">
        <v>37011</v>
      </c>
      <c r="B131" s="7">
        <v>8.9</v>
      </c>
      <c r="C131" s="7">
        <v>10.1</v>
      </c>
      <c r="D131" s="7"/>
      <c r="H131" s="7"/>
      <c r="I131" s="7"/>
      <c r="J131" s="7"/>
      <c r="K131" s="7"/>
      <c r="L131" s="7"/>
      <c r="M131" s="7"/>
      <c r="N131" s="7"/>
      <c r="O131" s="8">
        <v>37011</v>
      </c>
      <c r="P131" s="7">
        <v>8.9</v>
      </c>
      <c r="Q131" s="7">
        <v>10.1</v>
      </c>
      <c r="R131" s="7"/>
    </row>
    <row r="132" spans="1:18">
      <c r="A132" s="8">
        <v>37042</v>
      </c>
      <c r="B132" s="7">
        <v>9.09</v>
      </c>
      <c r="C132" s="7">
        <v>10.370000000000001</v>
      </c>
      <c r="D132" s="7"/>
      <c r="H132" s="7"/>
      <c r="I132" s="7"/>
      <c r="J132" s="7"/>
      <c r="K132" s="7"/>
      <c r="L132" s="7"/>
      <c r="M132" s="7"/>
      <c r="N132" s="7"/>
      <c r="O132" s="8">
        <v>37042</v>
      </c>
      <c r="P132" s="7">
        <v>9.09</v>
      </c>
      <c r="Q132" s="7">
        <v>10.370000000000001</v>
      </c>
      <c r="R132" s="7"/>
    </row>
    <row r="133" spans="1:18">
      <c r="A133" s="8">
        <v>37071</v>
      </c>
      <c r="B133" s="7">
        <v>8.9700000000000006</v>
      </c>
      <c r="C133" s="7">
        <v>9.84</v>
      </c>
      <c r="D133" s="7"/>
      <c r="H133" s="7"/>
      <c r="I133" s="7"/>
      <c r="J133" s="7"/>
      <c r="K133" s="7"/>
      <c r="L133" s="7"/>
      <c r="M133" s="7"/>
      <c r="N133" s="7"/>
      <c r="O133" s="8">
        <v>37071</v>
      </c>
      <c r="P133" s="7">
        <v>8.9700000000000006</v>
      </c>
      <c r="Q133" s="7">
        <v>9.84</v>
      </c>
      <c r="R133" s="7"/>
    </row>
    <row r="134" spans="1:18">
      <c r="A134" s="8">
        <v>37103</v>
      </c>
      <c r="B134" s="7">
        <v>9.4700000000000006</v>
      </c>
      <c r="C134" s="7">
        <v>9.76</v>
      </c>
      <c r="D134" s="7"/>
      <c r="H134" s="7"/>
      <c r="I134" s="7"/>
      <c r="J134" s="7"/>
      <c r="K134" s="7"/>
      <c r="L134" s="7"/>
      <c r="M134" s="7"/>
      <c r="N134" s="7"/>
      <c r="O134" s="8">
        <v>37103</v>
      </c>
      <c r="P134" s="7">
        <v>9.4700000000000006</v>
      </c>
      <c r="Q134" s="7">
        <v>9.76</v>
      </c>
      <c r="R134" s="7"/>
    </row>
    <row r="135" spans="1:18">
      <c r="A135" s="8">
        <v>37134</v>
      </c>
      <c r="B135" s="7">
        <v>9.5400000000000009</v>
      </c>
      <c r="C135" s="7">
        <v>10.65</v>
      </c>
      <c r="D135" s="7"/>
      <c r="H135" s="7"/>
      <c r="I135" s="7"/>
      <c r="J135" s="7"/>
      <c r="K135" s="7"/>
      <c r="L135" s="7"/>
      <c r="M135" s="7"/>
      <c r="N135" s="7"/>
      <c r="O135" s="8">
        <v>37134</v>
      </c>
      <c r="P135" s="7">
        <v>9.5400000000000009</v>
      </c>
      <c r="Q135" s="7">
        <v>10.65</v>
      </c>
      <c r="R135" s="7"/>
    </row>
    <row r="136" spans="1:18">
      <c r="A136" s="8">
        <v>37162</v>
      </c>
      <c r="B136" s="7">
        <v>9.85</v>
      </c>
      <c r="C136" s="7">
        <v>10.25</v>
      </c>
      <c r="D136" s="7"/>
      <c r="H136" s="7"/>
      <c r="I136" s="7"/>
      <c r="J136" s="7"/>
      <c r="K136" s="7"/>
      <c r="L136" s="7"/>
      <c r="M136" s="7"/>
      <c r="N136" s="7"/>
      <c r="O136" s="8">
        <v>37162</v>
      </c>
      <c r="P136" s="7">
        <v>9.85</v>
      </c>
      <c r="Q136" s="7">
        <v>10.25</v>
      </c>
      <c r="R136" s="7"/>
    </row>
    <row r="137" spans="1:18">
      <c r="A137" s="8">
        <v>37195</v>
      </c>
      <c r="B137" s="7">
        <v>9.89</v>
      </c>
      <c r="C137" s="7">
        <v>10.47</v>
      </c>
      <c r="D137" s="7"/>
      <c r="H137" s="7"/>
      <c r="I137" s="7"/>
      <c r="J137" s="7"/>
      <c r="K137" s="7"/>
      <c r="L137" s="7"/>
      <c r="M137" s="7"/>
      <c r="N137" s="7"/>
      <c r="O137" s="8">
        <v>37195</v>
      </c>
      <c r="P137" s="7">
        <v>9.89</v>
      </c>
      <c r="Q137" s="7">
        <v>10.47</v>
      </c>
      <c r="R137" s="7"/>
    </row>
    <row r="138" spans="1:18">
      <c r="A138" s="8">
        <v>37225</v>
      </c>
      <c r="B138" s="7">
        <v>9.870000000000001</v>
      </c>
      <c r="C138" s="7">
        <v>10.27</v>
      </c>
      <c r="D138" s="7"/>
      <c r="H138" s="7"/>
      <c r="I138" s="7"/>
      <c r="J138" s="7"/>
      <c r="K138" s="7"/>
      <c r="L138" s="7"/>
      <c r="M138" s="7"/>
      <c r="N138" s="7"/>
      <c r="O138" s="8">
        <v>37225</v>
      </c>
      <c r="P138" s="7">
        <v>9.870000000000001</v>
      </c>
      <c r="Q138" s="7">
        <v>10.27</v>
      </c>
      <c r="R138" s="7"/>
    </row>
    <row r="139" spans="1:18">
      <c r="A139" s="8">
        <v>37256</v>
      </c>
      <c r="B139" s="7">
        <v>9.06</v>
      </c>
      <c r="C139" s="7">
        <v>10.31</v>
      </c>
      <c r="D139" s="7"/>
      <c r="H139" s="7"/>
      <c r="I139" s="7"/>
      <c r="J139" s="7"/>
      <c r="K139" s="7"/>
      <c r="L139" s="7"/>
      <c r="M139" s="7"/>
      <c r="N139" s="7"/>
      <c r="O139" s="8">
        <v>37256</v>
      </c>
      <c r="P139" s="7">
        <v>9.06</v>
      </c>
      <c r="Q139" s="7">
        <v>10.31</v>
      </c>
      <c r="R139" s="7"/>
    </row>
    <row r="140" spans="1:18">
      <c r="A140" s="8">
        <v>37287</v>
      </c>
      <c r="B140" s="7">
        <v>9.32</v>
      </c>
      <c r="C140" s="7">
        <v>9.16</v>
      </c>
      <c r="D140" s="7"/>
      <c r="H140" s="7"/>
      <c r="I140" s="7"/>
      <c r="J140" s="7"/>
      <c r="K140" s="7"/>
      <c r="L140" s="7"/>
      <c r="M140" s="7"/>
      <c r="N140" s="7"/>
      <c r="O140" s="8">
        <v>37287</v>
      </c>
      <c r="P140" s="7">
        <v>9.32</v>
      </c>
      <c r="Q140" s="7">
        <v>9.16</v>
      </c>
      <c r="R140" s="7"/>
    </row>
    <row r="141" spans="1:18">
      <c r="A141" s="8">
        <v>37315</v>
      </c>
      <c r="B141" s="7">
        <v>9.4</v>
      </c>
      <c r="C141" s="7">
        <v>9.92</v>
      </c>
      <c r="D141" s="7"/>
      <c r="H141" s="7"/>
      <c r="I141" s="7"/>
      <c r="J141" s="7"/>
      <c r="K141" s="7"/>
      <c r="L141" s="7"/>
      <c r="M141" s="7"/>
      <c r="N141" s="7"/>
      <c r="O141" s="8">
        <v>37315</v>
      </c>
      <c r="P141" s="7">
        <v>9.4</v>
      </c>
      <c r="Q141" s="7">
        <v>9.92</v>
      </c>
      <c r="R141" s="7"/>
    </row>
    <row r="142" spans="1:18">
      <c r="A142" s="8">
        <v>37344</v>
      </c>
      <c r="B142" s="7">
        <v>9.59</v>
      </c>
      <c r="C142" s="7">
        <v>10.94</v>
      </c>
      <c r="D142" s="7"/>
      <c r="H142" s="7"/>
      <c r="I142" s="7"/>
      <c r="J142" s="7"/>
      <c r="K142" s="7"/>
      <c r="L142" s="7"/>
      <c r="M142" s="7"/>
      <c r="N142" s="7"/>
      <c r="O142" s="8">
        <v>37344</v>
      </c>
      <c r="P142" s="7">
        <v>9.59</v>
      </c>
      <c r="Q142" s="7">
        <v>10.94</v>
      </c>
      <c r="R142" s="7"/>
    </row>
    <row r="143" spans="1:18">
      <c r="A143" s="8">
        <v>37376</v>
      </c>
      <c r="B143" s="7">
        <v>9.66</v>
      </c>
      <c r="C143" s="7">
        <v>11.620000000000001</v>
      </c>
      <c r="D143" s="7"/>
      <c r="H143" s="7"/>
      <c r="I143" s="7"/>
      <c r="J143" s="7"/>
      <c r="K143" s="7"/>
      <c r="L143" s="7"/>
      <c r="M143" s="7"/>
      <c r="N143" s="7"/>
      <c r="O143" s="8">
        <v>37376</v>
      </c>
      <c r="P143" s="7">
        <v>9.66</v>
      </c>
      <c r="Q143" s="7">
        <v>11.620000000000001</v>
      </c>
      <c r="R143" s="7"/>
    </row>
    <row r="144" spans="1:18">
      <c r="A144" s="8">
        <v>37407</v>
      </c>
      <c r="B144" s="7">
        <v>9.68</v>
      </c>
      <c r="C144" s="7">
        <v>11.63</v>
      </c>
      <c r="D144" s="7"/>
      <c r="H144" s="7"/>
      <c r="I144" s="7"/>
      <c r="J144" s="7"/>
      <c r="K144" s="7"/>
      <c r="L144" s="7"/>
      <c r="M144" s="7"/>
      <c r="N144" s="7"/>
      <c r="O144" s="8">
        <v>37407</v>
      </c>
      <c r="P144" s="7">
        <v>9.68</v>
      </c>
      <c r="Q144" s="7">
        <v>11.63</v>
      </c>
      <c r="R144" s="7"/>
    </row>
    <row r="145" spans="1:18">
      <c r="A145" s="8">
        <v>37435</v>
      </c>
      <c r="B145" s="7">
        <v>8.9700000000000006</v>
      </c>
      <c r="C145" s="7">
        <v>11.73</v>
      </c>
      <c r="D145" s="7"/>
      <c r="H145" s="7"/>
      <c r="I145" s="7"/>
      <c r="J145" s="7"/>
      <c r="K145" s="7"/>
      <c r="L145" s="7"/>
      <c r="M145" s="7"/>
      <c r="N145" s="7"/>
      <c r="O145" s="8">
        <v>37435</v>
      </c>
      <c r="P145" s="7">
        <v>8.9700000000000006</v>
      </c>
      <c r="Q145" s="7">
        <v>11.73</v>
      </c>
      <c r="R145" s="7"/>
    </row>
    <row r="146" spans="1:18">
      <c r="A146" s="8">
        <v>37468</v>
      </c>
      <c r="B146" s="7">
        <v>7.99</v>
      </c>
      <c r="C146" s="7">
        <v>10.46</v>
      </c>
      <c r="D146" s="7"/>
      <c r="H146" s="7"/>
      <c r="I146" s="7"/>
      <c r="J146" s="7"/>
      <c r="K146" s="7"/>
      <c r="L146" s="7"/>
      <c r="M146" s="7"/>
      <c r="N146" s="7"/>
      <c r="O146" s="8">
        <v>37468</v>
      </c>
      <c r="P146" s="7">
        <v>7.99</v>
      </c>
      <c r="Q146" s="7">
        <v>10.46</v>
      </c>
      <c r="R146" s="7"/>
    </row>
    <row r="147" spans="1:18">
      <c r="A147" s="8">
        <v>37498</v>
      </c>
      <c r="B147" s="7">
        <v>7.36</v>
      </c>
      <c r="C147" s="7">
        <v>10.68</v>
      </c>
      <c r="D147" s="7"/>
      <c r="H147" s="7"/>
      <c r="I147" s="7"/>
      <c r="J147" s="7"/>
      <c r="K147" s="7"/>
      <c r="L147" s="7"/>
      <c r="M147" s="7"/>
      <c r="N147" s="7"/>
      <c r="O147" s="8">
        <v>37498</v>
      </c>
      <c r="P147" s="7">
        <v>7.36</v>
      </c>
      <c r="Q147" s="7">
        <v>10.68</v>
      </c>
      <c r="R147" s="7"/>
    </row>
    <row r="148" spans="1:18">
      <c r="A148" s="8">
        <v>37529</v>
      </c>
      <c r="B148" s="7">
        <v>6.88</v>
      </c>
      <c r="C148" s="7">
        <v>10.040000000000001</v>
      </c>
      <c r="D148" s="7"/>
      <c r="H148" s="7"/>
      <c r="I148" s="7"/>
      <c r="J148" s="7"/>
      <c r="K148" s="7"/>
      <c r="L148" s="7"/>
      <c r="M148" s="7"/>
      <c r="N148" s="7"/>
      <c r="O148" s="8">
        <v>37529</v>
      </c>
      <c r="P148" s="7">
        <v>6.88</v>
      </c>
      <c r="Q148" s="7">
        <v>10.040000000000001</v>
      </c>
      <c r="R148" s="7"/>
    </row>
    <row r="149" spans="1:18">
      <c r="A149" s="8">
        <v>37560</v>
      </c>
      <c r="B149" s="7">
        <v>8.2100000000000009</v>
      </c>
      <c r="C149" s="7">
        <v>9.73</v>
      </c>
      <c r="D149" s="7"/>
      <c r="H149" s="7"/>
      <c r="I149" s="7"/>
      <c r="J149" s="7"/>
      <c r="K149" s="7"/>
      <c r="L149" s="7"/>
      <c r="M149" s="7"/>
      <c r="N149" s="7"/>
      <c r="O149" s="8">
        <v>37560</v>
      </c>
      <c r="P149" s="7">
        <v>8.2100000000000009</v>
      </c>
      <c r="Q149" s="7">
        <v>9.73</v>
      </c>
      <c r="R149" s="7"/>
    </row>
    <row r="150" spans="1:18">
      <c r="A150" s="8">
        <v>37589</v>
      </c>
      <c r="B150" s="7">
        <v>7.91</v>
      </c>
      <c r="C150" s="7">
        <v>9.56</v>
      </c>
      <c r="D150" s="7"/>
      <c r="H150" s="7"/>
      <c r="I150" s="7"/>
      <c r="J150" s="7"/>
      <c r="K150" s="7"/>
      <c r="L150" s="7"/>
      <c r="M150" s="7"/>
      <c r="N150" s="7"/>
      <c r="O150" s="8">
        <v>37589</v>
      </c>
      <c r="P150" s="7">
        <v>7.91</v>
      </c>
      <c r="Q150" s="7">
        <v>9.56</v>
      </c>
      <c r="R150" s="7"/>
    </row>
    <row r="151" spans="1:18">
      <c r="A151" s="8">
        <v>37621</v>
      </c>
      <c r="B151" s="7">
        <v>6.08</v>
      </c>
      <c r="C151" s="7">
        <v>9.18</v>
      </c>
      <c r="D151" s="7"/>
      <c r="H151" s="7"/>
      <c r="I151" s="7"/>
      <c r="J151" s="7"/>
      <c r="K151" s="7"/>
      <c r="L151" s="7"/>
      <c r="M151" s="7"/>
      <c r="N151" s="7"/>
      <c r="O151" s="8">
        <v>37621</v>
      </c>
      <c r="P151" s="7">
        <v>6.08</v>
      </c>
      <c r="Q151" s="7">
        <v>9.18</v>
      </c>
      <c r="R151" s="7"/>
    </row>
    <row r="152" spans="1:18">
      <c r="A152" s="8">
        <v>37652</v>
      </c>
      <c r="B152" s="7">
        <v>5.83</v>
      </c>
      <c r="C152" s="7">
        <v>7.01</v>
      </c>
      <c r="D152" s="7"/>
      <c r="H152" s="7"/>
      <c r="I152" s="7"/>
      <c r="J152" s="7"/>
      <c r="K152" s="7"/>
      <c r="L152" s="7"/>
      <c r="M152" s="7"/>
      <c r="N152" s="7"/>
      <c r="O152" s="8">
        <v>37652</v>
      </c>
      <c r="P152" s="7">
        <v>5.83</v>
      </c>
      <c r="Q152" s="7">
        <v>7.01</v>
      </c>
      <c r="R152" s="7"/>
    </row>
    <row r="153" spans="1:18">
      <c r="A153" s="8">
        <v>37680</v>
      </c>
      <c r="B153" s="7">
        <v>5.5200000000000005</v>
      </c>
      <c r="C153" s="7">
        <v>6.97</v>
      </c>
      <c r="D153" s="7"/>
      <c r="H153" s="7"/>
      <c r="I153" s="7"/>
      <c r="J153" s="7"/>
      <c r="K153" s="7"/>
      <c r="L153" s="7"/>
      <c r="M153" s="7"/>
      <c r="N153" s="7"/>
      <c r="O153" s="8">
        <v>37680</v>
      </c>
      <c r="P153" s="7">
        <v>5.5200000000000005</v>
      </c>
      <c r="Q153" s="7">
        <v>6.97</v>
      </c>
      <c r="R153" s="7"/>
    </row>
    <row r="154" spans="1:18">
      <c r="A154" s="8">
        <v>37711</v>
      </c>
      <c r="B154" s="7">
        <v>5.76</v>
      </c>
      <c r="C154" s="7">
        <v>7.01</v>
      </c>
      <c r="D154" s="7"/>
      <c r="H154" s="7"/>
      <c r="I154" s="7"/>
      <c r="J154" s="7"/>
      <c r="K154" s="7"/>
      <c r="L154" s="7"/>
      <c r="M154" s="7"/>
      <c r="N154" s="7"/>
      <c r="O154" s="8">
        <v>37711</v>
      </c>
      <c r="P154" s="7">
        <v>5.76</v>
      </c>
      <c r="Q154" s="7">
        <v>7.01</v>
      </c>
      <c r="R154" s="7"/>
    </row>
    <row r="155" spans="1:18">
      <c r="A155" s="8">
        <v>37741</v>
      </c>
      <c r="B155" s="7">
        <v>6.24</v>
      </c>
      <c r="C155" s="7">
        <v>7</v>
      </c>
      <c r="D155" s="7"/>
      <c r="H155" s="7"/>
      <c r="I155" s="7"/>
      <c r="J155" s="7"/>
      <c r="K155" s="7"/>
      <c r="L155" s="7"/>
      <c r="M155" s="7"/>
      <c r="N155" s="7"/>
      <c r="O155" s="8">
        <v>37741</v>
      </c>
      <c r="P155" s="7">
        <v>6.24</v>
      </c>
      <c r="Q155" s="7">
        <v>7</v>
      </c>
      <c r="R155" s="7"/>
    </row>
    <row r="156" spans="1:18">
      <c r="A156" s="8">
        <v>37771</v>
      </c>
      <c r="B156" s="7">
        <v>6.37</v>
      </c>
      <c r="C156" s="7">
        <v>7.9</v>
      </c>
      <c r="D156" s="7"/>
      <c r="H156" s="7"/>
      <c r="I156" s="7"/>
      <c r="J156" s="7"/>
      <c r="K156" s="7"/>
      <c r="L156" s="7"/>
      <c r="M156" s="7"/>
      <c r="N156" s="7"/>
      <c r="O156" s="8">
        <v>37771</v>
      </c>
      <c r="P156" s="7">
        <v>6.37</v>
      </c>
      <c r="Q156" s="7">
        <v>7.9</v>
      </c>
      <c r="R156" s="7"/>
    </row>
    <row r="157" spans="1:18">
      <c r="A157" s="8">
        <v>37802</v>
      </c>
      <c r="B157" s="7">
        <v>6.41</v>
      </c>
      <c r="C157" s="7">
        <v>8.0400000000000009</v>
      </c>
      <c r="D157" s="7"/>
      <c r="H157" s="7"/>
      <c r="I157" s="7"/>
      <c r="J157" s="7"/>
      <c r="K157" s="7"/>
      <c r="L157" s="7"/>
      <c r="M157" s="7"/>
      <c r="N157" s="7"/>
      <c r="O157" s="8">
        <v>37802</v>
      </c>
      <c r="P157" s="7">
        <v>6.41</v>
      </c>
      <c r="Q157" s="7">
        <v>8.0400000000000009</v>
      </c>
      <c r="R157" s="7"/>
    </row>
    <row r="158" spans="1:18">
      <c r="A158" s="8">
        <v>37833</v>
      </c>
      <c r="B158" s="7">
        <v>6.6400000000000006</v>
      </c>
      <c r="C158" s="7">
        <v>7.79</v>
      </c>
      <c r="D158" s="7"/>
      <c r="H158" s="7"/>
      <c r="I158" s="7"/>
      <c r="J158" s="7"/>
      <c r="K158" s="7"/>
      <c r="L158" s="7"/>
      <c r="M158" s="7"/>
      <c r="N158" s="7"/>
      <c r="O158" s="8">
        <v>37833</v>
      </c>
      <c r="P158" s="7">
        <v>6.6400000000000006</v>
      </c>
      <c r="Q158" s="7">
        <v>7.79</v>
      </c>
      <c r="R158" s="7"/>
    </row>
    <row r="159" spans="1:18">
      <c r="A159" s="8">
        <v>37862</v>
      </c>
      <c r="B159" s="7">
        <v>6.42</v>
      </c>
      <c r="C159" s="7">
        <v>7.54</v>
      </c>
      <c r="D159" s="7"/>
      <c r="H159" s="7"/>
      <c r="I159" s="7"/>
      <c r="J159" s="7"/>
      <c r="K159" s="7"/>
      <c r="L159" s="7"/>
      <c r="M159" s="7"/>
      <c r="N159" s="7"/>
      <c r="O159" s="8">
        <v>37862</v>
      </c>
      <c r="P159" s="7">
        <v>6.42</v>
      </c>
      <c r="Q159" s="7">
        <v>7.54</v>
      </c>
      <c r="R159" s="7"/>
    </row>
    <row r="160" spans="1:18">
      <c r="A160" s="8">
        <v>37894</v>
      </c>
      <c r="B160" s="7">
        <v>6.6000000000000005</v>
      </c>
      <c r="C160" s="7">
        <v>7.44</v>
      </c>
      <c r="D160" s="7"/>
      <c r="H160" s="7"/>
      <c r="I160" s="7"/>
      <c r="J160" s="7"/>
      <c r="K160" s="7"/>
      <c r="L160" s="7"/>
      <c r="M160" s="7"/>
      <c r="N160" s="7"/>
      <c r="O160" s="8">
        <v>37894</v>
      </c>
      <c r="P160" s="7">
        <v>6.6000000000000005</v>
      </c>
      <c r="Q160" s="7">
        <v>7.44</v>
      </c>
      <c r="R160" s="7"/>
    </row>
    <row r="161" spans="1:18">
      <c r="A161" s="8">
        <v>37925</v>
      </c>
      <c r="B161" s="7">
        <v>6.8900000000000006</v>
      </c>
      <c r="C161" s="7">
        <v>8.0400000000000009</v>
      </c>
      <c r="D161" s="7"/>
      <c r="H161" s="7"/>
      <c r="I161" s="7"/>
      <c r="J161" s="7"/>
      <c r="K161" s="7"/>
      <c r="L161" s="7"/>
      <c r="M161" s="7"/>
      <c r="N161" s="7"/>
      <c r="O161" s="8">
        <v>37925</v>
      </c>
      <c r="P161" s="7">
        <v>6.8900000000000006</v>
      </c>
      <c r="Q161" s="7">
        <v>8.0400000000000009</v>
      </c>
      <c r="R161" s="7"/>
    </row>
    <row r="162" spans="1:18">
      <c r="A162" s="8">
        <v>37953</v>
      </c>
      <c r="B162" s="7">
        <v>6.93</v>
      </c>
      <c r="C162" s="7">
        <v>8.06</v>
      </c>
      <c r="D162" s="7"/>
      <c r="H162" s="7"/>
      <c r="I162" s="7"/>
      <c r="J162" s="7"/>
      <c r="K162" s="7"/>
      <c r="L162" s="7"/>
      <c r="M162" s="7"/>
      <c r="N162" s="7"/>
      <c r="O162" s="8">
        <v>37953</v>
      </c>
      <c r="P162" s="7">
        <v>6.93</v>
      </c>
      <c r="Q162" s="7">
        <v>8.06</v>
      </c>
      <c r="R162" s="7"/>
    </row>
    <row r="163" spans="1:18">
      <c r="A163" s="8">
        <v>37986</v>
      </c>
      <c r="B163" s="7">
        <v>5.7700000000000005</v>
      </c>
      <c r="C163" s="7">
        <v>8.7900000000000009</v>
      </c>
      <c r="D163" s="7"/>
      <c r="H163" s="7"/>
      <c r="I163" s="7"/>
      <c r="J163" s="7"/>
      <c r="K163" s="7"/>
      <c r="L163" s="7"/>
      <c r="M163" s="7"/>
      <c r="N163" s="7"/>
      <c r="O163" s="8">
        <v>37986</v>
      </c>
      <c r="P163" s="7">
        <v>5.7700000000000005</v>
      </c>
      <c r="Q163" s="7">
        <v>8.7900000000000009</v>
      </c>
      <c r="R163" s="7"/>
    </row>
    <row r="164" spans="1:18">
      <c r="A164" s="8">
        <v>38016</v>
      </c>
      <c r="B164" s="7">
        <v>5.8500000000000005</v>
      </c>
      <c r="C164" s="7">
        <v>7.44</v>
      </c>
      <c r="D164" s="7"/>
      <c r="H164" s="7"/>
      <c r="I164" s="7"/>
      <c r="J164" s="7"/>
      <c r="K164" s="7"/>
      <c r="L164" s="7"/>
      <c r="M164" s="7"/>
      <c r="N164" s="7"/>
      <c r="O164" s="8">
        <v>38016</v>
      </c>
      <c r="P164" s="7">
        <v>5.8500000000000005</v>
      </c>
      <c r="Q164" s="7">
        <v>7.44</v>
      </c>
      <c r="R164" s="7"/>
    </row>
    <row r="165" spans="1:18">
      <c r="A165" s="8">
        <v>38044</v>
      </c>
      <c r="B165" s="7">
        <v>6.42</v>
      </c>
      <c r="C165" s="7">
        <v>7.55</v>
      </c>
      <c r="D165" s="7"/>
      <c r="H165" s="7"/>
      <c r="I165" s="7"/>
      <c r="J165" s="7"/>
      <c r="K165" s="7"/>
      <c r="L165" s="7"/>
      <c r="M165" s="7"/>
      <c r="N165" s="7"/>
      <c r="O165" s="8">
        <v>38044</v>
      </c>
      <c r="P165" s="7">
        <v>6.42</v>
      </c>
      <c r="Q165" s="7">
        <v>7.55</v>
      </c>
      <c r="R165" s="7"/>
    </row>
    <row r="166" spans="1:18">
      <c r="A166" s="8">
        <v>38077</v>
      </c>
      <c r="B166" s="7">
        <v>6.66</v>
      </c>
      <c r="C166" s="7">
        <v>7.61</v>
      </c>
      <c r="D166" s="7"/>
      <c r="H166" s="7"/>
      <c r="I166" s="7"/>
      <c r="J166" s="7"/>
      <c r="K166" s="7"/>
      <c r="L166" s="7"/>
      <c r="M166" s="7"/>
      <c r="N166" s="7"/>
      <c r="O166" s="8">
        <v>38077</v>
      </c>
      <c r="P166" s="7">
        <v>6.66</v>
      </c>
      <c r="Q166" s="7">
        <v>7.61</v>
      </c>
      <c r="R166" s="7"/>
    </row>
    <row r="167" spans="1:18">
      <c r="A167" s="8">
        <v>38107</v>
      </c>
      <c r="B167" s="7">
        <v>6.74</v>
      </c>
      <c r="C167" s="7">
        <v>7.65</v>
      </c>
      <c r="D167" s="7"/>
      <c r="H167" s="7"/>
      <c r="I167" s="7"/>
      <c r="J167" s="7"/>
      <c r="K167" s="7"/>
      <c r="L167" s="7"/>
      <c r="M167" s="7"/>
      <c r="N167" s="7"/>
      <c r="O167" s="8">
        <v>38107</v>
      </c>
      <c r="P167" s="7">
        <v>6.74</v>
      </c>
      <c r="Q167" s="7">
        <v>7.65</v>
      </c>
      <c r="R167" s="7"/>
    </row>
    <row r="168" spans="1:18">
      <c r="A168" s="8">
        <v>38138</v>
      </c>
      <c r="B168" s="7">
        <v>6.6000000000000005</v>
      </c>
      <c r="C168" s="7">
        <v>7.76</v>
      </c>
      <c r="D168" s="7"/>
      <c r="H168" s="7"/>
      <c r="I168" s="7"/>
      <c r="J168" s="7"/>
      <c r="K168" s="7"/>
      <c r="L168" s="7"/>
      <c r="M168" s="7"/>
      <c r="N168" s="7"/>
      <c r="O168" s="8">
        <v>38138</v>
      </c>
      <c r="P168" s="7">
        <v>6.6000000000000005</v>
      </c>
      <c r="Q168" s="7">
        <v>7.76</v>
      </c>
      <c r="R168" s="7"/>
    </row>
    <row r="169" spans="1:18">
      <c r="A169" s="8">
        <v>38168</v>
      </c>
      <c r="B169" s="7">
        <v>6.67</v>
      </c>
      <c r="C169" s="7">
        <v>7.63</v>
      </c>
      <c r="D169" s="7"/>
      <c r="H169" s="7"/>
      <c r="I169" s="7"/>
      <c r="J169" s="7"/>
      <c r="K169" s="7"/>
      <c r="L169" s="7"/>
      <c r="M169" s="7"/>
      <c r="N169" s="7"/>
      <c r="O169" s="8">
        <v>38168</v>
      </c>
      <c r="P169" s="7">
        <v>6.67</v>
      </c>
      <c r="Q169" s="7">
        <v>7.63</v>
      </c>
      <c r="R169" s="7"/>
    </row>
    <row r="170" spans="1:18">
      <c r="A170" s="8">
        <v>38198</v>
      </c>
      <c r="B170" s="7">
        <v>6.19</v>
      </c>
      <c r="C170" s="7">
        <v>6.63</v>
      </c>
      <c r="D170" s="7"/>
      <c r="H170" s="7"/>
      <c r="I170" s="7"/>
      <c r="J170" s="7"/>
      <c r="K170" s="7"/>
      <c r="L170" s="7"/>
      <c r="M170" s="7"/>
      <c r="N170" s="7"/>
      <c r="O170" s="8">
        <v>38198</v>
      </c>
      <c r="P170" s="7">
        <v>6.19</v>
      </c>
      <c r="Q170" s="7">
        <v>6.63</v>
      </c>
      <c r="R170" s="7"/>
    </row>
    <row r="171" spans="1:18">
      <c r="A171" s="8">
        <v>38230</v>
      </c>
      <c r="B171" s="7">
        <v>6.19</v>
      </c>
      <c r="C171" s="7">
        <v>6.76</v>
      </c>
      <c r="D171" s="7"/>
      <c r="H171" s="7"/>
      <c r="I171" s="7"/>
      <c r="J171" s="7"/>
      <c r="K171" s="7"/>
      <c r="L171" s="7"/>
      <c r="M171" s="7"/>
      <c r="N171" s="7"/>
      <c r="O171" s="8">
        <v>38230</v>
      </c>
      <c r="P171" s="7">
        <v>6.19</v>
      </c>
      <c r="Q171" s="7">
        <v>6.76</v>
      </c>
      <c r="R171" s="7"/>
    </row>
    <row r="172" spans="1:18">
      <c r="A172" s="8">
        <v>38260</v>
      </c>
      <c r="B172" s="7">
        <v>6.0200000000000005</v>
      </c>
      <c r="C172" s="7">
        <v>6.0600000000000005</v>
      </c>
      <c r="D172" s="7"/>
      <c r="H172" s="7"/>
      <c r="I172" s="7"/>
      <c r="J172" s="7"/>
      <c r="K172" s="7"/>
      <c r="L172" s="7"/>
      <c r="M172" s="7"/>
      <c r="N172" s="7"/>
      <c r="O172" s="8">
        <v>38260</v>
      </c>
      <c r="P172" s="7">
        <v>6.0200000000000005</v>
      </c>
      <c r="Q172" s="7">
        <v>6.0600000000000005</v>
      </c>
      <c r="R172" s="7"/>
    </row>
    <row r="173" spans="1:18">
      <c r="A173" s="8">
        <v>38289</v>
      </c>
      <c r="B173" s="7">
        <v>6.13</v>
      </c>
      <c r="C173" s="7">
        <v>6.15</v>
      </c>
      <c r="D173" s="7"/>
      <c r="H173" s="7"/>
      <c r="I173" s="7"/>
      <c r="J173" s="7"/>
      <c r="K173" s="7"/>
      <c r="L173" s="7"/>
      <c r="M173" s="7"/>
      <c r="N173" s="7"/>
      <c r="O173" s="8">
        <v>38289</v>
      </c>
      <c r="P173" s="7">
        <v>6.13</v>
      </c>
      <c r="Q173" s="7">
        <v>6.15</v>
      </c>
      <c r="R173" s="7"/>
    </row>
    <row r="174" spans="1:18">
      <c r="A174" s="8">
        <v>38321</v>
      </c>
      <c r="B174" s="7">
        <v>6.17</v>
      </c>
      <c r="C174" s="7">
        <v>5.94</v>
      </c>
      <c r="D174" s="7"/>
      <c r="H174" s="7"/>
      <c r="I174" s="7"/>
      <c r="J174" s="7"/>
      <c r="K174" s="7"/>
      <c r="L174" s="7"/>
      <c r="M174" s="7"/>
      <c r="N174" s="7"/>
      <c r="O174" s="8">
        <v>38321</v>
      </c>
      <c r="P174" s="7">
        <v>6.17</v>
      </c>
      <c r="Q174" s="7">
        <v>5.94</v>
      </c>
      <c r="R174" s="7"/>
    </row>
    <row r="175" spans="1:18">
      <c r="A175" s="8">
        <v>38352</v>
      </c>
      <c r="B175" s="7">
        <v>6.08</v>
      </c>
      <c r="C175" s="7">
        <v>6.3</v>
      </c>
      <c r="D175" s="7"/>
      <c r="H175" s="7"/>
      <c r="I175" s="7"/>
      <c r="J175" s="7"/>
      <c r="K175" s="7"/>
      <c r="L175" s="7"/>
      <c r="M175" s="7"/>
      <c r="N175" s="7"/>
      <c r="O175" s="8">
        <v>38352</v>
      </c>
      <c r="P175" s="7">
        <v>6.08</v>
      </c>
      <c r="Q175" s="7">
        <v>6.3</v>
      </c>
      <c r="R175" s="7"/>
    </row>
    <row r="176" spans="1:18">
      <c r="A176" s="8">
        <v>38383</v>
      </c>
      <c r="B176" s="7">
        <v>6.26</v>
      </c>
      <c r="C176" s="7">
        <v>6.01</v>
      </c>
      <c r="D176" s="7"/>
      <c r="H176" s="7"/>
      <c r="I176" s="7"/>
      <c r="J176" s="7"/>
      <c r="K176" s="7"/>
      <c r="L176" s="7"/>
      <c r="M176" s="7"/>
      <c r="N176" s="7"/>
      <c r="O176" s="8">
        <v>38383</v>
      </c>
      <c r="P176" s="7">
        <v>6.26</v>
      </c>
      <c r="Q176" s="7">
        <v>6.01</v>
      </c>
      <c r="R176" s="7"/>
    </row>
    <row r="177" spans="1:18">
      <c r="A177" s="8">
        <v>38411</v>
      </c>
      <c r="B177" s="7">
        <v>6.28</v>
      </c>
      <c r="C177" s="7">
        <v>6.2</v>
      </c>
      <c r="D177" s="7"/>
      <c r="H177" s="7"/>
      <c r="I177" s="7"/>
      <c r="J177" s="7"/>
      <c r="K177" s="7"/>
      <c r="L177" s="7"/>
      <c r="M177" s="7"/>
      <c r="N177" s="7"/>
      <c r="O177" s="8">
        <v>38411</v>
      </c>
      <c r="P177" s="7">
        <v>6.28</v>
      </c>
      <c r="Q177" s="7">
        <v>6.2</v>
      </c>
      <c r="R177" s="7"/>
    </row>
    <row r="178" spans="1:18">
      <c r="A178" s="8">
        <v>38442</v>
      </c>
      <c r="B178" s="7">
        <v>6.18</v>
      </c>
      <c r="C178" s="7">
        <v>6.04</v>
      </c>
      <c r="D178" s="7"/>
      <c r="H178" s="7"/>
      <c r="I178" s="7"/>
      <c r="J178" s="7"/>
      <c r="K178" s="7"/>
      <c r="L178" s="7"/>
      <c r="M178" s="7"/>
      <c r="N178" s="7"/>
      <c r="O178" s="8">
        <v>38442</v>
      </c>
      <c r="P178" s="7">
        <v>6.18</v>
      </c>
      <c r="Q178" s="7">
        <v>6.04</v>
      </c>
      <c r="R178" s="7"/>
    </row>
    <row r="179" spans="1:18">
      <c r="A179" s="8">
        <v>38471</v>
      </c>
      <c r="B179" s="7">
        <v>6.48</v>
      </c>
      <c r="C179" s="7">
        <v>6.29</v>
      </c>
      <c r="D179" s="7"/>
      <c r="H179" s="7"/>
      <c r="I179" s="7"/>
      <c r="J179" s="7"/>
      <c r="K179" s="7"/>
      <c r="L179" s="7"/>
      <c r="M179" s="7"/>
      <c r="N179" s="7"/>
      <c r="O179" s="8">
        <v>38471</v>
      </c>
      <c r="P179" s="7">
        <v>6.48</v>
      </c>
      <c r="Q179" s="7">
        <v>6.29</v>
      </c>
      <c r="R179" s="7"/>
    </row>
    <row r="180" spans="1:18">
      <c r="A180" s="8">
        <v>38503</v>
      </c>
      <c r="B180" s="7">
        <v>6.5600000000000005</v>
      </c>
      <c r="C180" s="7">
        <v>6.46</v>
      </c>
      <c r="D180" s="7"/>
      <c r="H180" s="7"/>
      <c r="I180" s="7"/>
      <c r="J180" s="7"/>
      <c r="K180" s="7"/>
      <c r="L180" s="7"/>
      <c r="M180" s="7"/>
      <c r="N180" s="7"/>
      <c r="O180" s="8">
        <v>38503</v>
      </c>
      <c r="P180" s="7">
        <v>6.5600000000000005</v>
      </c>
      <c r="Q180" s="7">
        <v>6.46</v>
      </c>
      <c r="R180" s="7"/>
    </row>
    <row r="181" spans="1:18">
      <c r="A181" s="8">
        <v>38533</v>
      </c>
      <c r="B181" s="7">
        <v>6.28</v>
      </c>
      <c r="C181" s="7">
        <v>6.05</v>
      </c>
      <c r="D181" s="7"/>
      <c r="H181" s="7"/>
      <c r="I181" s="7"/>
      <c r="J181" s="7"/>
      <c r="K181" s="7"/>
      <c r="L181" s="7"/>
      <c r="M181" s="7"/>
      <c r="N181" s="7"/>
      <c r="O181" s="8">
        <v>38533</v>
      </c>
      <c r="P181" s="7">
        <v>6.28</v>
      </c>
      <c r="Q181" s="7">
        <v>6.05</v>
      </c>
      <c r="R181" s="7"/>
    </row>
    <row r="182" spans="1:18">
      <c r="A182" s="8">
        <v>38562</v>
      </c>
      <c r="B182" s="7">
        <v>6.3500000000000005</v>
      </c>
      <c r="C182" s="7">
        <v>6.34</v>
      </c>
      <c r="D182" s="7"/>
      <c r="H182" s="7"/>
      <c r="I182" s="7"/>
      <c r="J182" s="7"/>
      <c r="K182" s="7"/>
      <c r="L182" s="7"/>
      <c r="M182" s="7"/>
      <c r="N182" s="7"/>
      <c r="O182" s="8">
        <v>38562</v>
      </c>
      <c r="P182" s="7">
        <v>6.3500000000000005</v>
      </c>
      <c r="Q182" s="7">
        <v>6.34</v>
      </c>
      <c r="R182" s="7"/>
    </row>
    <row r="183" spans="1:18">
      <c r="A183" s="8">
        <v>38595</v>
      </c>
      <c r="B183" s="7">
        <v>6.3900000000000006</v>
      </c>
      <c r="C183" s="7">
        <v>6.37</v>
      </c>
      <c r="D183" s="7"/>
      <c r="H183" s="7"/>
      <c r="I183" s="7"/>
      <c r="J183" s="7"/>
      <c r="K183" s="7"/>
      <c r="L183" s="7"/>
      <c r="M183" s="7"/>
      <c r="N183" s="7"/>
      <c r="O183" s="8">
        <v>38595</v>
      </c>
      <c r="P183" s="7">
        <v>6.3900000000000006</v>
      </c>
      <c r="Q183" s="7">
        <v>6.37</v>
      </c>
      <c r="R183" s="7"/>
    </row>
    <row r="184" spans="1:18">
      <c r="A184" s="8">
        <v>38625</v>
      </c>
      <c r="B184" s="7">
        <v>6.61</v>
      </c>
      <c r="C184" s="7">
        <v>6.26</v>
      </c>
      <c r="D184" s="7"/>
      <c r="H184" s="7"/>
      <c r="I184" s="7"/>
      <c r="J184" s="7"/>
      <c r="K184" s="7"/>
      <c r="L184" s="7"/>
      <c r="M184" s="7"/>
      <c r="N184" s="7"/>
      <c r="O184" s="8">
        <v>38625</v>
      </c>
      <c r="P184" s="7">
        <v>6.61</v>
      </c>
      <c r="Q184" s="7">
        <v>6.26</v>
      </c>
      <c r="R184" s="7"/>
    </row>
    <row r="185" spans="1:18">
      <c r="A185" s="8">
        <v>38656</v>
      </c>
      <c r="B185" s="7">
        <v>6.8900000000000006</v>
      </c>
      <c r="C185" s="7">
        <v>6.2</v>
      </c>
      <c r="D185" s="7"/>
      <c r="H185" s="7"/>
      <c r="I185" s="7"/>
      <c r="J185" s="7"/>
      <c r="K185" s="7"/>
      <c r="L185" s="7"/>
      <c r="M185" s="7"/>
      <c r="N185" s="7"/>
      <c r="O185" s="8">
        <v>38656</v>
      </c>
      <c r="P185" s="7">
        <v>6.8900000000000006</v>
      </c>
      <c r="Q185" s="7">
        <v>6.2</v>
      </c>
      <c r="R185" s="7"/>
    </row>
    <row r="186" spans="1:18">
      <c r="A186" s="8">
        <v>38686</v>
      </c>
      <c r="B186" s="7">
        <v>6.9</v>
      </c>
      <c r="C186" s="7">
        <v>6.18</v>
      </c>
      <c r="D186" s="7"/>
      <c r="H186" s="7"/>
      <c r="I186" s="7"/>
      <c r="J186" s="7"/>
      <c r="K186" s="7"/>
      <c r="L186" s="7"/>
      <c r="M186" s="7"/>
      <c r="N186" s="7"/>
      <c r="O186" s="8">
        <v>38686</v>
      </c>
      <c r="P186" s="7">
        <v>6.9</v>
      </c>
      <c r="Q186" s="7">
        <v>6.18</v>
      </c>
      <c r="R186" s="7"/>
    </row>
    <row r="187" spans="1:18">
      <c r="A187" s="8">
        <v>38716</v>
      </c>
      <c r="B187" s="7">
        <v>6.8900000000000006</v>
      </c>
      <c r="C187" s="7">
        <v>5.84</v>
      </c>
      <c r="D187" s="7"/>
      <c r="H187" s="7"/>
      <c r="I187" s="7"/>
      <c r="J187" s="7"/>
      <c r="K187" s="7"/>
      <c r="L187" s="7"/>
      <c r="M187" s="7"/>
      <c r="N187" s="7"/>
      <c r="O187" s="8">
        <v>38716</v>
      </c>
      <c r="P187" s="7">
        <v>6.8900000000000006</v>
      </c>
      <c r="Q187" s="7">
        <v>5.84</v>
      </c>
      <c r="R187" s="7"/>
    </row>
    <row r="188" spans="1:18">
      <c r="A188" s="8">
        <v>38748</v>
      </c>
      <c r="B188" s="7">
        <v>6.11</v>
      </c>
      <c r="C188" s="7">
        <v>5.67</v>
      </c>
      <c r="D188" s="7"/>
      <c r="H188" s="7"/>
      <c r="I188" s="7"/>
      <c r="J188" s="7"/>
      <c r="K188" s="7"/>
      <c r="L188" s="7"/>
      <c r="M188" s="7"/>
      <c r="N188" s="7"/>
      <c r="O188" s="8">
        <v>38748</v>
      </c>
      <c r="P188" s="7">
        <v>6.11</v>
      </c>
      <c r="Q188" s="7">
        <v>5.67</v>
      </c>
      <c r="R188" s="7"/>
    </row>
    <row r="189" spans="1:18">
      <c r="A189" s="8">
        <v>38776</v>
      </c>
      <c r="B189" s="7">
        <v>6.32</v>
      </c>
      <c r="C189" s="7">
        <v>5.75</v>
      </c>
      <c r="D189" s="7"/>
      <c r="H189" s="7"/>
      <c r="I189" s="7"/>
      <c r="J189" s="7"/>
      <c r="K189" s="7"/>
      <c r="L189" s="7"/>
      <c r="M189" s="7"/>
      <c r="N189" s="7"/>
      <c r="O189" s="8">
        <v>38776</v>
      </c>
      <c r="P189" s="7">
        <v>6.32</v>
      </c>
      <c r="Q189" s="7">
        <v>5.75</v>
      </c>
      <c r="R189" s="7"/>
    </row>
    <row r="190" spans="1:18">
      <c r="A190" s="8">
        <v>38807</v>
      </c>
      <c r="B190" s="7">
        <v>6.18</v>
      </c>
      <c r="C190" s="7">
        <v>5.74</v>
      </c>
      <c r="D190" s="7"/>
      <c r="H190" s="7"/>
      <c r="I190" s="7"/>
      <c r="J190" s="7"/>
      <c r="K190" s="7"/>
      <c r="L190" s="7"/>
      <c r="M190" s="7"/>
      <c r="N190" s="7"/>
      <c r="O190" s="8">
        <v>38807</v>
      </c>
      <c r="P190" s="7">
        <v>6.18</v>
      </c>
      <c r="Q190" s="7">
        <v>5.74</v>
      </c>
      <c r="R190" s="7"/>
    </row>
    <row r="191" spans="1:18">
      <c r="A191" s="8">
        <v>38835</v>
      </c>
      <c r="B191" s="7">
        <v>6.22</v>
      </c>
      <c r="C191" s="7">
        <v>5.75</v>
      </c>
      <c r="D191" s="7"/>
      <c r="H191" s="7"/>
      <c r="I191" s="7"/>
      <c r="J191" s="7"/>
      <c r="K191" s="7"/>
      <c r="L191" s="7"/>
      <c r="M191" s="7"/>
      <c r="N191" s="7"/>
      <c r="O191" s="8">
        <v>38835</v>
      </c>
      <c r="P191" s="7">
        <v>6.22</v>
      </c>
      <c r="Q191" s="7">
        <v>5.75</v>
      </c>
      <c r="R191" s="7"/>
    </row>
    <row r="192" spans="1:18">
      <c r="A192" s="8">
        <v>38868</v>
      </c>
      <c r="B192" s="7">
        <v>6.46</v>
      </c>
      <c r="C192" s="7">
        <v>6.03</v>
      </c>
      <c r="D192" s="7"/>
      <c r="H192" s="7"/>
      <c r="I192" s="7"/>
      <c r="J192" s="7"/>
      <c r="K192" s="7"/>
      <c r="L192" s="7"/>
      <c r="M192" s="7"/>
      <c r="N192" s="7"/>
      <c r="O192" s="8">
        <v>38868</v>
      </c>
      <c r="P192" s="7">
        <v>6.46</v>
      </c>
      <c r="Q192" s="7">
        <v>6.03</v>
      </c>
      <c r="R192" s="7"/>
    </row>
    <row r="193" spans="1:18">
      <c r="A193" s="8">
        <v>38898</v>
      </c>
      <c r="B193" s="7">
        <v>6.42</v>
      </c>
      <c r="C193" s="7">
        <v>5.89</v>
      </c>
      <c r="D193" s="7"/>
      <c r="H193" s="7"/>
      <c r="I193" s="7"/>
      <c r="J193" s="7"/>
      <c r="K193" s="7"/>
      <c r="L193" s="7"/>
      <c r="M193" s="7"/>
      <c r="N193" s="7"/>
      <c r="O193" s="8">
        <v>38898</v>
      </c>
      <c r="P193" s="7">
        <v>6.42</v>
      </c>
      <c r="Q193" s="7">
        <v>5.89</v>
      </c>
      <c r="R193" s="7"/>
    </row>
    <row r="194" spans="1:18">
      <c r="A194" s="8">
        <v>38929</v>
      </c>
      <c r="B194" s="7">
        <v>6.7700000000000005</v>
      </c>
      <c r="C194" s="7">
        <v>6.1000000000000005</v>
      </c>
      <c r="D194" s="7"/>
      <c r="H194" s="7"/>
      <c r="I194" s="7"/>
      <c r="J194" s="7"/>
      <c r="K194" s="7"/>
      <c r="L194" s="7"/>
      <c r="M194" s="7"/>
      <c r="N194" s="7"/>
      <c r="O194" s="8">
        <v>38929</v>
      </c>
      <c r="P194" s="7">
        <v>6.7700000000000005</v>
      </c>
      <c r="Q194" s="7">
        <v>6.1000000000000005</v>
      </c>
      <c r="R194" s="7"/>
    </row>
    <row r="195" spans="1:18">
      <c r="A195" s="8">
        <v>38960</v>
      </c>
      <c r="B195" s="7">
        <v>6.98</v>
      </c>
      <c r="C195" s="7">
        <v>6.1400000000000006</v>
      </c>
      <c r="D195" s="7"/>
      <c r="H195" s="7"/>
      <c r="I195" s="7"/>
      <c r="J195" s="7"/>
      <c r="K195" s="7"/>
      <c r="L195" s="7"/>
      <c r="M195" s="7"/>
      <c r="N195" s="7"/>
      <c r="O195" s="8">
        <v>38960</v>
      </c>
      <c r="P195" s="7">
        <v>6.98</v>
      </c>
      <c r="Q195" s="7">
        <v>6.1400000000000006</v>
      </c>
      <c r="R195" s="7"/>
    </row>
    <row r="196" spans="1:18">
      <c r="A196" s="8">
        <v>38989</v>
      </c>
      <c r="B196" s="7">
        <v>6.97</v>
      </c>
      <c r="C196" s="7">
        <v>6.12</v>
      </c>
      <c r="D196" s="7"/>
      <c r="H196" s="7"/>
      <c r="I196" s="7"/>
      <c r="J196" s="7"/>
      <c r="K196" s="7"/>
      <c r="L196" s="7"/>
      <c r="M196" s="7"/>
      <c r="N196" s="7"/>
      <c r="O196" s="8">
        <v>38989</v>
      </c>
      <c r="P196" s="7">
        <v>6.97</v>
      </c>
      <c r="Q196" s="7">
        <v>6.12</v>
      </c>
      <c r="R196" s="7"/>
    </row>
    <row r="197" spans="1:18">
      <c r="A197" s="8">
        <v>39021</v>
      </c>
      <c r="B197" s="7">
        <v>6.78</v>
      </c>
      <c r="C197" s="7">
        <v>6.4</v>
      </c>
      <c r="D197" s="7"/>
      <c r="H197" s="7"/>
      <c r="I197" s="7"/>
      <c r="J197" s="7"/>
      <c r="K197" s="7"/>
      <c r="L197" s="7"/>
      <c r="M197" s="7"/>
      <c r="N197" s="7"/>
      <c r="O197" s="8">
        <v>39021</v>
      </c>
      <c r="P197" s="7">
        <v>6.78</v>
      </c>
      <c r="Q197" s="7">
        <v>6.4</v>
      </c>
      <c r="R197" s="7"/>
    </row>
    <row r="198" spans="1:18">
      <c r="A198" s="8">
        <v>39051</v>
      </c>
      <c r="B198" s="7">
        <v>6.62</v>
      </c>
      <c r="C198" s="7">
        <v>6.42</v>
      </c>
      <c r="D198" s="7"/>
      <c r="H198" s="7"/>
      <c r="I198" s="7"/>
      <c r="J198" s="7"/>
      <c r="K198" s="7"/>
      <c r="L198" s="7"/>
      <c r="M198" s="7"/>
      <c r="N198" s="7"/>
      <c r="O198" s="8">
        <v>39051</v>
      </c>
      <c r="P198" s="7">
        <v>6.62</v>
      </c>
      <c r="Q198" s="7">
        <v>6.42</v>
      </c>
      <c r="R198" s="7"/>
    </row>
    <row r="199" spans="1:18">
      <c r="A199" s="8">
        <v>39080</v>
      </c>
      <c r="B199" s="7">
        <v>6.68</v>
      </c>
      <c r="C199" s="7">
        <v>6.61</v>
      </c>
      <c r="D199" s="7"/>
      <c r="H199" s="7"/>
      <c r="I199" s="7"/>
      <c r="J199" s="7"/>
      <c r="K199" s="7"/>
      <c r="L199" s="7"/>
      <c r="M199" s="7"/>
      <c r="N199" s="7"/>
      <c r="O199" s="8">
        <v>39080</v>
      </c>
      <c r="P199" s="7">
        <v>6.68</v>
      </c>
      <c r="Q199" s="7">
        <v>6.61</v>
      </c>
      <c r="R199" s="7"/>
    </row>
    <row r="200" spans="1:18">
      <c r="A200" s="8">
        <v>39113</v>
      </c>
      <c r="B200" s="7">
        <v>6.09</v>
      </c>
      <c r="C200" s="7">
        <v>5.1000000000000005</v>
      </c>
      <c r="D200" s="7"/>
      <c r="H200" s="7"/>
      <c r="I200" s="7"/>
      <c r="J200" s="7"/>
      <c r="K200" s="7"/>
      <c r="L200" s="7"/>
      <c r="M200" s="7"/>
      <c r="N200" s="7"/>
      <c r="O200" s="8">
        <v>39113</v>
      </c>
      <c r="P200" s="7">
        <v>6.09</v>
      </c>
      <c r="Q200" s="7">
        <v>5.1000000000000005</v>
      </c>
      <c r="R200" s="7"/>
    </row>
    <row r="201" spans="1:18">
      <c r="A201" s="8">
        <v>39141</v>
      </c>
      <c r="B201" s="7">
        <v>5.9</v>
      </c>
      <c r="C201" s="7">
        <v>4.9800000000000004</v>
      </c>
      <c r="D201" s="7"/>
      <c r="H201" s="7"/>
      <c r="I201" s="7"/>
      <c r="J201" s="7"/>
      <c r="K201" s="7"/>
      <c r="L201" s="7"/>
      <c r="M201" s="7"/>
      <c r="N201" s="7"/>
      <c r="O201" s="8">
        <v>39141</v>
      </c>
      <c r="P201" s="7">
        <v>5.9</v>
      </c>
      <c r="Q201" s="7">
        <v>4.9800000000000004</v>
      </c>
      <c r="R201" s="7"/>
    </row>
    <row r="202" spans="1:18">
      <c r="A202" s="8">
        <v>39171</v>
      </c>
      <c r="B202" s="7">
        <v>5.93</v>
      </c>
      <c r="C202" s="7">
        <v>5.12</v>
      </c>
      <c r="D202" s="7"/>
      <c r="H202" s="7"/>
      <c r="I202" s="7"/>
      <c r="J202" s="7"/>
      <c r="K202" s="7"/>
      <c r="L202" s="7"/>
      <c r="M202" s="7"/>
      <c r="N202" s="7"/>
      <c r="O202" s="8">
        <v>39171</v>
      </c>
      <c r="P202" s="7">
        <v>5.93</v>
      </c>
      <c r="Q202" s="7">
        <v>5.12</v>
      </c>
      <c r="R202" s="7"/>
    </row>
    <row r="203" spans="1:18">
      <c r="A203" s="8">
        <v>39202</v>
      </c>
      <c r="B203" s="7">
        <v>6.17</v>
      </c>
      <c r="C203" s="7">
        <v>5.5600000000000005</v>
      </c>
      <c r="D203" s="7"/>
      <c r="H203" s="7"/>
      <c r="I203" s="7"/>
      <c r="J203" s="7"/>
      <c r="K203" s="7"/>
      <c r="L203" s="7"/>
      <c r="M203" s="7"/>
      <c r="N203" s="7"/>
      <c r="O203" s="8">
        <v>39202</v>
      </c>
      <c r="P203" s="7">
        <v>6.17</v>
      </c>
      <c r="Q203" s="7">
        <v>5.5600000000000005</v>
      </c>
      <c r="R203" s="7"/>
    </row>
    <row r="204" spans="1:18">
      <c r="A204" s="8">
        <v>39233</v>
      </c>
      <c r="B204" s="7">
        <v>6.38</v>
      </c>
      <c r="C204" s="7">
        <v>5.65</v>
      </c>
      <c r="D204" s="7"/>
      <c r="H204" s="7"/>
      <c r="I204" s="7"/>
      <c r="J204" s="7"/>
      <c r="K204" s="7"/>
      <c r="L204" s="7"/>
      <c r="M204" s="7"/>
      <c r="N204" s="7"/>
      <c r="O204" s="8">
        <v>39233</v>
      </c>
      <c r="P204" s="7">
        <v>6.38</v>
      </c>
      <c r="Q204" s="7">
        <v>5.65</v>
      </c>
      <c r="R204" s="7"/>
    </row>
    <row r="205" spans="1:18">
      <c r="A205" s="8">
        <v>39262</v>
      </c>
      <c r="B205" s="7">
        <v>6.05</v>
      </c>
      <c r="C205" s="7">
        <v>5.58</v>
      </c>
      <c r="D205" s="7"/>
      <c r="H205" s="7"/>
      <c r="I205" s="7"/>
      <c r="J205" s="7"/>
      <c r="K205" s="7"/>
      <c r="L205" s="7"/>
      <c r="M205" s="7"/>
      <c r="N205" s="7"/>
      <c r="O205" s="8">
        <v>39262</v>
      </c>
      <c r="P205" s="7">
        <v>6.05</v>
      </c>
      <c r="Q205" s="7">
        <v>5.58</v>
      </c>
      <c r="R205" s="7"/>
    </row>
    <row r="206" spans="1:18">
      <c r="A206" s="8">
        <v>39294</v>
      </c>
      <c r="B206" s="7">
        <v>6.13</v>
      </c>
      <c r="C206" s="7">
        <v>5.5600000000000005</v>
      </c>
      <c r="D206" s="7"/>
      <c r="H206" s="7"/>
      <c r="I206" s="7"/>
      <c r="J206" s="7"/>
      <c r="K206" s="7"/>
      <c r="L206" s="7"/>
      <c r="M206" s="7"/>
      <c r="N206" s="7"/>
      <c r="O206" s="8">
        <v>39294</v>
      </c>
      <c r="P206" s="7">
        <v>6.13</v>
      </c>
      <c r="Q206" s="7">
        <v>5.5600000000000005</v>
      </c>
      <c r="R206" s="7"/>
    </row>
    <row r="207" spans="1:18">
      <c r="A207" s="8">
        <v>39325</v>
      </c>
      <c r="B207" s="7">
        <v>6.3500000000000005</v>
      </c>
      <c r="C207" s="7">
        <v>5.73</v>
      </c>
      <c r="D207" s="7"/>
      <c r="H207" s="7"/>
      <c r="I207" s="7"/>
      <c r="J207" s="7"/>
      <c r="K207" s="7"/>
      <c r="L207" s="7"/>
      <c r="M207" s="7"/>
      <c r="N207" s="7"/>
      <c r="O207" s="8">
        <v>39325</v>
      </c>
      <c r="P207" s="7">
        <v>6.3500000000000005</v>
      </c>
      <c r="Q207" s="7">
        <v>5.73</v>
      </c>
      <c r="R207" s="7"/>
    </row>
    <row r="208" spans="1:18">
      <c r="A208" s="8">
        <v>39353</v>
      </c>
      <c r="B208" s="7">
        <v>6.84</v>
      </c>
      <c r="C208" s="7">
        <v>6.13</v>
      </c>
      <c r="D208" s="7"/>
      <c r="H208" s="7"/>
      <c r="I208" s="7"/>
      <c r="J208" s="7"/>
      <c r="K208" s="7"/>
      <c r="L208" s="7"/>
      <c r="M208" s="7"/>
      <c r="N208" s="7"/>
      <c r="O208" s="8">
        <v>39353</v>
      </c>
      <c r="P208" s="7">
        <v>6.84</v>
      </c>
      <c r="Q208" s="7">
        <v>6.13</v>
      </c>
      <c r="R208" s="7"/>
    </row>
    <row r="209" spans="1:18">
      <c r="A209" s="8">
        <v>39386</v>
      </c>
      <c r="B209" s="7">
        <v>6.88</v>
      </c>
      <c r="C209" s="7">
        <v>6.58</v>
      </c>
      <c r="D209" s="7"/>
      <c r="H209" s="7"/>
      <c r="I209" s="7"/>
      <c r="J209" s="7"/>
      <c r="K209" s="7"/>
      <c r="L209" s="7"/>
      <c r="M209" s="7"/>
      <c r="N209" s="7"/>
      <c r="O209" s="8">
        <v>39386</v>
      </c>
      <c r="P209" s="7">
        <v>6.88</v>
      </c>
      <c r="Q209" s="7">
        <v>6.58</v>
      </c>
      <c r="R209" s="7"/>
    </row>
    <row r="210" spans="1:18">
      <c r="A210" s="8">
        <v>39416</v>
      </c>
      <c r="B210" s="7">
        <v>7.2</v>
      </c>
      <c r="C210" s="7">
        <v>6.62</v>
      </c>
      <c r="D210" s="7"/>
      <c r="H210" s="7"/>
      <c r="I210" s="7"/>
      <c r="J210" s="7"/>
      <c r="K210" s="7"/>
      <c r="L210" s="7"/>
      <c r="M210" s="7"/>
      <c r="N210" s="7"/>
      <c r="O210" s="8">
        <v>39416</v>
      </c>
      <c r="P210" s="7">
        <v>7.2</v>
      </c>
      <c r="Q210" s="7">
        <v>6.62</v>
      </c>
      <c r="R210" s="7"/>
    </row>
    <row r="211" spans="1:18">
      <c r="A211" s="8">
        <v>39447</v>
      </c>
      <c r="B211" s="7">
        <v>9.77</v>
      </c>
      <c r="C211" s="7">
        <v>6.54</v>
      </c>
      <c r="D211" s="7"/>
      <c r="H211" s="7"/>
      <c r="I211" s="7"/>
      <c r="J211" s="7"/>
      <c r="K211" s="7"/>
      <c r="L211" s="7"/>
      <c r="M211" s="7"/>
      <c r="N211" s="7"/>
      <c r="O211" s="8">
        <v>39447</v>
      </c>
      <c r="P211" s="7">
        <v>9.77</v>
      </c>
      <c r="Q211" s="7">
        <v>6.54</v>
      </c>
      <c r="R211" s="7"/>
    </row>
    <row r="212" spans="1:18">
      <c r="A212" s="8">
        <v>39478</v>
      </c>
      <c r="B212" s="7">
        <v>8.76</v>
      </c>
      <c r="C212" s="7">
        <v>6.66</v>
      </c>
      <c r="D212" s="7"/>
      <c r="H212" s="7"/>
      <c r="I212" s="7"/>
      <c r="J212" s="7"/>
      <c r="K212" s="7"/>
      <c r="L212" s="7"/>
      <c r="M212" s="7"/>
      <c r="N212" s="7"/>
      <c r="O212" s="8">
        <v>39478</v>
      </c>
      <c r="P212" s="7">
        <v>8.76</v>
      </c>
      <c r="Q212" s="7">
        <v>6.66</v>
      </c>
      <c r="R212" s="7"/>
    </row>
    <row r="213" spans="1:18">
      <c r="A213" s="8">
        <v>39507</v>
      </c>
      <c r="B213" s="7">
        <v>8.9500000000000011</v>
      </c>
      <c r="C213" s="7">
        <v>6.6000000000000005</v>
      </c>
      <c r="D213" s="7"/>
      <c r="H213" s="7"/>
      <c r="I213" s="7"/>
      <c r="J213" s="7"/>
      <c r="K213" s="7"/>
      <c r="L213" s="7"/>
      <c r="M213" s="7"/>
      <c r="N213" s="7"/>
      <c r="O213" s="8">
        <v>39507</v>
      </c>
      <c r="P213" s="7">
        <v>8.9500000000000011</v>
      </c>
      <c r="Q213" s="7">
        <v>6.6000000000000005</v>
      </c>
      <c r="R213" s="7"/>
    </row>
    <row r="214" spans="1:18">
      <c r="A214" s="8">
        <v>39538</v>
      </c>
      <c r="B214" s="7">
        <v>9.2900000000000009</v>
      </c>
      <c r="C214" s="7">
        <v>6.87</v>
      </c>
      <c r="D214" s="7"/>
      <c r="H214" s="7"/>
      <c r="I214" s="7"/>
      <c r="J214" s="7"/>
      <c r="K214" s="7"/>
      <c r="L214" s="7"/>
      <c r="M214" s="7"/>
      <c r="N214" s="7"/>
      <c r="O214" s="8">
        <v>39538</v>
      </c>
      <c r="P214" s="7">
        <v>9.2900000000000009</v>
      </c>
      <c r="Q214" s="7">
        <v>6.87</v>
      </c>
      <c r="R214" s="7"/>
    </row>
    <row r="215" spans="1:18">
      <c r="A215" s="8">
        <v>39568</v>
      </c>
      <c r="B215" s="7">
        <v>8.82</v>
      </c>
      <c r="C215" s="7">
        <v>6.65</v>
      </c>
      <c r="D215" s="7"/>
      <c r="H215" s="7"/>
      <c r="I215" s="7"/>
      <c r="J215" s="7"/>
      <c r="K215" s="7"/>
      <c r="L215" s="7"/>
      <c r="M215" s="7"/>
      <c r="N215" s="7"/>
      <c r="O215" s="8">
        <v>39568</v>
      </c>
      <c r="P215" s="7">
        <v>8.82</v>
      </c>
      <c r="Q215" s="7">
        <v>6.65</v>
      </c>
      <c r="R215" s="7"/>
    </row>
    <row r="216" spans="1:18">
      <c r="A216" s="8">
        <v>39598</v>
      </c>
      <c r="B216" s="7">
        <v>8.7900000000000009</v>
      </c>
      <c r="C216" s="7">
        <v>6.47</v>
      </c>
      <c r="D216" s="7"/>
      <c r="H216" s="7"/>
      <c r="I216" s="7"/>
      <c r="J216" s="7"/>
      <c r="K216" s="7"/>
      <c r="L216" s="7"/>
      <c r="M216" s="7"/>
      <c r="N216" s="7"/>
      <c r="O216" s="8">
        <v>39598</v>
      </c>
      <c r="P216" s="7">
        <v>8.7900000000000009</v>
      </c>
      <c r="Q216" s="7">
        <v>6.47</v>
      </c>
      <c r="R216" s="7"/>
    </row>
    <row r="217" spans="1:18">
      <c r="A217" s="8">
        <v>39629</v>
      </c>
      <c r="B217" s="7">
        <v>8.19</v>
      </c>
      <c r="C217" s="7">
        <v>5.87</v>
      </c>
      <c r="D217" s="7"/>
      <c r="H217" s="7"/>
      <c r="I217" s="7"/>
      <c r="J217" s="7"/>
      <c r="K217" s="7"/>
      <c r="L217" s="7"/>
      <c r="M217" s="7"/>
      <c r="N217" s="7"/>
      <c r="O217" s="8">
        <v>39629</v>
      </c>
      <c r="P217" s="7">
        <v>8.19</v>
      </c>
      <c r="Q217" s="7">
        <v>5.87</v>
      </c>
      <c r="R217" s="7"/>
    </row>
    <row r="218" spans="1:18">
      <c r="A218" s="8">
        <v>39660</v>
      </c>
      <c r="B218" s="7">
        <v>8.57</v>
      </c>
      <c r="C218" s="7">
        <v>5.82</v>
      </c>
      <c r="D218" s="7"/>
      <c r="H218" s="7"/>
      <c r="I218" s="7"/>
      <c r="J218" s="7"/>
      <c r="K218" s="7"/>
      <c r="L218" s="7"/>
      <c r="M218" s="7"/>
      <c r="N218" s="7"/>
      <c r="O218" s="8">
        <v>39660</v>
      </c>
      <c r="P218" s="7">
        <v>8.57</v>
      </c>
      <c r="Q218" s="7">
        <v>5.82</v>
      </c>
      <c r="R218" s="7"/>
    </row>
    <row r="219" spans="1:18">
      <c r="A219" s="8">
        <v>39689</v>
      </c>
      <c r="B219" s="7">
        <v>8.81</v>
      </c>
      <c r="C219" s="7">
        <v>5.88</v>
      </c>
      <c r="D219" s="7"/>
      <c r="H219" s="7"/>
      <c r="I219" s="7"/>
      <c r="J219" s="7"/>
      <c r="K219" s="7"/>
      <c r="L219" s="7"/>
      <c r="M219" s="7"/>
      <c r="N219" s="7"/>
      <c r="O219" s="8">
        <v>39689</v>
      </c>
      <c r="P219" s="7">
        <v>8.81</v>
      </c>
      <c r="Q219" s="7">
        <v>5.88</v>
      </c>
      <c r="R219" s="7"/>
    </row>
    <row r="220" spans="1:18">
      <c r="A220" s="8">
        <v>39721</v>
      </c>
      <c r="B220" s="7">
        <v>9.17</v>
      </c>
      <c r="C220" s="7">
        <v>5.97</v>
      </c>
      <c r="D220" s="7"/>
      <c r="H220" s="7"/>
      <c r="I220" s="7"/>
      <c r="J220" s="7"/>
      <c r="K220" s="7"/>
      <c r="L220" s="7"/>
      <c r="M220" s="7"/>
      <c r="N220" s="7"/>
      <c r="O220" s="8">
        <v>39721</v>
      </c>
      <c r="P220" s="7">
        <v>9.17</v>
      </c>
      <c r="Q220" s="7">
        <v>5.97</v>
      </c>
      <c r="R220" s="7"/>
    </row>
    <row r="221" spans="1:18">
      <c r="A221" s="8">
        <v>39752</v>
      </c>
      <c r="B221" s="7">
        <v>7.34</v>
      </c>
      <c r="C221" s="7">
        <v>4.9800000000000004</v>
      </c>
      <c r="D221" s="7"/>
      <c r="H221" s="7"/>
      <c r="I221" s="7"/>
      <c r="J221" s="7"/>
      <c r="K221" s="7"/>
      <c r="L221" s="7"/>
      <c r="M221" s="7"/>
      <c r="N221" s="7"/>
      <c r="O221" s="8">
        <v>39752</v>
      </c>
      <c r="P221" s="7">
        <v>7.34</v>
      </c>
      <c r="Q221" s="7">
        <v>4.9800000000000004</v>
      </c>
      <c r="R221" s="7"/>
    </row>
    <row r="222" spans="1:18">
      <c r="A222" s="8">
        <v>39780</v>
      </c>
      <c r="B222" s="7">
        <v>7.3</v>
      </c>
      <c r="C222" s="7">
        <v>5.29</v>
      </c>
      <c r="D222" s="7"/>
      <c r="H222" s="7"/>
      <c r="I222" s="7"/>
      <c r="J222" s="7"/>
      <c r="K222" s="7"/>
      <c r="L222" s="7"/>
      <c r="M222" s="7"/>
      <c r="N222" s="7"/>
      <c r="O222" s="8">
        <v>39780</v>
      </c>
      <c r="P222" s="7">
        <v>7.3</v>
      </c>
      <c r="Q222" s="7">
        <v>5.29</v>
      </c>
      <c r="R222" s="7"/>
    </row>
    <row r="223" spans="1:18">
      <c r="A223" s="8">
        <v>39813</v>
      </c>
      <c r="B223" s="7">
        <v>5.1100000000000003</v>
      </c>
      <c r="C223" s="7">
        <v>5.1100000000000003</v>
      </c>
      <c r="D223" s="7"/>
      <c r="H223" s="7"/>
      <c r="I223" s="7"/>
      <c r="J223" s="7"/>
      <c r="K223" s="7"/>
      <c r="L223" s="7"/>
      <c r="M223" s="7"/>
      <c r="N223" s="7"/>
      <c r="O223" s="8">
        <v>39813</v>
      </c>
      <c r="P223" s="7">
        <v>5.1100000000000003</v>
      </c>
      <c r="Q223" s="7">
        <v>5.1100000000000003</v>
      </c>
      <c r="R223" s="7"/>
    </row>
    <row r="224" spans="1:18">
      <c r="A224" s="8">
        <v>39843</v>
      </c>
      <c r="B224" s="7">
        <v>4.6900000000000004</v>
      </c>
      <c r="C224" s="7">
        <v>3.97</v>
      </c>
      <c r="D224" s="7"/>
      <c r="H224" s="7"/>
      <c r="I224" s="7"/>
      <c r="J224" s="7"/>
      <c r="K224" s="7"/>
      <c r="L224" s="7"/>
      <c r="M224" s="7"/>
      <c r="N224" s="7"/>
      <c r="O224" s="8">
        <v>39843</v>
      </c>
      <c r="P224" s="7">
        <v>4.6900000000000004</v>
      </c>
      <c r="Q224" s="7">
        <v>3.97</v>
      </c>
      <c r="R224" s="7"/>
    </row>
    <row r="225" spans="1:18">
      <c r="A225" s="8">
        <v>39871</v>
      </c>
      <c r="B225" s="7">
        <v>4.49</v>
      </c>
      <c r="C225" s="7">
        <v>3.79</v>
      </c>
      <c r="D225" s="7"/>
      <c r="H225" s="7"/>
      <c r="I225" s="7"/>
      <c r="J225" s="7"/>
      <c r="K225" s="7"/>
      <c r="L225" s="7"/>
      <c r="M225" s="7"/>
      <c r="N225" s="7"/>
      <c r="O225" s="8">
        <v>39871</v>
      </c>
      <c r="P225" s="7">
        <v>4.49</v>
      </c>
      <c r="Q225" s="7">
        <v>3.79</v>
      </c>
      <c r="R225" s="7"/>
    </row>
    <row r="226" spans="1:18">
      <c r="A226" s="8">
        <v>39903</v>
      </c>
      <c r="B226" s="7">
        <v>4.8100000000000005</v>
      </c>
      <c r="C226" s="7">
        <v>4.08</v>
      </c>
      <c r="D226" s="7"/>
      <c r="H226" s="7"/>
      <c r="I226" s="7"/>
      <c r="J226" s="7"/>
      <c r="K226" s="7"/>
      <c r="L226" s="7"/>
      <c r="M226" s="7"/>
      <c r="N226" s="7"/>
      <c r="O226" s="8">
        <v>39903</v>
      </c>
      <c r="P226" s="7">
        <v>4.8100000000000005</v>
      </c>
      <c r="Q226" s="7">
        <v>4.08</v>
      </c>
      <c r="R226" s="7"/>
    </row>
    <row r="227" spans="1:18">
      <c r="A227" s="8">
        <v>39933</v>
      </c>
      <c r="B227" s="7">
        <v>4.6500000000000004</v>
      </c>
      <c r="C227" s="7">
        <v>4</v>
      </c>
      <c r="D227" s="7"/>
      <c r="H227" s="7"/>
      <c r="I227" s="7"/>
      <c r="J227" s="7"/>
      <c r="K227" s="7"/>
      <c r="L227" s="7"/>
      <c r="M227" s="7"/>
      <c r="N227" s="7"/>
      <c r="O227" s="8">
        <v>39933</v>
      </c>
      <c r="P227" s="7">
        <v>4.6500000000000004</v>
      </c>
      <c r="Q227" s="7">
        <v>4</v>
      </c>
      <c r="R227" s="7"/>
    </row>
    <row r="228" spans="1:18">
      <c r="A228" s="8">
        <v>39962</v>
      </c>
      <c r="B228" s="7">
        <v>4.8600000000000003</v>
      </c>
      <c r="C228" s="7">
        <v>4.57</v>
      </c>
      <c r="D228" s="7"/>
      <c r="H228" s="7"/>
      <c r="I228" s="7"/>
      <c r="J228" s="7"/>
      <c r="K228" s="7"/>
      <c r="L228" s="7"/>
      <c r="M228" s="7"/>
      <c r="N228" s="7"/>
      <c r="O228" s="8">
        <v>39962</v>
      </c>
      <c r="P228" s="7">
        <v>4.8600000000000003</v>
      </c>
      <c r="Q228" s="7">
        <v>4.57</v>
      </c>
      <c r="R228" s="7"/>
    </row>
    <row r="229" spans="1:18">
      <c r="A229" s="8">
        <v>39994</v>
      </c>
      <c r="B229" s="7">
        <v>5.13</v>
      </c>
      <c r="C229" s="7">
        <v>4.46</v>
      </c>
      <c r="D229" s="7"/>
      <c r="H229" s="7"/>
      <c r="I229" s="7"/>
      <c r="J229" s="7"/>
      <c r="K229" s="7"/>
      <c r="L229" s="7"/>
      <c r="M229" s="7"/>
      <c r="N229" s="7"/>
      <c r="O229" s="8">
        <v>39994</v>
      </c>
      <c r="P229" s="7">
        <v>5.13</v>
      </c>
      <c r="Q229" s="7">
        <v>4.46</v>
      </c>
      <c r="R229" s="7"/>
    </row>
    <row r="230" spans="1:18">
      <c r="A230" s="8">
        <v>40025</v>
      </c>
      <c r="B230" s="7">
        <v>5.3</v>
      </c>
      <c r="C230" s="7">
        <v>4.63</v>
      </c>
      <c r="D230" s="7"/>
      <c r="H230" s="7"/>
      <c r="I230" s="7"/>
      <c r="J230" s="7"/>
      <c r="K230" s="7"/>
      <c r="L230" s="7"/>
      <c r="M230" s="7"/>
      <c r="N230" s="7"/>
      <c r="O230" s="8">
        <v>40025</v>
      </c>
      <c r="P230" s="7">
        <v>5.3</v>
      </c>
      <c r="Q230" s="7">
        <v>4.63</v>
      </c>
      <c r="R230" s="7"/>
    </row>
    <row r="231" spans="1:18">
      <c r="A231" s="8">
        <v>40056</v>
      </c>
      <c r="B231" s="7">
        <v>5.29</v>
      </c>
      <c r="C231" s="7">
        <v>4.53</v>
      </c>
      <c r="D231" s="7"/>
      <c r="H231" s="7"/>
      <c r="I231" s="7"/>
      <c r="J231" s="7"/>
      <c r="K231" s="7"/>
      <c r="L231" s="7"/>
      <c r="M231" s="7"/>
      <c r="N231" s="7"/>
      <c r="O231" s="8">
        <v>40056</v>
      </c>
      <c r="P231" s="7">
        <v>5.29</v>
      </c>
      <c r="Q231" s="7">
        <v>4.53</v>
      </c>
      <c r="R231" s="7"/>
    </row>
    <row r="232" spans="1:18">
      <c r="A232" s="8">
        <v>40086</v>
      </c>
      <c r="B232" s="7">
        <v>5.48</v>
      </c>
      <c r="C232" s="7">
        <v>4.99</v>
      </c>
      <c r="D232" s="7"/>
      <c r="H232" s="7"/>
      <c r="I232" s="7"/>
      <c r="J232" s="7"/>
      <c r="K232" s="7"/>
      <c r="L232" s="7"/>
      <c r="M232" s="7"/>
      <c r="N232" s="7"/>
      <c r="O232" s="8">
        <v>40086</v>
      </c>
      <c r="P232" s="7">
        <v>5.48</v>
      </c>
      <c r="Q232" s="7">
        <v>4.99</v>
      </c>
      <c r="R232" s="7"/>
    </row>
    <row r="233" spans="1:18">
      <c r="A233" s="8">
        <v>40116</v>
      </c>
      <c r="B233" s="7">
        <v>5.65</v>
      </c>
      <c r="C233" s="7">
        <v>4.95</v>
      </c>
      <c r="D233" s="7"/>
      <c r="H233" s="7"/>
      <c r="I233" s="7"/>
      <c r="J233" s="7"/>
      <c r="K233" s="7"/>
      <c r="L233" s="7"/>
      <c r="M233" s="7"/>
      <c r="N233" s="7"/>
      <c r="O233" s="8">
        <v>40116</v>
      </c>
      <c r="P233" s="7">
        <v>5.65</v>
      </c>
      <c r="Q233" s="7">
        <v>4.95</v>
      </c>
      <c r="R233" s="7"/>
    </row>
    <row r="234" spans="1:18">
      <c r="A234" s="8">
        <v>40147</v>
      </c>
      <c r="B234" s="7">
        <v>5.8100000000000005</v>
      </c>
      <c r="C234" s="7">
        <v>5.3100000000000005</v>
      </c>
      <c r="D234" s="7"/>
      <c r="H234" s="7"/>
      <c r="I234" s="7"/>
      <c r="J234" s="7"/>
      <c r="K234" s="7"/>
      <c r="L234" s="7"/>
      <c r="M234" s="7"/>
      <c r="N234" s="7"/>
      <c r="O234" s="8">
        <v>40147</v>
      </c>
      <c r="P234" s="7">
        <v>5.8100000000000005</v>
      </c>
      <c r="Q234" s="7">
        <v>5.3100000000000005</v>
      </c>
      <c r="R234" s="7"/>
    </row>
    <row r="235" spans="1:18">
      <c r="A235" s="8">
        <v>40178</v>
      </c>
      <c r="B235" s="7">
        <v>4.55</v>
      </c>
      <c r="C235" s="7">
        <v>5.29</v>
      </c>
      <c r="D235" s="7"/>
      <c r="H235" s="7"/>
      <c r="I235" s="7"/>
      <c r="J235" s="7"/>
      <c r="K235" s="7"/>
      <c r="L235" s="7"/>
      <c r="M235" s="7"/>
      <c r="N235" s="7"/>
      <c r="O235" s="8">
        <v>40178</v>
      </c>
      <c r="P235" s="7">
        <v>4.55</v>
      </c>
      <c r="Q235" s="7">
        <v>5.29</v>
      </c>
      <c r="R235" s="7"/>
    </row>
    <row r="236" spans="1:18">
      <c r="A236" s="8">
        <v>40207</v>
      </c>
      <c r="B236" s="7">
        <v>4.46</v>
      </c>
      <c r="C236" s="7">
        <v>4.01</v>
      </c>
      <c r="D236" s="7"/>
      <c r="H236" s="7"/>
      <c r="I236" s="7"/>
      <c r="J236" s="7"/>
      <c r="K236" s="7"/>
      <c r="L236" s="7"/>
      <c r="M236" s="7"/>
      <c r="N236" s="7"/>
      <c r="O236" s="8">
        <v>40207</v>
      </c>
      <c r="P236" s="7">
        <v>4.46</v>
      </c>
      <c r="Q236" s="7">
        <v>4.01</v>
      </c>
      <c r="R236" s="7"/>
    </row>
    <row r="237" spans="1:18">
      <c r="A237" s="8">
        <v>40235</v>
      </c>
      <c r="B237" s="7">
        <v>4.68</v>
      </c>
      <c r="C237" s="7">
        <v>3.9</v>
      </c>
      <c r="D237" s="7"/>
      <c r="H237" s="7"/>
      <c r="I237" s="7"/>
      <c r="J237" s="7"/>
      <c r="K237" s="7"/>
      <c r="L237" s="7"/>
      <c r="M237" s="7"/>
      <c r="N237" s="7"/>
      <c r="O237" s="8">
        <v>40235</v>
      </c>
      <c r="P237" s="7">
        <v>4.68</v>
      </c>
      <c r="Q237" s="7">
        <v>3.9</v>
      </c>
      <c r="R237" s="7"/>
    </row>
    <row r="238" spans="1:18">
      <c r="A238" s="8">
        <v>40268</v>
      </c>
      <c r="B238" s="7">
        <v>4.95</v>
      </c>
      <c r="C238" s="7">
        <v>4.07</v>
      </c>
      <c r="D238" s="7"/>
      <c r="H238" s="7"/>
      <c r="I238" s="7"/>
      <c r="J238" s="7"/>
      <c r="K238" s="7"/>
      <c r="L238" s="7"/>
      <c r="M238" s="7"/>
      <c r="N238" s="7"/>
      <c r="O238" s="8">
        <v>40268</v>
      </c>
      <c r="P238" s="7">
        <v>4.95</v>
      </c>
      <c r="Q238" s="7">
        <v>4.07</v>
      </c>
      <c r="R238" s="7"/>
    </row>
    <row r="239" spans="1:18">
      <c r="A239" s="8">
        <v>40298</v>
      </c>
      <c r="B239" s="7">
        <v>4.88</v>
      </c>
      <c r="C239" s="7">
        <v>3.95</v>
      </c>
      <c r="D239" s="7"/>
      <c r="H239" s="7"/>
      <c r="I239" s="7"/>
      <c r="J239" s="7"/>
      <c r="K239" s="7"/>
      <c r="L239" s="7"/>
      <c r="M239" s="7"/>
      <c r="N239" s="7"/>
      <c r="O239" s="8">
        <v>40298</v>
      </c>
      <c r="P239" s="7">
        <v>4.88</v>
      </c>
      <c r="Q239" s="7">
        <v>3.95</v>
      </c>
      <c r="R239" s="7"/>
    </row>
    <row r="240" spans="1:18">
      <c r="A240" s="8">
        <v>40329</v>
      </c>
      <c r="B240" s="7">
        <v>4.71</v>
      </c>
      <c r="C240" s="7">
        <v>3.8000000000000003</v>
      </c>
      <c r="D240" s="7"/>
      <c r="H240" s="7"/>
      <c r="I240" s="7"/>
      <c r="J240" s="7"/>
      <c r="K240" s="7"/>
      <c r="L240" s="7"/>
      <c r="M240" s="7"/>
      <c r="N240" s="7"/>
      <c r="O240" s="8">
        <v>40329</v>
      </c>
      <c r="P240" s="7">
        <v>4.71</v>
      </c>
      <c r="Q240" s="7">
        <v>3.8000000000000003</v>
      </c>
      <c r="R240" s="7"/>
    </row>
    <row r="241" spans="1:18">
      <c r="A241" s="8">
        <v>40359</v>
      </c>
      <c r="B241" s="7">
        <v>4.5600000000000005</v>
      </c>
      <c r="C241" s="7">
        <v>3.71</v>
      </c>
      <c r="D241" s="7"/>
      <c r="H241" s="7"/>
      <c r="I241" s="7"/>
      <c r="J241" s="7"/>
      <c r="K241" s="7"/>
      <c r="L241" s="7"/>
      <c r="M241" s="7"/>
      <c r="N241" s="7"/>
      <c r="O241" s="8">
        <v>40359</v>
      </c>
      <c r="P241" s="7">
        <v>4.5600000000000005</v>
      </c>
      <c r="Q241" s="7">
        <v>3.71</v>
      </c>
      <c r="R241" s="7"/>
    </row>
    <row r="242" spans="1:18">
      <c r="A242" s="8">
        <v>40389</v>
      </c>
      <c r="B242" s="7">
        <v>4.8600000000000003</v>
      </c>
      <c r="C242" s="7">
        <v>4.07</v>
      </c>
      <c r="D242" s="7"/>
      <c r="H242" s="7"/>
      <c r="I242" s="7"/>
      <c r="J242" s="7"/>
      <c r="K242" s="7"/>
      <c r="L242" s="7"/>
      <c r="M242" s="7"/>
      <c r="N242" s="7"/>
      <c r="O242" s="8">
        <v>40389</v>
      </c>
      <c r="P242" s="7">
        <v>4.8600000000000003</v>
      </c>
      <c r="Q242" s="7">
        <v>4.07</v>
      </c>
      <c r="R242" s="7"/>
    </row>
    <row r="243" spans="1:18">
      <c r="A243" s="8">
        <v>40421</v>
      </c>
      <c r="B243" s="7">
        <v>4.8</v>
      </c>
      <c r="C243" s="7">
        <v>4.13</v>
      </c>
      <c r="D243" s="7"/>
      <c r="H243" s="7"/>
      <c r="I243" s="7"/>
      <c r="J243" s="7"/>
      <c r="K243" s="7"/>
      <c r="L243" s="7"/>
      <c r="M243" s="7"/>
      <c r="N243" s="7"/>
      <c r="O243" s="8">
        <v>40421</v>
      </c>
      <c r="P243" s="7">
        <v>4.8</v>
      </c>
      <c r="Q243" s="7">
        <v>4.13</v>
      </c>
      <c r="R243" s="7"/>
    </row>
    <row r="244" spans="1:18">
      <c r="A244" s="8">
        <v>40451</v>
      </c>
      <c r="B244" s="7">
        <v>4.97</v>
      </c>
      <c r="C244" s="7">
        <v>4.33</v>
      </c>
      <c r="D244" s="7"/>
      <c r="H244" s="7"/>
      <c r="I244" s="7"/>
      <c r="J244" s="7"/>
      <c r="K244" s="7"/>
      <c r="L244" s="7"/>
      <c r="M244" s="7"/>
      <c r="N244" s="7"/>
      <c r="O244" s="8">
        <v>40451</v>
      </c>
      <c r="P244" s="7">
        <v>4.97</v>
      </c>
      <c r="Q244" s="7">
        <v>4.33</v>
      </c>
      <c r="R244" s="7"/>
    </row>
    <row r="245" spans="1:18">
      <c r="A245" s="8">
        <v>40480</v>
      </c>
      <c r="B245" s="7">
        <v>4.8899999999999997</v>
      </c>
      <c r="C245" s="7">
        <v>4.53</v>
      </c>
      <c r="D245" s="7"/>
      <c r="H245" s="7"/>
      <c r="I245" s="7"/>
      <c r="J245" s="7"/>
      <c r="K245" s="7"/>
      <c r="L245" s="7"/>
      <c r="M245" s="7"/>
      <c r="N245" s="7"/>
      <c r="O245" s="8">
        <v>40480</v>
      </c>
      <c r="P245" s="7">
        <v>4.8899999999999997</v>
      </c>
      <c r="Q245" s="7">
        <v>4.53</v>
      </c>
      <c r="R245" s="7"/>
    </row>
    <row r="246" spans="1:18">
      <c r="A246" s="8">
        <v>40512</v>
      </c>
      <c r="B246" s="7">
        <v>4.84</v>
      </c>
      <c r="C246" s="7">
        <v>4.67</v>
      </c>
      <c r="D246" s="7"/>
      <c r="H246" s="7"/>
      <c r="I246" s="7"/>
      <c r="J246" s="7"/>
      <c r="K246" s="7"/>
      <c r="L246" s="7"/>
      <c r="M246" s="7"/>
      <c r="N246" s="7"/>
      <c r="O246" s="8">
        <v>40512</v>
      </c>
      <c r="P246" s="7">
        <v>4.84</v>
      </c>
      <c r="Q246" s="7">
        <v>4.67</v>
      </c>
      <c r="R246" s="7"/>
    </row>
    <row r="247" spans="1:18">
      <c r="A247" s="8">
        <v>40543</v>
      </c>
      <c r="B247" s="7">
        <v>4.97</v>
      </c>
      <c r="C247" s="7">
        <v>4.8600000000000003</v>
      </c>
      <c r="D247" s="7"/>
      <c r="H247" s="7"/>
      <c r="I247" s="7"/>
      <c r="J247" s="7"/>
      <c r="K247" s="7"/>
      <c r="L247" s="7"/>
      <c r="M247" s="7"/>
      <c r="N247" s="7"/>
      <c r="O247" s="8">
        <v>40543</v>
      </c>
      <c r="P247" s="7">
        <v>4.97</v>
      </c>
      <c r="Q247" s="7">
        <v>4.8600000000000003</v>
      </c>
      <c r="R247" s="7"/>
    </row>
    <row r="248" spans="1:18">
      <c r="A248" s="8">
        <v>40574</v>
      </c>
      <c r="B248" s="7">
        <v>4.9000000000000004</v>
      </c>
      <c r="C248" s="7">
        <v>4.5</v>
      </c>
      <c r="D248" s="7"/>
      <c r="H248" s="7"/>
      <c r="I248" s="7"/>
      <c r="J248" s="7"/>
      <c r="K248" s="7"/>
      <c r="L248" s="7"/>
      <c r="M248" s="7"/>
      <c r="N248" s="7"/>
      <c r="O248" s="8">
        <v>40574</v>
      </c>
      <c r="P248" s="7">
        <v>4.9000000000000004</v>
      </c>
      <c r="Q248" s="7">
        <v>4.5</v>
      </c>
      <c r="R248" s="7"/>
    </row>
    <row r="249" spans="1:18">
      <c r="A249" s="8">
        <v>40602</v>
      </c>
      <c r="B249" s="7">
        <v>4.83</v>
      </c>
      <c r="C249" s="7">
        <v>4.57</v>
      </c>
      <c r="D249" s="7"/>
      <c r="H249" s="7"/>
      <c r="I249" s="7"/>
      <c r="J249" s="7"/>
      <c r="K249" s="7"/>
      <c r="L249" s="7"/>
      <c r="M249" s="7"/>
      <c r="N249" s="7"/>
      <c r="O249" s="8">
        <v>40602</v>
      </c>
      <c r="P249" s="7">
        <v>4.83</v>
      </c>
      <c r="Q249" s="7">
        <v>4.57</v>
      </c>
      <c r="R249" s="7"/>
    </row>
    <row r="250" spans="1:18">
      <c r="A250" s="8">
        <v>40633</v>
      </c>
      <c r="B250" s="7">
        <v>4.9000000000000004</v>
      </c>
      <c r="C250" s="7">
        <v>4.75</v>
      </c>
      <c r="D250" s="7"/>
      <c r="H250" s="7"/>
      <c r="I250" s="7"/>
      <c r="J250" s="7"/>
      <c r="K250" s="7"/>
      <c r="L250" s="7"/>
      <c r="M250" s="7"/>
      <c r="N250" s="7"/>
      <c r="O250" s="8">
        <v>40633</v>
      </c>
      <c r="P250" s="7">
        <v>4.9000000000000004</v>
      </c>
      <c r="Q250" s="7">
        <v>4.75</v>
      </c>
      <c r="R250" s="7"/>
    </row>
    <row r="251" spans="1:18">
      <c r="A251" s="8">
        <v>40662</v>
      </c>
      <c r="B251" s="7">
        <v>5.24</v>
      </c>
      <c r="C251" s="7">
        <v>4.83</v>
      </c>
      <c r="D251" s="7"/>
      <c r="H251" s="7"/>
      <c r="I251" s="7"/>
      <c r="J251" s="7"/>
      <c r="K251" s="7"/>
      <c r="L251" s="7"/>
      <c r="M251" s="7"/>
      <c r="N251" s="7"/>
      <c r="O251" s="8">
        <v>40662</v>
      </c>
      <c r="P251" s="7">
        <v>5.24</v>
      </c>
      <c r="Q251" s="7">
        <v>4.83</v>
      </c>
      <c r="R251" s="7"/>
    </row>
    <row r="252" spans="1:18">
      <c r="A252" s="8">
        <v>40694</v>
      </c>
      <c r="B252" s="7">
        <v>5.41</v>
      </c>
      <c r="C252" s="7">
        <v>4.78</v>
      </c>
      <c r="D252" s="7"/>
      <c r="H252" s="7"/>
      <c r="I252" s="7"/>
      <c r="J252" s="7"/>
      <c r="K252" s="7"/>
      <c r="L252" s="7"/>
      <c r="M252" s="7"/>
      <c r="N252" s="7"/>
      <c r="O252" s="8">
        <v>40694</v>
      </c>
      <c r="P252" s="7">
        <v>5.41</v>
      </c>
      <c r="Q252" s="7">
        <v>4.78</v>
      </c>
      <c r="R252" s="7"/>
    </row>
    <row r="253" spans="1:18">
      <c r="A253" s="8">
        <v>40724</v>
      </c>
      <c r="B253" s="7">
        <v>5.36</v>
      </c>
      <c r="C253" s="7">
        <v>4.8100000000000005</v>
      </c>
      <c r="D253" s="7"/>
      <c r="H253" s="7"/>
      <c r="I253" s="7"/>
      <c r="J253" s="7"/>
      <c r="K253" s="7"/>
      <c r="L253" s="7"/>
      <c r="M253" s="7"/>
      <c r="N253" s="7"/>
      <c r="O253" s="4">
        <v>40724</v>
      </c>
      <c r="P253">
        <v>5.36</v>
      </c>
      <c r="Q253">
        <v>4.8100000000000005</v>
      </c>
      <c r="R253" s="7"/>
    </row>
    <row r="254" spans="1:18">
      <c r="A254" s="8">
        <v>40753</v>
      </c>
      <c r="B254" s="7">
        <v>4.87</v>
      </c>
      <c r="C254" s="7">
        <v>4.87</v>
      </c>
      <c r="D254" s="7"/>
      <c r="H254" s="7"/>
      <c r="I254" s="7"/>
      <c r="J254" s="7"/>
      <c r="K254" s="7"/>
      <c r="L254" s="7"/>
      <c r="M254" s="7"/>
      <c r="N254" s="7"/>
      <c r="O254" s="4">
        <v>40753</v>
      </c>
      <c r="P254">
        <v>4.87</v>
      </c>
      <c r="Q254">
        <v>4.87</v>
      </c>
      <c r="R254" s="7"/>
    </row>
    <row r="255" spans="1:18">
      <c r="A255" s="8">
        <v>40786</v>
      </c>
      <c r="B255" s="7">
        <v>4.9000000000000004</v>
      </c>
      <c r="C255" s="7">
        <v>5.04</v>
      </c>
      <c r="D255" s="7"/>
      <c r="H255" s="7"/>
      <c r="I255" s="7"/>
      <c r="J255" s="7"/>
      <c r="K255" s="7"/>
      <c r="L255" s="7"/>
      <c r="M255" s="7"/>
      <c r="N255" s="7"/>
      <c r="O255" s="4">
        <v>40786</v>
      </c>
      <c r="P255">
        <v>4.9000000000000004</v>
      </c>
      <c r="Q255">
        <v>5.04</v>
      </c>
      <c r="R255" s="7"/>
    </row>
    <row r="256" spans="1:18">
      <c r="A256" s="8">
        <v>40816</v>
      </c>
      <c r="B256" s="7">
        <v>4.71</v>
      </c>
      <c r="C256" s="7">
        <v>4.83</v>
      </c>
      <c r="D256" s="7"/>
      <c r="H256" s="7"/>
      <c r="I256" s="7"/>
      <c r="J256" s="7"/>
      <c r="K256" s="7"/>
      <c r="L256" s="7"/>
      <c r="M256" s="7"/>
      <c r="N256" s="7"/>
      <c r="O256" s="4">
        <v>40816</v>
      </c>
      <c r="P256">
        <v>4.71</v>
      </c>
      <c r="Q256">
        <v>4.83</v>
      </c>
      <c r="R256" s="7"/>
    </row>
    <row r="257" spans="1:18">
      <c r="A257" s="8">
        <v>40847</v>
      </c>
      <c r="B257" s="7">
        <v>4.79</v>
      </c>
      <c r="C257" s="7">
        <v>4.8899999999999997</v>
      </c>
      <c r="D257" s="7"/>
      <c r="H257" s="7"/>
      <c r="I257" s="7"/>
      <c r="J257" s="7"/>
      <c r="K257" s="7"/>
      <c r="L257" s="7"/>
      <c r="M257" s="7"/>
      <c r="N257" s="7"/>
      <c r="O257" s="4">
        <v>40847</v>
      </c>
      <c r="P257">
        <v>4.79</v>
      </c>
      <c r="Q257">
        <v>4.8899999999999997</v>
      </c>
      <c r="R257" s="7"/>
    </row>
    <row r="258" spans="1:18">
      <c r="A258" s="8">
        <v>40877</v>
      </c>
      <c r="B258" s="7">
        <v>4.87</v>
      </c>
      <c r="C258" s="7">
        <v>4.8100000000000005</v>
      </c>
      <c r="D258" s="7"/>
      <c r="H258" s="7"/>
      <c r="I258" s="7"/>
      <c r="J258" s="7"/>
      <c r="K258" s="7"/>
      <c r="L258" s="7"/>
      <c r="M258" s="7"/>
      <c r="N258" s="7"/>
      <c r="O258" s="4">
        <v>40877</v>
      </c>
      <c r="P258">
        <v>4.87</v>
      </c>
      <c r="Q258">
        <v>4.8100000000000005</v>
      </c>
      <c r="R258" s="7"/>
    </row>
    <row r="259" spans="1:18">
      <c r="A259" s="8">
        <v>40907</v>
      </c>
      <c r="B259" s="7">
        <v>5.05</v>
      </c>
      <c r="C259" s="7">
        <v>5.01</v>
      </c>
      <c r="D259" s="7"/>
      <c r="H259" s="7"/>
      <c r="I259" s="7"/>
      <c r="J259" s="7"/>
      <c r="K259" s="7"/>
      <c r="L259" s="7"/>
      <c r="M259" s="7"/>
      <c r="N259" s="7"/>
      <c r="O259" s="4">
        <v>40907</v>
      </c>
      <c r="P259">
        <v>5.05</v>
      </c>
      <c r="Q259">
        <v>5.01</v>
      </c>
      <c r="R259" s="7"/>
    </row>
    <row r="260" spans="1:18">
      <c r="A260" s="8">
        <v>40939</v>
      </c>
      <c r="B260" s="7">
        <v>4.5600000000000005</v>
      </c>
      <c r="C260" s="7">
        <v>4.6000000000000005</v>
      </c>
      <c r="D260" s="7"/>
      <c r="H260" s="7"/>
      <c r="I260" s="7"/>
      <c r="J260" s="7"/>
      <c r="K260" s="7"/>
      <c r="L260" s="7"/>
      <c r="M260" s="7"/>
      <c r="N260" s="7"/>
      <c r="O260" s="4">
        <v>40939</v>
      </c>
      <c r="P260">
        <v>4.5600000000000005</v>
      </c>
      <c r="Q260">
        <v>4.6000000000000005</v>
      </c>
      <c r="R260" s="7"/>
    </row>
    <row r="261" spans="1:18">
      <c r="A261" s="8">
        <v>40968</v>
      </c>
      <c r="B261" s="7">
        <v>4.37</v>
      </c>
      <c r="C261" s="7">
        <v>4.76</v>
      </c>
      <c r="D261" s="7"/>
      <c r="H261" s="7"/>
      <c r="I261" s="7"/>
      <c r="J261" s="7"/>
      <c r="K261" s="7"/>
      <c r="L261" s="7"/>
      <c r="M261" s="7"/>
      <c r="N261" s="7"/>
      <c r="O261" s="4">
        <v>40968</v>
      </c>
      <c r="P261">
        <v>4.37</v>
      </c>
      <c r="Q261">
        <v>4.76</v>
      </c>
      <c r="R261" s="7"/>
    </row>
    <row r="262" spans="1:18">
      <c r="A262" s="8">
        <v>40998</v>
      </c>
      <c r="B262" s="7">
        <v>4.6000000000000005</v>
      </c>
      <c r="C262" s="7">
        <v>5.04</v>
      </c>
      <c r="D262" s="7"/>
      <c r="H262" s="7"/>
      <c r="I262" s="7"/>
      <c r="J262" s="7"/>
      <c r="K262" s="7"/>
      <c r="L262" s="7"/>
      <c r="M262" s="7"/>
      <c r="N262" s="7"/>
      <c r="O262" s="4">
        <v>40998</v>
      </c>
      <c r="P262">
        <v>4.6000000000000005</v>
      </c>
      <c r="Q262">
        <v>5.04</v>
      </c>
      <c r="R262" s="7"/>
    </row>
    <row r="263" spans="1:18">
      <c r="A263" s="8">
        <v>41029</v>
      </c>
      <c r="B263" s="7">
        <v>4.58</v>
      </c>
      <c r="C263" s="7">
        <v>5.2</v>
      </c>
      <c r="D263" s="7"/>
      <c r="H263" s="7"/>
      <c r="I263" s="7"/>
      <c r="J263" s="7"/>
      <c r="K263" s="7"/>
      <c r="L263" s="7"/>
      <c r="M263" s="7"/>
      <c r="N263" s="7"/>
      <c r="O263" s="4">
        <v>41029</v>
      </c>
      <c r="P263">
        <v>4.58</v>
      </c>
      <c r="Q263">
        <v>5.2</v>
      </c>
      <c r="R263" s="7"/>
    </row>
    <row r="264" spans="1:18">
      <c r="A264" s="8">
        <v>41060</v>
      </c>
      <c r="B264" s="7">
        <v>4.71</v>
      </c>
      <c r="C264" s="7">
        <v>5.09</v>
      </c>
      <c r="D264" s="7"/>
      <c r="H264" s="7"/>
      <c r="I264" s="7"/>
      <c r="J264" s="7"/>
      <c r="K264" s="7"/>
      <c r="L264" s="7"/>
      <c r="M264" s="7"/>
      <c r="N264" s="7"/>
      <c r="O264" s="4">
        <v>41060</v>
      </c>
      <c r="P264">
        <v>4.71</v>
      </c>
      <c r="Q264">
        <v>5.09</v>
      </c>
      <c r="R264" s="7"/>
    </row>
    <row r="265" spans="1:18">
      <c r="A265" s="8">
        <v>41089</v>
      </c>
      <c r="B265" s="7">
        <v>4.9000000000000004</v>
      </c>
      <c r="C265" s="7">
        <v>5.33</v>
      </c>
      <c r="D265" s="7"/>
      <c r="H265" s="7"/>
      <c r="I265" s="7"/>
      <c r="J265" s="7"/>
      <c r="K265" s="7"/>
      <c r="L265" s="7"/>
      <c r="M265" s="7"/>
      <c r="N265" s="7"/>
      <c r="O265" s="4">
        <v>41089</v>
      </c>
      <c r="P265">
        <v>4.9000000000000004</v>
      </c>
      <c r="Q265">
        <v>5.33</v>
      </c>
      <c r="R265" s="7"/>
    </row>
    <row r="266" spans="1:18">
      <c r="A266" s="8">
        <v>41121</v>
      </c>
      <c r="B266" s="7">
        <v>5.05</v>
      </c>
      <c r="C266" s="7">
        <v>5.51</v>
      </c>
      <c r="D266" s="7"/>
      <c r="H266" s="7"/>
      <c r="I266" s="7"/>
      <c r="J266" s="7"/>
      <c r="K266" s="7"/>
      <c r="L266" s="7"/>
      <c r="M266" s="7"/>
      <c r="N266" s="7"/>
      <c r="O266" s="4">
        <v>41121</v>
      </c>
      <c r="P266">
        <v>5.05</v>
      </c>
      <c r="Q266">
        <v>5.51</v>
      </c>
      <c r="R266" s="7"/>
    </row>
    <row r="267" spans="1:18">
      <c r="A267" s="8">
        <v>41152</v>
      </c>
      <c r="B267" s="7">
        <v>5.03</v>
      </c>
      <c r="C267" s="7">
        <v>5.1000000000000005</v>
      </c>
      <c r="D267" s="7"/>
      <c r="H267" s="7"/>
      <c r="I267" s="7"/>
      <c r="J267" s="7"/>
      <c r="K267" s="7"/>
      <c r="L267" s="7"/>
      <c r="M267" s="7"/>
      <c r="N267" s="7"/>
      <c r="O267" s="4">
        <v>41152</v>
      </c>
      <c r="P267">
        <v>5.03</v>
      </c>
      <c r="Q267">
        <v>5.1000000000000005</v>
      </c>
      <c r="R267" s="7"/>
    </row>
    <row r="268" spans="1:18">
      <c r="A268" s="8">
        <v>41180</v>
      </c>
      <c r="B268" s="7">
        <v>4.91</v>
      </c>
      <c r="C268" s="7">
        <v>5.17</v>
      </c>
      <c r="D268" s="7"/>
      <c r="H268" s="7"/>
      <c r="I268" s="7"/>
      <c r="J268" s="7"/>
      <c r="K268" s="7"/>
      <c r="L268" s="7"/>
      <c r="M268" s="7"/>
      <c r="N268" s="7"/>
      <c r="O268" s="4">
        <v>41180</v>
      </c>
      <c r="P268">
        <v>4.91</v>
      </c>
      <c r="Q268">
        <v>5.17</v>
      </c>
      <c r="R268" s="7"/>
    </row>
    <row r="269" spans="1:18">
      <c r="A269" s="8">
        <v>41213</v>
      </c>
      <c r="B269" s="7">
        <v>4.8</v>
      </c>
      <c r="C269" s="7">
        <v>5.07</v>
      </c>
      <c r="D269" s="7"/>
      <c r="H269" s="7"/>
      <c r="I269" s="7"/>
      <c r="J269" s="7"/>
      <c r="K269" s="7"/>
      <c r="L269" s="7"/>
      <c r="M269" s="7"/>
      <c r="N269" s="7"/>
      <c r="O269" s="4">
        <v>41213</v>
      </c>
      <c r="P269">
        <v>4.8</v>
      </c>
      <c r="Q269">
        <v>5.07</v>
      </c>
      <c r="R269" s="7"/>
    </row>
    <row r="270" spans="1:18">
      <c r="A270" s="8">
        <v>41243</v>
      </c>
      <c r="B270" s="7">
        <v>4.87</v>
      </c>
      <c r="C270" s="7">
        <v>5.17</v>
      </c>
      <c r="D270" s="7"/>
      <c r="H270" s="7"/>
      <c r="I270" s="7"/>
      <c r="J270" s="7"/>
      <c r="K270" s="7"/>
      <c r="L270" s="7"/>
      <c r="M270" s="7"/>
      <c r="N270" s="7"/>
      <c r="O270" s="4">
        <v>41243</v>
      </c>
      <c r="P270">
        <v>4.87</v>
      </c>
      <c r="Q270">
        <v>5.17</v>
      </c>
      <c r="R270" s="7"/>
    </row>
    <row r="271" spans="1:18">
      <c r="A271" s="8">
        <v>41274</v>
      </c>
      <c r="B271" s="7">
        <v>4.32</v>
      </c>
      <c r="C271" s="7">
        <v>4.9400000000000004</v>
      </c>
      <c r="D271" s="7"/>
      <c r="H271" s="7"/>
      <c r="I271" s="7"/>
      <c r="J271" s="7"/>
      <c r="K271" s="7"/>
      <c r="L271" s="7"/>
      <c r="M271" s="7"/>
      <c r="N271" s="7"/>
      <c r="O271" s="4">
        <v>41274</v>
      </c>
      <c r="P271">
        <v>4.32</v>
      </c>
      <c r="Q271">
        <v>4.9400000000000004</v>
      </c>
      <c r="R271" s="7"/>
    </row>
    <row r="272" spans="1:18">
      <c r="A272" s="8">
        <v>41305</v>
      </c>
      <c r="B272" s="7">
        <v>4.6000000000000005</v>
      </c>
      <c r="C272" s="7">
        <v>4.9400000000000004</v>
      </c>
      <c r="D272" s="7"/>
      <c r="H272" s="7"/>
      <c r="I272" s="7"/>
      <c r="J272" s="7"/>
      <c r="K272" s="7"/>
      <c r="L272" s="7"/>
      <c r="M272" s="7"/>
      <c r="N272" s="7"/>
      <c r="O272" s="4">
        <v>41305</v>
      </c>
      <c r="P272">
        <v>4.6000000000000005</v>
      </c>
      <c r="Q272">
        <v>4.9400000000000004</v>
      </c>
      <c r="R272" s="7"/>
    </row>
    <row r="273" spans="1:17">
      <c r="A273" s="8">
        <v>41333</v>
      </c>
      <c r="B273" s="7">
        <v>4.78</v>
      </c>
      <c r="C273" s="7">
        <v>5.14</v>
      </c>
      <c r="O273" s="4">
        <v>41333</v>
      </c>
      <c r="P273">
        <v>4.78</v>
      </c>
      <c r="Q273">
        <v>5.14</v>
      </c>
    </row>
    <row r="274" spans="1:17">
      <c r="A274" s="8">
        <v>41362</v>
      </c>
      <c r="B274" s="7">
        <v>4.99</v>
      </c>
      <c r="C274" s="7">
        <v>5.37</v>
      </c>
      <c r="O274" s="4">
        <v>41362</v>
      </c>
      <c r="P274">
        <v>4.99</v>
      </c>
      <c r="Q274">
        <v>5.37</v>
      </c>
    </row>
    <row r="275" spans="1:17">
      <c r="A275" s="8">
        <v>41394</v>
      </c>
      <c r="B275" s="7">
        <v>5.2</v>
      </c>
      <c r="C275" s="7">
        <v>5.62</v>
      </c>
      <c r="O275" s="4">
        <v>41394</v>
      </c>
      <c r="P275">
        <v>5.2</v>
      </c>
      <c r="Q275">
        <v>5.62</v>
      </c>
    </row>
    <row r="276" spans="1:17">
      <c r="A276" s="8">
        <v>41425</v>
      </c>
      <c r="B276" s="7">
        <v>5.1000000000000005</v>
      </c>
      <c r="C276" s="7">
        <v>5.3100000000000005</v>
      </c>
      <c r="O276" s="4">
        <v>41425</v>
      </c>
      <c r="P276">
        <v>5.1000000000000005</v>
      </c>
      <c r="Q276">
        <v>5.3100000000000005</v>
      </c>
    </row>
    <row r="277" spans="1:17">
      <c r="A277" s="8">
        <v>41453</v>
      </c>
      <c r="B277" s="7">
        <v>5.16</v>
      </c>
      <c r="C277" s="7">
        <v>5.32</v>
      </c>
      <c r="O277" s="4">
        <v>41453</v>
      </c>
      <c r="P277">
        <v>5.16</v>
      </c>
      <c r="Q277">
        <v>5.32</v>
      </c>
    </row>
    <row r="278" spans="1:17">
      <c r="A278" s="8">
        <v>41486</v>
      </c>
      <c r="B278" s="7">
        <v>5.2700000000000005</v>
      </c>
      <c r="C278" s="7">
        <v>5.32</v>
      </c>
      <c r="O278" s="4">
        <v>41486</v>
      </c>
      <c r="P278">
        <v>5.2700000000000005</v>
      </c>
      <c r="Q278">
        <v>5.32</v>
      </c>
    </row>
    <row r="279" spans="1:17">
      <c r="A279" s="8">
        <v>41516</v>
      </c>
      <c r="B279" s="7">
        <v>5.03</v>
      </c>
      <c r="C279" s="7">
        <v>5.07</v>
      </c>
      <c r="O279" s="4">
        <v>41516</v>
      </c>
      <c r="P279">
        <v>5.03</v>
      </c>
      <c r="Q279">
        <v>5.07</v>
      </c>
    </row>
    <row r="280" spans="1:17">
      <c r="A280" s="8">
        <v>41547</v>
      </c>
      <c r="B280" s="7">
        <v>5.0200000000000005</v>
      </c>
      <c r="C280" s="7">
        <v>5.03</v>
      </c>
      <c r="O280" s="4">
        <v>41547</v>
      </c>
      <c r="P280">
        <v>5.0200000000000005</v>
      </c>
      <c r="Q280">
        <v>5.03</v>
      </c>
    </row>
    <row r="281" spans="1:17">
      <c r="A281" s="8">
        <v>41578</v>
      </c>
      <c r="B281" s="7">
        <v>5.3</v>
      </c>
      <c r="C281" s="7">
        <v>5.25</v>
      </c>
      <c r="O281" s="4">
        <v>41578</v>
      </c>
      <c r="P281">
        <v>5.3</v>
      </c>
      <c r="Q281">
        <v>5.25</v>
      </c>
    </row>
    <row r="282" spans="1:17">
      <c r="A282" s="8">
        <v>41607</v>
      </c>
      <c r="B282" s="7">
        <v>5.33</v>
      </c>
      <c r="C282" s="7">
        <v>5.33</v>
      </c>
      <c r="O282" s="4">
        <v>41607</v>
      </c>
      <c r="P282">
        <v>5.33</v>
      </c>
      <c r="Q282">
        <v>5.33</v>
      </c>
    </row>
    <row r="283" spans="1:17">
      <c r="A283" s="8">
        <v>41639</v>
      </c>
      <c r="B283" s="7">
        <v>7.09</v>
      </c>
      <c r="C283" s="7">
        <v>5.48</v>
      </c>
      <c r="O283" s="4">
        <v>41639</v>
      </c>
      <c r="P283">
        <v>7.09</v>
      </c>
      <c r="Q283">
        <v>5.48</v>
      </c>
    </row>
    <row r="284" spans="1:17">
      <c r="A284" s="8">
        <v>41670</v>
      </c>
      <c r="B284" s="7">
        <v>6.87</v>
      </c>
      <c r="C284" s="7">
        <v>5.45</v>
      </c>
      <c r="O284" s="4">
        <v>41670</v>
      </c>
      <c r="P284">
        <v>6.87</v>
      </c>
      <c r="Q284">
        <v>5.45</v>
      </c>
    </row>
    <row r="285" spans="1:17">
      <c r="A285" s="8">
        <v>41698</v>
      </c>
      <c r="B285" s="7">
        <v>6.8500000000000005</v>
      </c>
      <c r="C285" s="7">
        <v>5.5</v>
      </c>
      <c r="O285" s="4">
        <v>41698</v>
      </c>
      <c r="P285">
        <v>6.8500000000000005</v>
      </c>
      <c r="Q285">
        <v>5.5</v>
      </c>
    </row>
    <row r="286" spans="1:17">
      <c r="A286" s="8">
        <v>41729</v>
      </c>
      <c r="B286" s="7">
        <v>7.1400000000000006</v>
      </c>
      <c r="C286" s="7">
        <v>5.57</v>
      </c>
      <c r="O286" s="4">
        <v>41729</v>
      </c>
      <c r="P286">
        <v>7.1400000000000006</v>
      </c>
      <c r="Q286">
        <v>5.57</v>
      </c>
    </row>
    <row r="287" spans="1:17">
      <c r="A287" s="8">
        <v>41759</v>
      </c>
      <c r="B287" s="7">
        <v>7.3500000000000005</v>
      </c>
      <c r="C287" s="7">
        <v>5.87</v>
      </c>
      <c r="O287" s="4">
        <v>41759</v>
      </c>
      <c r="P287">
        <v>7.3500000000000005</v>
      </c>
      <c r="Q287">
        <v>5.87</v>
      </c>
    </row>
    <row r="288" spans="1:17">
      <c r="A288" s="8">
        <v>41789</v>
      </c>
      <c r="B288" s="7">
        <v>7.5600000000000005</v>
      </c>
      <c r="C288" s="7">
        <v>5.89</v>
      </c>
      <c r="O288" s="4">
        <v>41789</v>
      </c>
      <c r="P288">
        <v>7.5600000000000005</v>
      </c>
      <c r="Q288">
        <v>5.89</v>
      </c>
    </row>
    <row r="289" spans="1:17">
      <c r="A289" s="8">
        <v>41820</v>
      </c>
      <c r="B289" s="7">
        <v>7.6400000000000006</v>
      </c>
      <c r="C289" s="7">
        <v>6.1000000000000005</v>
      </c>
      <c r="O289" s="4">
        <v>41820</v>
      </c>
      <c r="P289">
        <v>7.6400000000000006</v>
      </c>
      <c r="Q289">
        <v>6.1000000000000005</v>
      </c>
    </row>
    <row r="290" spans="1:17">
      <c r="A290" s="8">
        <v>41851</v>
      </c>
      <c r="B290" s="7">
        <v>7.54</v>
      </c>
      <c r="C290" s="7">
        <v>5.66</v>
      </c>
      <c r="O290" s="4">
        <v>41851</v>
      </c>
      <c r="P290">
        <v>7.54</v>
      </c>
      <c r="Q290">
        <v>5.66</v>
      </c>
    </row>
    <row r="291" spans="1:17">
      <c r="A291" s="8">
        <v>41880</v>
      </c>
      <c r="B291" s="7">
        <v>7.91</v>
      </c>
      <c r="C291" s="7">
        <v>6.01</v>
      </c>
      <c r="O291" s="4">
        <v>41880</v>
      </c>
      <c r="P291">
        <v>7.91</v>
      </c>
      <c r="Q291">
        <v>6.01</v>
      </c>
    </row>
    <row r="292" spans="1:17">
      <c r="A292" s="8">
        <v>41912</v>
      </c>
      <c r="B292" s="7">
        <v>7.96</v>
      </c>
      <c r="C292" s="7">
        <v>6.1400000000000006</v>
      </c>
      <c r="O292" s="4">
        <v>41912</v>
      </c>
      <c r="P292">
        <v>7.96</v>
      </c>
      <c r="Q292">
        <v>6.1400000000000006</v>
      </c>
    </row>
    <row r="293" spans="1:17">
      <c r="A293" s="8">
        <v>41943</v>
      </c>
      <c r="B293" s="7">
        <v>8.23</v>
      </c>
      <c r="C293" s="7">
        <v>6.03</v>
      </c>
      <c r="O293" s="4">
        <v>41943</v>
      </c>
      <c r="P293">
        <v>8.23</v>
      </c>
      <c r="Q293">
        <v>6.03</v>
      </c>
    </row>
    <row r="294" spans="1:17">
      <c r="A294" s="8">
        <v>41971</v>
      </c>
      <c r="B294" s="7">
        <v>8.56</v>
      </c>
      <c r="C294" s="7">
        <v>6.46</v>
      </c>
      <c r="O294" s="4">
        <v>41971</v>
      </c>
      <c r="P294">
        <v>8.56</v>
      </c>
      <c r="Q294">
        <v>6.46</v>
      </c>
    </row>
    <row r="295" spans="1:17">
      <c r="A295" s="8">
        <v>42004</v>
      </c>
      <c r="B295" s="7">
        <v>11.52</v>
      </c>
      <c r="C295" s="7">
        <v>6.08</v>
      </c>
      <c r="O295" s="4">
        <v>42004</v>
      </c>
      <c r="P295">
        <v>11.52</v>
      </c>
      <c r="Q295">
        <v>6.08</v>
      </c>
    </row>
    <row r="296" spans="1:17">
      <c r="A296" s="8">
        <v>42034</v>
      </c>
      <c r="B296" s="7">
        <v>11.43</v>
      </c>
      <c r="C296" s="7">
        <v>6.97</v>
      </c>
      <c r="O296" s="4">
        <v>42034</v>
      </c>
      <c r="P296">
        <v>11.43</v>
      </c>
      <c r="Q296">
        <v>6.97</v>
      </c>
    </row>
    <row r="297" spans="1:17">
      <c r="A297" s="8">
        <v>42062</v>
      </c>
      <c r="B297" s="7">
        <v>12.06</v>
      </c>
      <c r="C297" s="7">
        <v>7.33</v>
      </c>
      <c r="O297" s="4">
        <v>42062</v>
      </c>
      <c r="P297">
        <v>12.06</v>
      </c>
      <c r="Q297">
        <v>7.33</v>
      </c>
    </row>
    <row r="298" spans="1:17">
      <c r="A298" s="8">
        <v>42094</v>
      </c>
      <c r="B298" s="7">
        <v>11.65</v>
      </c>
      <c r="C298" s="7">
        <v>6.86</v>
      </c>
      <c r="O298" s="4">
        <v>42094</v>
      </c>
      <c r="P298">
        <v>11.65</v>
      </c>
      <c r="Q298">
        <v>6.86</v>
      </c>
    </row>
    <row r="299" spans="1:17">
      <c r="A299" s="8">
        <v>42124</v>
      </c>
      <c r="B299" s="7">
        <v>11.59</v>
      </c>
      <c r="C299" s="7">
        <v>6.86</v>
      </c>
      <c r="O299" s="4">
        <v>42124</v>
      </c>
      <c r="P299">
        <v>11.59</v>
      </c>
      <c r="Q299">
        <v>6.86</v>
      </c>
    </row>
    <row r="300" spans="1:17">
      <c r="A300" s="8">
        <v>42153</v>
      </c>
      <c r="B300" s="7">
        <v>11.75</v>
      </c>
      <c r="C300" s="7">
        <v>6.93</v>
      </c>
      <c r="O300" s="4">
        <v>42153</v>
      </c>
      <c r="P300">
        <v>11.75</v>
      </c>
      <c r="Q300">
        <v>6.93</v>
      </c>
    </row>
    <row r="301" spans="1:17">
      <c r="A301" s="8">
        <v>42185</v>
      </c>
      <c r="B301" s="7">
        <v>11.370000000000001</v>
      </c>
      <c r="C301" s="7">
        <v>6.6400000000000006</v>
      </c>
      <c r="O301" s="4">
        <v>42185</v>
      </c>
      <c r="P301">
        <v>11.370000000000001</v>
      </c>
      <c r="Q301">
        <v>6.6400000000000006</v>
      </c>
    </row>
    <row r="302" spans="1:17">
      <c r="A302" s="8">
        <v>42216</v>
      </c>
      <c r="B302" s="7">
        <v>11.74</v>
      </c>
      <c r="C302" s="7">
        <v>6.95</v>
      </c>
      <c r="O302" s="4">
        <v>42216</v>
      </c>
      <c r="P302">
        <v>11.74</v>
      </c>
      <c r="Q302">
        <v>6.95</v>
      </c>
    </row>
    <row r="303" spans="1:17">
      <c r="A303" s="8">
        <v>42247</v>
      </c>
      <c r="B303" s="7">
        <v>11.32</v>
      </c>
      <c r="C303" s="7">
        <v>6.65</v>
      </c>
      <c r="O303" s="4">
        <v>42247</v>
      </c>
      <c r="P303">
        <v>11.32</v>
      </c>
      <c r="Q303">
        <v>6.65</v>
      </c>
    </row>
    <row r="304" spans="1:17">
      <c r="A304" s="8">
        <v>42277</v>
      </c>
      <c r="B304" s="7">
        <v>11.49</v>
      </c>
      <c r="C304" s="7">
        <v>6.79</v>
      </c>
      <c r="O304" s="4">
        <v>42277</v>
      </c>
      <c r="P304">
        <v>11.49</v>
      </c>
      <c r="Q304">
        <v>6.79</v>
      </c>
    </row>
    <row r="305" spans="1:17">
      <c r="A305" s="8">
        <v>42307</v>
      </c>
      <c r="B305" s="7">
        <v>12.450000000000001</v>
      </c>
      <c r="C305" s="7">
        <v>7.17</v>
      </c>
      <c r="O305" s="4">
        <v>42307</v>
      </c>
      <c r="P305">
        <v>12.450000000000001</v>
      </c>
      <c r="Q305">
        <v>7.17</v>
      </c>
    </row>
    <row r="306" spans="1:17">
      <c r="A306" s="8">
        <v>42338</v>
      </c>
      <c r="B306" s="7">
        <v>12.21</v>
      </c>
      <c r="C306" s="7">
        <v>7.21</v>
      </c>
      <c r="O306" s="4">
        <v>42338</v>
      </c>
      <c r="P306">
        <v>12.21</v>
      </c>
      <c r="Q306">
        <v>7.21</v>
      </c>
    </row>
    <row r="307" spans="1:17">
      <c r="A307" s="8">
        <v>42369</v>
      </c>
      <c r="B307" s="7">
        <v>12.91</v>
      </c>
      <c r="C307" s="7">
        <v>7.2700000000000005</v>
      </c>
      <c r="O307" s="4">
        <v>42369</v>
      </c>
      <c r="P307">
        <v>12.91</v>
      </c>
      <c r="Q307">
        <v>7.2700000000000005</v>
      </c>
    </row>
    <row r="308" spans="1:17">
      <c r="A308" s="8">
        <v>42398</v>
      </c>
      <c r="B308" s="7">
        <v>12.83</v>
      </c>
      <c r="C308" s="7">
        <v>7.98</v>
      </c>
      <c r="O308" s="4">
        <v>42398</v>
      </c>
      <c r="P308">
        <v>12.83</v>
      </c>
      <c r="Q308">
        <v>7.98</v>
      </c>
    </row>
    <row r="309" spans="1:17">
      <c r="A309" s="8">
        <v>42429</v>
      </c>
      <c r="B309" s="7">
        <v>12.64</v>
      </c>
      <c r="C309" s="7">
        <v>8.02</v>
      </c>
      <c r="O309" s="4">
        <v>42429</v>
      </c>
      <c r="P309">
        <v>12.64</v>
      </c>
      <c r="Q309">
        <v>8.02</v>
      </c>
    </row>
    <row r="310" spans="1:17">
      <c r="A310" s="8">
        <v>42460</v>
      </c>
      <c r="B310" s="7">
        <v>13.24</v>
      </c>
      <c r="C310" s="7">
        <v>8.6300000000000008</v>
      </c>
      <c r="O310" s="4">
        <v>42460</v>
      </c>
      <c r="P310">
        <v>13.24</v>
      </c>
      <c r="Q310">
        <v>8.6300000000000008</v>
      </c>
    </row>
    <row r="311" spans="1:17">
      <c r="A311" s="8">
        <v>42489</v>
      </c>
      <c r="B311" s="7">
        <v>13.3</v>
      </c>
      <c r="C311" s="7">
        <v>8.33</v>
      </c>
      <c r="O311" s="4">
        <v>42489</v>
      </c>
      <c r="P311">
        <v>13.3</v>
      </c>
      <c r="Q311">
        <v>8.33</v>
      </c>
    </row>
    <row r="312" spans="1:17">
      <c r="A312" s="8">
        <v>42521</v>
      </c>
      <c r="B312" s="7">
        <v>13.07</v>
      </c>
      <c r="C312" s="7">
        <v>8.2900000000000009</v>
      </c>
      <c r="O312" s="4">
        <v>42521</v>
      </c>
      <c r="P312">
        <v>13.07</v>
      </c>
      <c r="Q312">
        <v>8.2900000000000009</v>
      </c>
    </row>
    <row r="313" spans="1:17">
      <c r="A313" s="8">
        <v>42551</v>
      </c>
      <c r="B313" s="7">
        <v>13.69</v>
      </c>
      <c r="C313" s="7">
        <v>8.43</v>
      </c>
      <c r="O313" s="4">
        <v>42551</v>
      </c>
      <c r="P313">
        <v>13.69</v>
      </c>
      <c r="Q313">
        <v>8.43</v>
      </c>
    </row>
    <row r="314" spans="1:17">
      <c r="A314" s="8">
        <v>42580</v>
      </c>
      <c r="B314" s="7">
        <v>14.07</v>
      </c>
      <c r="C314" s="7">
        <v>8.11</v>
      </c>
      <c r="O314" s="4">
        <v>42580</v>
      </c>
      <c r="P314">
        <v>14.07</v>
      </c>
      <c r="Q314">
        <v>8.11</v>
      </c>
    </row>
    <row r="315" spans="1:17">
      <c r="A315" s="8">
        <v>42613</v>
      </c>
      <c r="B315" s="7">
        <v>13.790000000000001</v>
      </c>
      <c r="C315" s="7">
        <v>8.08</v>
      </c>
      <c r="O315" s="4">
        <v>42613</v>
      </c>
      <c r="P315">
        <v>13.790000000000001</v>
      </c>
      <c r="Q315">
        <v>8.08</v>
      </c>
    </row>
    <row r="316" spans="1:17">
      <c r="A316" s="8">
        <v>42643</v>
      </c>
      <c r="B316" s="7">
        <v>14.05</v>
      </c>
      <c r="C316" s="7">
        <v>7.87</v>
      </c>
      <c r="O316" s="4">
        <v>42643</v>
      </c>
      <c r="P316">
        <v>14.05</v>
      </c>
      <c r="Q316">
        <v>7.87</v>
      </c>
    </row>
    <row r="317" spans="1:17">
      <c r="A317" s="8">
        <v>42674</v>
      </c>
      <c r="B317" s="7">
        <v>13.85</v>
      </c>
      <c r="C317" s="7">
        <v>7.88</v>
      </c>
      <c r="O317" s="4">
        <v>42674</v>
      </c>
      <c r="P317">
        <v>13.85</v>
      </c>
      <c r="Q317">
        <v>7.88</v>
      </c>
    </row>
    <row r="318" spans="1:17">
      <c r="A318" s="8">
        <v>42704</v>
      </c>
      <c r="B318" s="7">
        <v>12.93</v>
      </c>
      <c r="C318" s="7">
        <v>7.5</v>
      </c>
      <c r="O318" s="4">
        <v>42704</v>
      </c>
      <c r="P318">
        <v>12.93</v>
      </c>
      <c r="Q318">
        <v>7.5</v>
      </c>
    </row>
    <row r="319" spans="1:17">
      <c r="A319" s="8">
        <v>42734</v>
      </c>
      <c r="B319" s="7">
        <v>13.52</v>
      </c>
      <c r="C319" s="7">
        <v>7.71</v>
      </c>
      <c r="O319" s="4">
        <v>42734</v>
      </c>
      <c r="P319">
        <v>13.52</v>
      </c>
      <c r="Q319">
        <v>7.71</v>
      </c>
    </row>
    <row r="320" spans="1:17">
      <c r="A320" s="8">
        <v>42766</v>
      </c>
      <c r="B320" s="7">
        <v>13.41</v>
      </c>
      <c r="C320" s="7">
        <v>7.73</v>
      </c>
      <c r="O320" s="4">
        <v>42766</v>
      </c>
      <c r="P320">
        <v>13.41</v>
      </c>
      <c r="Q320">
        <v>7.73</v>
      </c>
    </row>
    <row r="321" spans="1:17">
      <c r="A321" s="8">
        <v>42794</v>
      </c>
      <c r="B321" s="7">
        <v>14.26</v>
      </c>
      <c r="C321" s="7">
        <v>7.8</v>
      </c>
      <c r="O321" s="4">
        <v>42794</v>
      </c>
      <c r="P321">
        <v>14.26</v>
      </c>
      <c r="Q321">
        <v>7.8</v>
      </c>
    </row>
    <row r="322" spans="1:17">
      <c r="A322" s="8">
        <v>42825</v>
      </c>
      <c r="B322" s="7">
        <v>14.450000000000001</v>
      </c>
      <c r="C322" s="7">
        <v>7.8900000000000006</v>
      </c>
      <c r="O322" s="4">
        <v>42825</v>
      </c>
      <c r="P322">
        <v>14.450000000000001</v>
      </c>
      <c r="Q322">
        <v>7.8900000000000006</v>
      </c>
    </row>
    <row r="323" spans="1:17">
      <c r="A323" s="8">
        <v>42853</v>
      </c>
      <c r="B323" s="7">
        <v>14.63</v>
      </c>
      <c r="C323" s="7">
        <v>8.02</v>
      </c>
      <c r="O323" s="4">
        <v>42853</v>
      </c>
      <c r="P323">
        <v>14.63</v>
      </c>
      <c r="Q323">
        <v>8.02</v>
      </c>
    </row>
    <row r="324" spans="1:17">
      <c r="A324" s="8">
        <v>42886</v>
      </c>
      <c r="B324" s="7">
        <v>15.1</v>
      </c>
      <c r="C324" s="7">
        <v>8.4499999999999993</v>
      </c>
      <c r="O324" s="4">
        <v>42886</v>
      </c>
      <c r="P324">
        <v>15.1</v>
      </c>
      <c r="Q324">
        <v>8.4499999999999993</v>
      </c>
    </row>
    <row r="325" spans="1:17">
      <c r="A325" s="8">
        <v>42916</v>
      </c>
      <c r="B325" s="7">
        <v>14.92</v>
      </c>
      <c r="C325" s="7">
        <v>8.34</v>
      </c>
      <c r="O325" s="4">
        <v>42916</v>
      </c>
      <c r="P325">
        <v>14.92</v>
      </c>
      <c r="Q325">
        <v>8.34</v>
      </c>
    </row>
    <row r="326" spans="1:17">
      <c r="A326" s="8">
        <v>42947</v>
      </c>
      <c r="B326" s="7">
        <v>15.06</v>
      </c>
      <c r="C326" s="7">
        <v>8.52</v>
      </c>
      <c r="O326" s="4">
        <v>42947</v>
      </c>
      <c r="P326">
        <v>15.06</v>
      </c>
      <c r="Q326">
        <v>8.52</v>
      </c>
    </row>
    <row r="327" spans="1:17">
      <c r="A327" s="4">
        <v>42977</v>
      </c>
      <c r="B327">
        <v>15.07</v>
      </c>
      <c r="C327">
        <v>11.32</v>
      </c>
      <c r="O327" s="4">
        <v>42977</v>
      </c>
      <c r="P327">
        <v>15.07</v>
      </c>
      <c r="Q327">
        <v>11.32</v>
      </c>
    </row>
    <row r="328" spans="1:17">
      <c r="A328" s="4">
        <v>43008</v>
      </c>
      <c r="B328">
        <v>14.59</v>
      </c>
      <c r="C328">
        <v>11.23</v>
      </c>
      <c r="O328" s="4">
        <v>43008</v>
      </c>
      <c r="P328">
        <v>14.59</v>
      </c>
      <c r="Q328">
        <v>11.23</v>
      </c>
    </row>
    <row r="329" spans="1:17">
      <c r="A329" s="4">
        <v>43038</v>
      </c>
      <c r="B329">
        <v>14.35</v>
      </c>
      <c r="C329">
        <v>11.44</v>
      </c>
      <c r="O329" s="4">
        <v>43038</v>
      </c>
      <c r="P329">
        <v>14.35</v>
      </c>
      <c r="Q329">
        <v>11.44</v>
      </c>
    </row>
    <row r="330" spans="1:17">
      <c r="A330" s="4">
        <v>43069</v>
      </c>
      <c r="B330">
        <v>15.25</v>
      </c>
      <c r="C330">
        <v>11.42</v>
      </c>
      <c r="O330" s="4">
        <v>43069</v>
      </c>
      <c r="P330">
        <v>15.25</v>
      </c>
      <c r="Q330">
        <v>11.42</v>
      </c>
    </row>
    <row r="331" spans="1:17">
      <c r="A331" s="4">
        <v>43099</v>
      </c>
      <c r="B331">
        <v>15.7</v>
      </c>
      <c r="C331">
        <v>11.45</v>
      </c>
      <c r="O331" s="4">
        <v>43099</v>
      </c>
      <c r="P331">
        <v>15.7</v>
      </c>
      <c r="Q331">
        <v>11.45</v>
      </c>
    </row>
    <row r="332" spans="1:17">
      <c r="A332" s="4">
        <v>43130</v>
      </c>
      <c r="B332">
        <v>11.64</v>
      </c>
      <c r="C332">
        <v>11.92</v>
      </c>
      <c r="O332" s="4">
        <v>43130</v>
      </c>
      <c r="P332">
        <v>11.64</v>
      </c>
      <c r="Q332">
        <v>11.92</v>
      </c>
    </row>
    <row r="333" spans="1:17">
      <c r="A333" s="4">
        <v>43159</v>
      </c>
      <c r="B333">
        <v>10.65</v>
      </c>
      <c r="C333">
        <v>10.86</v>
      </c>
      <c r="O333" s="4">
        <v>43159</v>
      </c>
      <c r="P333">
        <v>10.65</v>
      </c>
      <c r="Q333">
        <v>10.86</v>
      </c>
    </row>
    <row r="334" spans="1:17">
      <c r="A334" s="4">
        <v>43189</v>
      </c>
      <c r="B334">
        <v>10.59</v>
      </c>
      <c r="C334">
        <v>10.92</v>
      </c>
      <c r="O334" s="4">
        <v>43189</v>
      </c>
      <c r="P334">
        <v>10.59</v>
      </c>
      <c r="Q334">
        <v>10.92</v>
      </c>
    </row>
    <row r="335" spans="1:17">
      <c r="A335" s="4">
        <v>43220</v>
      </c>
      <c r="B335">
        <v>9.8000000000000007</v>
      </c>
      <c r="C335">
        <v>10.86</v>
      </c>
      <c r="O335" s="4">
        <v>43220</v>
      </c>
      <c r="P335">
        <v>9.8000000000000007</v>
      </c>
      <c r="Q335">
        <v>10.86</v>
      </c>
    </row>
    <row r="336" spans="1:17">
      <c r="A336" s="4">
        <v>43250</v>
      </c>
      <c r="B336">
        <v>9.8800000000000008</v>
      </c>
      <c r="C336">
        <v>10.84</v>
      </c>
      <c r="O336" s="4">
        <v>43250</v>
      </c>
      <c r="P336">
        <v>9.8800000000000008</v>
      </c>
      <c r="Q336">
        <v>10.84</v>
      </c>
    </row>
    <row r="337" spans="1:17">
      <c r="A337" s="4">
        <v>43281</v>
      </c>
      <c r="B337">
        <v>10.57</v>
      </c>
      <c r="C337">
        <v>11.02</v>
      </c>
      <c r="O337" s="4">
        <v>43281</v>
      </c>
      <c r="P337">
        <v>10.57</v>
      </c>
      <c r="Q337">
        <v>11.02</v>
      </c>
    </row>
    <row r="338" spans="1:17">
      <c r="A338" s="4">
        <v>43311</v>
      </c>
      <c r="B338">
        <v>11.08</v>
      </c>
      <c r="C338">
        <v>11.62</v>
      </c>
      <c r="O338" s="4">
        <v>43311</v>
      </c>
      <c r="P338">
        <v>11.08</v>
      </c>
      <c r="Q338">
        <v>11.62</v>
      </c>
    </row>
    <row r="339" spans="1:17">
      <c r="A339" s="4">
        <v>43342</v>
      </c>
      <c r="B339">
        <v>10.87</v>
      </c>
      <c r="C339">
        <v>11.3</v>
      </c>
      <c r="O339" s="4">
        <v>43342</v>
      </c>
      <c r="P339">
        <v>10.87</v>
      </c>
      <c r="Q339">
        <v>11.3</v>
      </c>
    </row>
    <row r="340" spans="1:17">
      <c r="A340" s="4">
        <v>43373</v>
      </c>
      <c r="B340">
        <v>10.85</v>
      </c>
      <c r="C340">
        <v>11.61</v>
      </c>
      <c r="O340" s="4">
        <v>43373</v>
      </c>
      <c r="P340">
        <v>10.85</v>
      </c>
      <c r="Q340">
        <v>11.61</v>
      </c>
    </row>
    <row r="341" spans="1:17">
      <c r="A341" s="4">
        <v>43403</v>
      </c>
      <c r="B341">
        <v>11.04</v>
      </c>
      <c r="C341">
        <v>11.97</v>
      </c>
      <c r="O341" s="4">
        <v>43403</v>
      </c>
      <c r="P341">
        <v>11.04</v>
      </c>
      <c r="Q341">
        <v>11.97</v>
      </c>
    </row>
    <row r="342" spans="1:17">
      <c r="A342" s="4">
        <v>43434</v>
      </c>
      <c r="B342">
        <v>11.83</v>
      </c>
      <c r="C342">
        <v>12.67</v>
      </c>
      <c r="O342" s="4">
        <v>43434</v>
      </c>
      <c r="P342">
        <v>11.83</v>
      </c>
      <c r="Q342">
        <v>12.67</v>
      </c>
    </row>
    <row r="343" spans="1:17">
      <c r="A343" s="4">
        <v>43464</v>
      </c>
      <c r="B343">
        <v>10.71</v>
      </c>
      <c r="C343">
        <v>11.86</v>
      </c>
      <c r="O343" s="4">
        <v>43464</v>
      </c>
      <c r="P343">
        <v>10.71</v>
      </c>
      <c r="Q343">
        <v>11.86</v>
      </c>
    </row>
    <row r="344" spans="1:17">
      <c r="A344" s="4">
        <v>43495</v>
      </c>
      <c r="B344">
        <v>10.76</v>
      </c>
      <c r="C344">
        <v>12.03</v>
      </c>
      <c r="O344" s="4">
        <v>43495</v>
      </c>
      <c r="P344">
        <v>10.76</v>
      </c>
      <c r="Q344">
        <v>12.03</v>
      </c>
    </row>
    <row r="345" spans="1:17">
      <c r="A345" s="4">
        <v>43524</v>
      </c>
      <c r="B345">
        <v>11.22</v>
      </c>
      <c r="C345">
        <v>11.4</v>
      </c>
      <c r="O345" s="4">
        <v>43524</v>
      </c>
      <c r="P345">
        <v>11.22</v>
      </c>
      <c r="Q345">
        <v>11.4</v>
      </c>
    </row>
    <row r="346" spans="1:17">
      <c r="A346" s="4">
        <v>43554</v>
      </c>
      <c r="B346">
        <v>11.89</v>
      </c>
      <c r="C346">
        <v>11.78</v>
      </c>
      <c r="O346" s="4">
        <v>43554</v>
      </c>
      <c r="P346">
        <v>11.89</v>
      </c>
      <c r="Q346">
        <v>11.78</v>
      </c>
    </row>
    <row r="347" spans="1:17">
      <c r="A347" s="4">
        <v>43585</v>
      </c>
      <c r="B347">
        <v>12.43</v>
      </c>
      <c r="C347">
        <v>12.33</v>
      </c>
      <c r="O347" s="4">
        <v>43585</v>
      </c>
      <c r="P347">
        <v>12.43</v>
      </c>
      <c r="Q347">
        <v>12.33</v>
      </c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67298" r:id="rId4" name="XLDataChannel1">
          <controlPr defaultSize="0" print="0" autoLine="0" linkedCell="O2" r:id="rId5">
            <anchor moveWithCells="1">
              <from>
                <xdr:col>14</xdr:col>
                <xdr:colOff>0</xdr:colOff>
                <xdr:row>1</xdr:row>
                <xdr:rowOff>0</xdr:rowOff>
              </from>
              <to>
                <xdr:col>14</xdr:col>
                <xdr:colOff>619125</xdr:colOff>
                <xdr:row>2</xdr:row>
                <xdr:rowOff>0</xdr:rowOff>
              </to>
            </anchor>
          </controlPr>
        </control>
      </mc:Choice>
      <mc:Fallback>
        <control shapeId="567298" r:id="rId4" name="XLDataChannel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31</vt:i4>
      </vt:variant>
    </vt:vector>
  </HeadingPairs>
  <TitlesOfParts>
    <vt:vector size="31" baseType="lpstr">
      <vt:lpstr>Fig1</vt:lpstr>
      <vt:lpstr>Fig2</vt:lpstr>
      <vt:lpstr>Fig3</vt:lpstr>
      <vt:lpstr>Fig4</vt:lpstr>
      <vt:lpstr>DSAFO32ADVVERINF32</vt:lpstr>
      <vt:lpstr>Fig5</vt:lpstr>
      <vt:lpstr>Fig6</vt:lpstr>
      <vt:lpstr>Fig7</vt:lpstr>
      <vt:lpstr>Fig8</vt:lpstr>
      <vt:lpstr>Fig9</vt:lpstr>
      <vt:lpstr>Fig10</vt:lpstr>
      <vt:lpstr>Fig11</vt:lpstr>
      <vt:lpstr>Fig12</vt:lpstr>
      <vt:lpstr>Fig13</vt:lpstr>
      <vt:lpstr>Fig14</vt:lpstr>
      <vt:lpstr>Fig15</vt:lpstr>
      <vt:lpstr>Charts</vt:lpstr>
      <vt:lpstr>Sheet5</vt:lpstr>
      <vt:lpstr>morePER</vt:lpstr>
      <vt:lpstr>aFg1-3</vt:lpstr>
      <vt:lpstr>aFg4</vt:lpstr>
      <vt:lpstr>aFg5</vt:lpstr>
      <vt:lpstr>aFg6</vt:lpstr>
      <vt:lpstr>aFg7</vt:lpstr>
      <vt:lpstr>aFg8</vt:lpstr>
      <vt:lpstr>aFg9</vt:lpstr>
      <vt:lpstr>aFg10</vt:lpstr>
      <vt:lpstr>aFg11</vt:lpstr>
      <vt:lpstr>aFg12</vt:lpstr>
      <vt:lpstr>Sealed Air</vt:lpstr>
      <vt:lpstr>SealedBolsa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Pablo Fernandez</cp:lastModifiedBy>
  <cp:lastPrinted>2001-05-30T15:53:18Z</cp:lastPrinted>
  <dcterms:created xsi:type="dcterms:W3CDTF">2001-05-30T14:41:46Z</dcterms:created>
  <dcterms:modified xsi:type="dcterms:W3CDTF">2019-05-23T14:49:46Z</dcterms:modified>
</cp:coreProperties>
</file>