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135" windowWidth="15480" windowHeight="8325" activeTab="0"/>
  </bookViews>
  <sheets>
    <sheet name="35.5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<sst xmlns="http://schemas.openxmlformats.org/spreadsheetml/2006/main" count="57" uniqueCount="35">
  <si>
    <t>Valor de la marca ($ millones)</t>
  </si>
  <si>
    <t>E / V</t>
  </si>
  <si>
    <t>(E+D) / V</t>
  </si>
  <si>
    <t>Ventas 1994 ($ millones)</t>
  </si>
  <si>
    <t>Valor de la empresa ($ millones)</t>
  </si>
  <si>
    <t>Valor de la marca / valor empresa</t>
  </si>
  <si>
    <t>Ventas 1992 ($ millones)</t>
  </si>
  <si>
    <t>Valor de las acciones ($ millones)</t>
  </si>
  <si>
    <t>Genérico</t>
  </si>
  <si>
    <t>ROA</t>
  </si>
  <si>
    <t>g</t>
  </si>
  <si>
    <t>n (años)</t>
  </si>
  <si>
    <t>Ke</t>
  </si>
  <si>
    <t>E/(D+E)</t>
  </si>
  <si>
    <t>Kd</t>
  </si>
  <si>
    <t>WACC</t>
  </si>
  <si>
    <t>T</t>
  </si>
  <si>
    <t>NOPAT / V</t>
  </si>
  <si>
    <t>Diferencia</t>
  </si>
  <si>
    <t>Kellogg</t>
  </si>
  <si>
    <t>Coca-Cola</t>
  </si>
  <si>
    <t>Valor de la marca (millones de dólares)</t>
  </si>
  <si>
    <t>BFO / V</t>
  </si>
  <si>
    <t>p (payout)</t>
  </si>
  <si>
    <t>Valor de las acciones (millones de dólares)</t>
  </si>
  <si>
    <t>Valor de la marca / valor de las acciones</t>
  </si>
  <si>
    <t>Valor de la marca Coca-Cola 1993</t>
  </si>
  <si>
    <t>ROE</t>
  </si>
  <si>
    <t>V/Evc</t>
  </si>
  <si>
    <t>(AF+NOF) / V</t>
  </si>
  <si>
    <r>
      <t>p</t>
    </r>
    <r>
      <rPr>
        <sz val="9"/>
        <rFont val="Arial Narrow"/>
        <family val="0"/>
      </rPr>
      <t>n (payout tras n)</t>
    </r>
  </si>
  <si>
    <r>
      <t>g</t>
    </r>
    <r>
      <rPr>
        <sz val="9"/>
        <rFont val="Arial Narrow"/>
        <family val="0"/>
      </rPr>
      <t>n</t>
    </r>
  </si>
  <si>
    <t>Valor de la marca Kellogg 1995</t>
  </si>
  <si>
    <t>Ventas 1997 (millones de dólares)</t>
  </si>
  <si>
    <t>Valor de la marca Coca-Cola 1998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</si>
</sst>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&quot;Pts&quot;;\-#,##0&quot;Pts&quot;"/>
    <numFmt numFmtId="173" formatCode="#,##0&quot;Pts&quot;;[Red]\-#,##0&quot;Pts&quot;"/>
    <numFmt numFmtId="174" formatCode="#,##0.00&quot;Pts&quot;;\-#,##0.00&quot;Pts&quot;"/>
    <numFmt numFmtId="175" formatCode="#,##0.00&quot;Pts&quot;;[Red]\-#,##0.00&quot;Pts&quot;"/>
    <numFmt numFmtId="176" formatCode="_-* #,##0&quot;Pts&quot;_-;\-* #,##0&quot;Pts&quot;_-;_-* &quot;-&quot;&quot;Pts&quot;_-;_-@_-"/>
    <numFmt numFmtId="177" formatCode="_-* #,##0_P_t_s_-;\-* #,##0_P_t_s_-;_-* &quot;-&quot;_P_t_s_-;_-@_-"/>
    <numFmt numFmtId="178" formatCode="_-* #,##0.00&quot;Pts&quot;_-;\-* #,##0.00&quot;Pts&quot;_-;_-* &quot;-&quot;??&quot;Pts&quot;_-;_-@_-"/>
    <numFmt numFmtId="179" formatCode="_-* #,##0.00_P_t_s_-;\-* #,##0.00_P_t_s_-;_-* &quot;-&quot;??_P_t_s_-;_-@_-"/>
    <numFmt numFmtId="180" formatCode="0.0%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00%"/>
    <numFmt numFmtId="188" formatCode="0.0"/>
    <numFmt numFmtId="189" formatCode="0.000000000"/>
  </numFmts>
  <fonts count="15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9"/>
      <name val="Tms Rmn"/>
      <family val="0"/>
    </font>
    <font>
      <i/>
      <sz val="9"/>
      <name val="Tms Rmn"/>
      <family val="0"/>
    </font>
    <font>
      <sz val="10"/>
      <name val="Tms Rmn"/>
      <family val="0"/>
    </font>
    <font>
      <sz val="9"/>
      <name val="Arial Narrow"/>
      <family val="0"/>
    </font>
    <font>
      <b/>
      <sz val="10"/>
      <name val="Arial Narrow"/>
      <family val="0"/>
    </font>
    <font>
      <sz val="10"/>
      <name val="Arial Narrow"/>
      <family val="0"/>
    </font>
    <font>
      <i/>
      <sz val="9"/>
      <name val="Arial Narrow"/>
      <family val="0"/>
    </font>
    <font>
      <b/>
      <sz val="9"/>
      <name val="Arial Narrow"/>
      <family val="0"/>
    </font>
    <font>
      <sz val="8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/>
    </xf>
    <xf numFmtId="10" fontId="9" fillId="0" borderId="2" xfId="21" applyNumberFormat="1" applyFont="1" applyBorder="1" applyAlignment="1">
      <alignment/>
    </xf>
    <xf numFmtId="10" fontId="9" fillId="0" borderId="0" xfId="21" applyNumberFormat="1" applyFont="1" applyBorder="1" applyAlignment="1">
      <alignment/>
    </xf>
    <xf numFmtId="0" fontId="9" fillId="0" borderId="2" xfId="0" applyFont="1" applyBorder="1" applyAlignment="1">
      <alignment/>
    </xf>
    <xf numFmtId="2" fontId="9" fillId="0" borderId="2" xfId="0" applyNumberFormat="1" applyFont="1" applyBorder="1" applyAlignment="1">
      <alignment/>
    </xf>
    <xf numFmtId="0" fontId="10" fillId="0" borderId="3" xfId="0" applyFont="1" applyBorder="1" applyAlignment="1">
      <alignment/>
    </xf>
    <xf numFmtId="10" fontId="10" fillId="0" borderId="4" xfId="21" applyNumberFormat="1" applyFont="1" applyBorder="1" applyAlignment="1">
      <alignment/>
    </xf>
    <xf numFmtId="10" fontId="10" fillId="0" borderId="0" xfId="21" applyNumberFormat="1" applyFont="1" applyBorder="1" applyAlignment="1">
      <alignment/>
    </xf>
    <xf numFmtId="0" fontId="10" fillId="0" borderId="1" xfId="0" applyFont="1" applyBorder="1" applyAlignment="1">
      <alignment/>
    </xf>
    <xf numFmtId="10" fontId="10" fillId="0" borderId="2" xfId="21" applyNumberFormat="1" applyFont="1" applyBorder="1" applyAlignment="1">
      <alignment/>
    </xf>
    <xf numFmtId="0" fontId="10" fillId="0" borderId="5" xfId="0" applyFont="1" applyBorder="1" applyAlignment="1">
      <alignment/>
    </xf>
    <xf numFmtId="10" fontId="10" fillId="0" borderId="6" xfId="21" applyNumberFormat="1" applyFont="1" applyBorder="1" applyAlignment="1">
      <alignment/>
    </xf>
    <xf numFmtId="0" fontId="9" fillId="0" borderId="5" xfId="0" applyFont="1" applyBorder="1" applyAlignment="1">
      <alignment/>
    </xf>
    <xf numFmtId="10" fontId="9" fillId="0" borderId="6" xfId="21" applyNumberFormat="1" applyFont="1" applyBorder="1" applyAlignment="1">
      <alignment/>
    </xf>
    <xf numFmtId="0" fontId="9" fillId="0" borderId="3" xfId="0" applyFont="1" applyBorder="1" applyAlignment="1">
      <alignment/>
    </xf>
    <xf numFmtId="10" fontId="9" fillId="0" borderId="4" xfId="21" applyNumberFormat="1" applyFont="1" applyBorder="1" applyAlignment="1">
      <alignment/>
    </xf>
    <xf numFmtId="0" fontId="9" fillId="0" borderId="0" xfId="0" applyFont="1" applyBorder="1" applyAlignment="1">
      <alignment/>
    </xf>
    <xf numFmtId="187" fontId="9" fillId="0" borderId="2" xfId="21" applyNumberFormat="1" applyFont="1" applyBorder="1" applyAlignment="1">
      <alignment/>
    </xf>
    <xf numFmtId="0" fontId="9" fillId="0" borderId="0" xfId="0" applyFont="1" applyAlignment="1">
      <alignment/>
    </xf>
    <xf numFmtId="0" fontId="8" fillId="0" borderId="7" xfId="0" applyFont="1" applyFill="1" applyBorder="1" applyAlignment="1">
      <alignment/>
    </xf>
    <xf numFmtId="2" fontId="8" fillId="0" borderId="8" xfId="0" applyNumberFormat="1" applyFont="1" applyFill="1" applyBorder="1" applyAlignment="1">
      <alignment/>
    </xf>
    <xf numFmtId="2" fontId="8" fillId="0" borderId="9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2" fontId="8" fillId="0" borderId="7" xfId="0" applyNumberFormat="1" applyFont="1" applyFill="1" applyBorder="1" applyAlignment="1">
      <alignment/>
    </xf>
    <xf numFmtId="3" fontId="9" fillId="0" borderId="10" xfId="0" applyNumberFormat="1" applyFont="1" applyBorder="1" applyAlignment="1">
      <alignment/>
    </xf>
    <xf numFmtId="0" fontId="9" fillId="0" borderId="11" xfId="0" applyFont="1" applyBorder="1" applyAlignment="1">
      <alignment/>
    </xf>
    <xf numFmtId="0" fontId="8" fillId="0" borderId="7" xfId="0" applyFont="1" applyBorder="1" applyAlignment="1">
      <alignment/>
    </xf>
    <xf numFmtId="0" fontId="8" fillId="0" borderId="9" xfId="0" applyFont="1" applyBorder="1" applyAlignment="1">
      <alignment/>
    </xf>
    <xf numFmtId="3" fontId="8" fillId="0" borderId="12" xfId="0" applyNumberFormat="1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/>
    </xf>
    <xf numFmtId="180" fontId="9" fillId="0" borderId="15" xfId="21" applyNumberFormat="1" applyFont="1" applyBorder="1" applyAlignment="1">
      <alignment/>
    </xf>
    <xf numFmtId="9" fontId="7" fillId="0" borderId="2" xfId="21" applyFont="1" applyBorder="1" applyAlignment="1">
      <alignment/>
    </xf>
    <xf numFmtId="10" fontId="7" fillId="0" borderId="2" xfId="21" applyNumberFormat="1" applyFont="1" applyBorder="1" applyAlignment="1">
      <alignment/>
    </xf>
    <xf numFmtId="0" fontId="7" fillId="0" borderId="3" xfId="0" applyFont="1" applyBorder="1" applyAlignment="1">
      <alignment/>
    </xf>
    <xf numFmtId="0" fontId="7" fillId="0" borderId="0" xfId="0" applyFont="1" applyBorder="1" applyAlignment="1">
      <alignment/>
    </xf>
    <xf numFmtId="3" fontId="7" fillId="0" borderId="1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0" fontId="7" fillId="0" borderId="11" xfId="0" applyFont="1" applyBorder="1" applyAlignment="1">
      <alignment/>
    </xf>
    <xf numFmtId="0" fontId="11" fillId="0" borderId="7" xfId="0" applyFont="1" applyBorder="1" applyAlignment="1">
      <alignment/>
    </xf>
    <xf numFmtId="0" fontId="11" fillId="0" borderId="9" xfId="0" applyFont="1" applyBorder="1" applyAlignment="1">
      <alignment/>
    </xf>
    <xf numFmtId="3" fontId="11" fillId="0" borderId="0" xfId="0" applyNumberFormat="1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14" xfId="0" applyFont="1" applyBorder="1" applyAlignment="1">
      <alignment/>
    </xf>
    <xf numFmtId="180" fontId="7" fillId="0" borderId="15" xfId="21" applyNumberFormat="1" applyFont="1" applyBorder="1" applyAlignment="1">
      <alignment/>
    </xf>
    <xf numFmtId="10" fontId="7" fillId="0" borderId="0" xfId="21" applyNumberFormat="1" applyFont="1" applyBorder="1" applyAlignment="1">
      <alignment/>
    </xf>
    <xf numFmtId="0" fontId="7" fillId="0" borderId="0" xfId="0" applyFont="1" applyAlignment="1">
      <alignment horizontal="right"/>
    </xf>
    <xf numFmtId="0" fontId="7" fillId="0" borderId="4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9" fillId="0" borderId="7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villanueva\Desktop\Tablas%20libro%20val%202004\PFernandezDocumentos\Disco%202\DOCUMENTOS\LIBROS\LIBRO%20VALORACION\Graficos%20libro%20val\Cap.%2035.%20Val.%20marca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"/>
      <sheetName val="kellogg"/>
      <sheetName val="FLUJOS DIFERENCIALES"/>
      <sheetName val="tabla interbrand"/>
      <sheetName val="interbrand 2"/>
      <sheetName val="Interbrand"/>
      <sheetName val="ejemplo"/>
      <sheetName val="Fin world"/>
      <sheetName val="Interb-bancos"/>
      <sheetName val="fútbol"/>
      <sheetName val="capital..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O21"/>
  <sheetViews>
    <sheetView tabSelected="1" workbookViewId="0" topLeftCell="A1">
      <selection activeCell="G15" sqref="G15"/>
    </sheetView>
  </sheetViews>
  <sheetFormatPr defaultColWidth="9.00390625" defaultRowHeight="12"/>
  <cols>
    <col min="1" max="1" width="4.75390625" style="1" customWidth="1"/>
    <col min="2" max="2" width="9.125" style="7" customWidth="1"/>
    <col min="3" max="5" width="7.75390625" style="7" customWidth="1"/>
    <col min="6" max="6" width="2.00390625" style="7" customWidth="1"/>
    <col min="7" max="7" width="11.375" style="7" customWidth="1"/>
    <col min="8" max="10" width="9.125" style="7" customWidth="1"/>
    <col min="11" max="11" width="1.25" style="1" customWidth="1"/>
    <col min="12" max="12" width="12.375" style="1" customWidth="1"/>
    <col min="13" max="15" width="9.00390625" style="1" customWidth="1"/>
    <col min="16" max="16384" width="10.875" style="1" customWidth="1"/>
  </cols>
  <sheetData>
    <row r="1" ht="14.25" thickBot="1"/>
    <row r="2" spans="2:15" s="5" customFormat="1" ht="15" customHeight="1" thickBot="1">
      <c r="B2" s="8"/>
      <c r="C2" s="60" t="s">
        <v>32</v>
      </c>
      <c r="D2" s="61"/>
      <c r="E2" s="62"/>
      <c r="F2" s="9"/>
      <c r="G2" s="8"/>
      <c r="H2" s="63" t="s">
        <v>26</v>
      </c>
      <c r="I2" s="64"/>
      <c r="J2" s="65"/>
      <c r="L2" s="8"/>
      <c r="M2" s="63" t="s">
        <v>34</v>
      </c>
      <c r="N2" s="64"/>
      <c r="O2" s="65"/>
    </row>
    <row r="3" spans="2:15" s="6" customFormat="1" ht="13.5">
      <c r="B3" s="57"/>
      <c r="C3" s="58" t="s">
        <v>19</v>
      </c>
      <c r="D3" s="58" t="s">
        <v>8</v>
      </c>
      <c r="E3" s="58" t="s">
        <v>18</v>
      </c>
      <c r="F3" s="59"/>
      <c r="G3" s="57"/>
      <c r="H3" s="58" t="s">
        <v>20</v>
      </c>
      <c r="I3" s="58" t="s">
        <v>8</v>
      </c>
      <c r="J3" s="58" t="s">
        <v>18</v>
      </c>
      <c r="L3" s="57"/>
      <c r="M3" s="58" t="s">
        <v>20</v>
      </c>
      <c r="N3" s="58" t="s">
        <v>8</v>
      </c>
      <c r="O3" s="58" t="s">
        <v>18</v>
      </c>
    </row>
    <row r="4" spans="2:15" s="3" customFormat="1" ht="12.75">
      <c r="B4" s="10" t="s">
        <v>17</v>
      </c>
      <c r="C4" s="11">
        <v>0.1408</v>
      </c>
      <c r="D4" s="11">
        <v>0.0672</v>
      </c>
      <c r="E4" s="11">
        <f>C4-D4</f>
        <v>0.07360000000000001</v>
      </c>
      <c r="F4" s="12"/>
      <c r="G4" s="10" t="s">
        <v>22</v>
      </c>
      <c r="H4" s="11">
        <v>0.144</v>
      </c>
      <c r="I4" s="11">
        <v>0.12</v>
      </c>
      <c r="J4" s="11">
        <f>H4-I4</f>
        <v>0.023999999999999994</v>
      </c>
      <c r="L4" s="10" t="s">
        <v>22</v>
      </c>
      <c r="M4" s="11">
        <v>0.1856</v>
      </c>
      <c r="N4" s="11">
        <v>0.075</v>
      </c>
      <c r="O4" s="11">
        <f>M4-N4</f>
        <v>0.11059999999999999</v>
      </c>
    </row>
    <row r="5" spans="2:15" s="3" customFormat="1" ht="12.75">
      <c r="B5" s="10" t="s">
        <v>29</v>
      </c>
      <c r="C5" s="11">
        <v>0</v>
      </c>
      <c r="D5" s="11">
        <v>0</v>
      </c>
      <c r="E5" s="11">
        <f>C5-D5</f>
        <v>0</v>
      </c>
      <c r="F5" s="12"/>
      <c r="G5" s="10" t="s">
        <v>28</v>
      </c>
      <c r="H5" s="13">
        <v>3.364</v>
      </c>
      <c r="I5" s="13">
        <v>1.366</v>
      </c>
      <c r="J5" s="14">
        <f>H5-I5</f>
        <v>1.9979999999999998</v>
      </c>
      <c r="L5" s="10" t="s">
        <v>28</v>
      </c>
      <c r="M5" s="13">
        <v>1.67</v>
      </c>
      <c r="N5" s="13">
        <f>M5</f>
        <v>1.67</v>
      </c>
      <c r="O5" s="14">
        <f>M5-N5</f>
        <v>0</v>
      </c>
    </row>
    <row r="6" spans="2:15" s="2" customFormat="1" ht="13.5">
      <c r="B6" s="15" t="s">
        <v>9</v>
      </c>
      <c r="C6" s="16">
        <v>0.326</v>
      </c>
      <c r="D6" s="16">
        <v>0.15</v>
      </c>
      <c r="E6" s="16">
        <f>C6-D6</f>
        <v>0.17600000000000002</v>
      </c>
      <c r="F6" s="17"/>
      <c r="G6" s="18" t="s">
        <v>27</v>
      </c>
      <c r="H6" s="19">
        <f>H4*H5</f>
        <v>0.48441599999999996</v>
      </c>
      <c r="I6" s="19">
        <f>I4*I5</f>
        <v>0.16392</v>
      </c>
      <c r="J6" s="19">
        <f>H6-I6</f>
        <v>0.32049599999999995</v>
      </c>
      <c r="L6" s="18" t="s">
        <v>27</v>
      </c>
      <c r="M6" s="19">
        <f>M4*M5</f>
        <v>0.30995199999999995</v>
      </c>
      <c r="N6" s="19">
        <f>N4*N5</f>
        <v>0.12525</v>
      </c>
      <c r="O6" s="19">
        <f>M6-N6</f>
        <v>0.18470199999999995</v>
      </c>
    </row>
    <row r="7" spans="2:15" s="2" customFormat="1" ht="13.5">
      <c r="B7" s="20" t="s">
        <v>23</v>
      </c>
      <c r="C7" s="21">
        <v>0.44</v>
      </c>
      <c r="D7" s="21">
        <v>0.44</v>
      </c>
      <c r="E7" s="21">
        <v>0</v>
      </c>
      <c r="F7" s="17"/>
      <c r="G7" s="22" t="s">
        <v>23</v>
      </c>
      <c r="H7" s="23">
        <v>0.39</v>
      </c>
      <c r="I7" s="23">
        <f>H7</f>
        <v>0.39</v>
      </c>
      <c r="J7" s="23">
        <v>0</v>
      </c>
      <c r="L7" s="22" t="s">
        <v>23</v>
      </c>
      <c r="M7" s="23">
        <v>0.35</v>
      </c>
      <c r="N7" s="23">
        <f>M7</f>
        <v>0.35</v>
      </c>
      <c r="O7" s="23">
        <v>0</v>
      </c>
    </row>
    <row r="8" spans="2:15" s="3" customFormat="1" ht="12.75">
      <c r="B8" s="24" t="s">
        <v>10</v>
      </c>
      <c r="C8" s="25">
        <f>C6*(1-C7)</f>
        <v>0.18256000000000003</v>
      </c>
      <c r="D8" s="25">
        <f>D6*(1-D7)</f>
        <v>0.084</v>
      </c>
      <c r="E8" s="11">
        <f aca="true" t="shared" si="0" ref="E8:E15">C8-D8</f>
        <v>0.09856000000000002</v>
      </c>
      <c r="F8" s="12"/>
      <c r="G8" s="24" t="s">
        <v>10</v>
      </c>
      <c r="H8" s="25">
        <f>H6*(1-H7)</f>
        <v>0.29549376</v>
      </c>
      <c r="I8" s="25">
        <f>I6*(1-I7)</f>
        <v>0.0999912</v>
      </c>
      <c r="J8" s="11">
        <f>H8-I8</f>
        <v>0.19550256</v>
      </c>
      <c r="L8" s="24" t="s">
        <v>10</v>
      </c>
      <c r="M8" s="25">
        <f>M6*(1-M7)</f>
        <v>0.20146879999999998</v>
      </c>
      <c r="N8" s="25">
        <f>N6*(1-N7)</f>
        <v>0.0814125</v>
      </c>
      <c r="O8" s="11">
        <f>M8-N8</f>
        <v>0.12005629999999998</v>
      </c>
    </row>
    <row r="9" spans="2:15" s="3" customFormat="1" ht="12.75">
      <c r="B9" s="13" t="s">
        <v>11</v>
      </c>
      <c r="C9" s="13">
        <v>5</v>
      </c>
      <c r="D9" s="13">
        <v>5</v>
      </c>
      <c r="E9" s="13">
        <f t="shared" si="0"/>
        <v>0</v>
      </c>
      <c r="F9" s="26"/>
      <c r="G9" s="13" t="s">
        <v>11</v>
      </c>
      <c r="H9" s="13">
        <v>5</v>
      </c>
      <c r="I9" s="13">
        <f>H9</f>
        <v>5</v>
      </c>
      <c r="J9" s="13">
        <f>H9-I9</f>
        <v>0</v>
      </c>
      <c r="L9" s="13" t="s">
        <v>11</v>
      </c>
      <c r="M9" s="13">
        <v>10</v>
      </c>
      <c r="N9" s="13">
        <f>M9</f>
        <v>10</v>
      </c>
      <c r="O9" s="13">
        <f>M9-N9</f>
        <v>0</v>
      </c>
    </row>
    <row r="10" spans="2:15" s="2" customFormat="1" ht="13.5">
      <c r="B10" s="15" t="s">
        <v>12</v>
      </c>
      <c r="C10" s="16">
        <v>0.13</v>
      </c>
      <c r="D10" s="16">
        <v>0.13</v>
      </c>
      <c r="E10" s="16">
        <f t="shared" si="0"/>
        <v>0</v>
      </c>
      <c r="F10" s="17"/>
      <c r="G10" s="10" t="s">
        <v>12</v>
      </c>
      <c r="H10" s="27">
        <v>0.13325</v>
      </c>
      <c r="I10" s="27">
        <f>H10</f>
        <v>0.13325</v>
      </c>
      <c r="J10" s="11">
        <f>H10-I10</f>
        <v>0</v>
      </c>
      <c r="L10" s="10" t="s">
        <v>12</v>
      </c>
      <c r="M10" s="27">
        <v>0.1213</v>
      </c>
      <c r="N10" s="27">
        <f>M10</f>
        <v>0.1213</v>
      </c>
      <c r="O10" s="11">
        <f>M10-N10</f>
        <v>0</v>
      </c>
    </row>
    <row r="11" spans="2:15" s="2" customFormat="1" ht="13.5">
      <c r="B11" s="15" t="s">
        <v>13</v>
      </c>
      <c r="C11" s="16">
        <v>0.9216</v>
      </c>
      <c r="D11" s="16">
        <v>0.9216</v>
      </c>
      <c r="E11" s="16">
        <f t="shared" si="0"/>
        <v>0</v>
      </c>
      <c r="F11" s="17"/>
      <c r="G11" s="13" t="s">
        <v>30</v>
      </c>
      <c r="H11" s="42">
        <v>0.65</v>
      </c>
      <c r="I11" s="42">
        <f>H11</f>
        <v>0.65</v>
      </c>
      <c r="J11" s="42">
        <f>H11-I11</f>
        <v>0</v>
      </c>
      <c r="L11" s="13" t="s">
        <v>30</v>
      </c>
      <c r="M11" s="43">
        <v>0.8065</v>
      </c>
      <c r="N11" s="43">
        <v>0.521</v>
      </c>
      <c r="O11" s="43">
        <f>M11-N11</f>
        <v>0.2855</v>
      </c>
    </row>
    <row r="12" spans="2:15" s="2" customFormat="1" ht="13.5">
      <c r="B12" s="15" t="s">
        <v>14</v>
      </c>
      <c r="C12" s="16">
        <v>0.085</v>
      </c>
      <c r="D12" s="16">
        <v>0.085</v>
      </c>
      <c r="E12" s="16">
        <f t="shared" si="0"/>
        <v>0</v>
      </c>
      <c r="F12" s="17"/>
      <c r="G12" s="10" t="s">
        <v>31</v>
      </c>
      <c r="H12" s="11">
        <v>0.06</v>
      </c>
      <c r="I12" s="11">
        <v>0.06</v>
      </c>
      <c r="J12" s="11">
        <f>H12-I12</f>
        <v>0</v>
      </c>
      <c r="L12" s="10" t="s">
        <v>31</v>
      </c>
      <c r="M12" s="11">
        <v>0.06</v>
      </c>
      <c r="N12" s="11">
        <v>0.06</v>
      </c>
      <c r="O12" s="11">
        <f>M12-N12</f>
        <v>0</v>
      </c>
    </row>
    <row r="13" spans="2:10" s="2" customFormat="1" ht="13.5">
      <c r="B13" s="15" t="s">
        <v>16</v>
      </c>
      <c r="C13" s="16">
        <v>0.36</v>
      </c>
      <c r="D13" s="16">
        <v>0.36</v>
      </c>
      <c r="E13" s="16">
        <f t="shared" si="0"/>
        <v>0</v>
      </c>
      <c r="F13" s="17"/>
      <c r="G13" s="28"/>
      <c r="H13" s="28"/>
      <c r="I13" s="28"/>
      <c r="J13" s="28"/>
    </row>
    <row r="14" spans="2:10" s="3" customFormat="1" ht="12.75">
      <c r="B14" s="10" t="s">
        <v>15</v>
      </c>
      <c r="C14" s="11">
        <f>C10*C11+C12*(1-C11)*(1-C13)</f>
        <v>0.12407296</v>
      </c>
      <c r="D14" s="11">
        <f>D10*D11+D12*(1-D11)*(1-D13)</f>
        <v>0.12407296</v>
      </c>
      <c r="E14" s="11">
        <f t="shared" si="0"/>
        <v>0</v>
      </c>
      <c r="F14" s="12"/>
      <c r="G14" s="28"/>
      <c r="H14" s="28"/>
      <c r="I14" s="28"/>
      <c r="J14" s="28"/>
    </row>
    <row r="15" spans="2:10" s="3" customFormat="1" ht="12" customHeight="1">
      <c r="B15" s="10" t="s">
        <v>31</v>
      </c>
      <c r="C15" s="11">
        <v>0.05</v>
      </c>
      <c r="D15" s="11">
        <v>0.05</v>
      </c>
      <c r="E15" s="11">
        <f t="shared" si="0"/>
        <v>0</v>
      </c>
      <c r="F15" s="12"/>
      <c r="G15" s="28"/>
      <c r="H15" s="28"/>
      <c r="I15" s="28"/>
      <c r="J15" s="28"/>
    </row>
    <row r="16" ht="12" customHeight="1" thickBot="1"/>
    <row r="17" spans="2:15" s="4" customFormat="1" ht="12" customHeight="1" thickBot="1">
      <c r="B17" s="29" t="s">
        <v>2</v>
      </c>
      <c r="C17" s="30">
        <f>((C4-C5*C8)*(1+C8)/(C14-C8))*(1-((((1+C8)/(1+C14))^(C9-1))*((C8-C15)/(C14-C15))))</f>
        <v>3.3938455170571924</v>
      </c>
      <c r="D17" s="31">
        <f>((D4-D5*D8)*(1+D8)/(D14-D8))*(1-((((1+D8)/(1+D14))^(D9-1))*((D8-D15)/(D14-D15))))</f>
        <v>1.0961894527206213</v>
      </c>
      <c r="E17" s="30">
        <f>ROUNDDOWN(C17-D17,2)</f>
        <v>2.29</v>
      </c>
      <c r="F17" s="32"/>
      <c r="G17" s="29" t="s">
        <v>1</v>
      </c>
      <c r="H17" s="33">
        <f>((H4)*(1+H8)*(H7)/(H10-H8))*(1-((((1+H8)/(1+H10))^(H9))))+H4*(H11)*((1+H8)^(H9))/((1+H10)^(H9))*(1+H12)/(H10-H12)</f>
        <v>3.0714116468702426</v>
      </c>
      <c r="I17" s="33">
        <f>((I4)*(1+I8)*(I7)/(I10-I8))*(1-((((1+I8)/(1+I10))^(I9))))+I4*(I11)*((1+I8)^(I9))/((1+I10)^(I9))*(1+I12)/(I10-I12)</f>
        <v>1.1867324744768317</v>
      </c>
      <c r="J17" s="30">
        <f>ROUNDDOWN(H17-I17,2)</f>
        <v>1.88</v>
      </c>
      <c r="L17" s="29" t="s">
        <v>1</v>
      </c>
      <c r="M17" s="33">
        <f>((M4)*(1+M8)*(M7)/(M10-M8))*(1-((((1+M8)/(1+M10))^(M9))))+M4*(M11)*((1+M8)^(M9))/((1+M10)^(M9))*(1+M12)/(M10-M12)</f>
        <v>6.131893902814181</v>
      </c>
      <c r="N17" s="33">
        <f>((N4)*(1+N8)*(N7)/(N10-N8))*(1-((((1+N8)/(1+N10))^(N9))))+N4*(N11)*((1+N8)^(N9))/((1+N10)^(N9))*(1+N12)/(N10-N12)</f>
        <v>0.6866221629593137</v>
      </c>
      <c r="O17" s="30">
        <f>ROUNDDOWN(M17-N17,2)</f>
        <v>5.44</v>
      </c>
    </row>
    <row r="18" spans="2:15" ht="14.25" thickBot="1">
      <c r="B18" s="44" t="s">
        <v>3</v>
      </c>
      <c r="C18" s="45"/>
      <c r="D18" s="45"/>
      <c r="E18" s="46">
        <v>6562</v>
      </c>
      <c r="F18" s="47"/>
      <c r="G18" s="44" t="s">
        <v>6</v>
      </c>
      <c r="H18" s="48"/>
      <c r="I18" s="45"/>
      <c r="J18" s="46">
        <v>13074</v>
      </c>
      <c r="L18" s="24" t="s">
        <v>33</v>
      </c>
      <c r="M18" s="35"/>
      <c r="N18" s="26"/>
      <c r="O18" s="34">
        <v>18868</v>
      </c>
    </row>
    <row r="19" spans="2:15" ht="14.25" thickBot="1">
      <c r="B19" s="49" t="s">
        <v>0</v>
      </c>
      <c r="C19" s="50"/>
      <c r="D19" s="50"/>
      <c r="E19" s="38">
        <f>E17*E18</f>
        <v>15026.98</v>
      </c>
      <c r="F19" s="51"/>
      <c r="G19" s="49" t="s">
        <v>0</v>
      </c>
      <c r="H19" s="49"/>
      <c r="I19" s="50"/>
      <c r="J19" s="38">
        <f>J17*J18</f>
        <v>24579.12</v>
      </c>
      <c r="L19" s="36" t="s">
        <v>21</v>
      </c>
      <c r="M19" s="36"/>
      <c r="N19" s="37"/>
      <c r="O19" s="38">
        <f>O17*O18</f>
        <v>102641.92000000001</v>
      </c>
    </row>
    <row r="20" spans="2:15" ht="13.5">
      <c r="B20" s="44" t="s">
        <v>4</v>
      </c>
      <c r="C20" s="45"/>
      <c r="D20" s="45"/>
      <c r="E20" s="46">
        <f>E18*C17</f>
        <v>22270.414282929298</v>
      </c>
      <c r="F20" s="47"/>
      <c r="G20" s="44" t="s">
        <v>7</v>
      </c>
      <c r="H20" s="52"/>
      <c r="I20" s="45"/>
      <c r="J20" s="46">
        <f>J18*H17</f>
        <v>40155.63587118155</v>
      </c>
      <c r="L20" s="24" t="s">
        <v>24</v>
      </c>
      <c r="M20" s="39"/>
      <c r="N20" s="26"/>
      <c r="O20" s="34">
        <f>O18*M17</f>
        <v>115696.57415829795</v>
      </c>
    </row>
    <row r="21" spans="2:15" ht="13.5">
      <c r="B21" s="53" t="s">
        <v>5</v>
      </c>
      <c r="C21" s="54"/>
      <c r="D21" s="54"/>
      <c r="E21" s="55">
        <f>E19/E20</f>
        <v>0.6747508065675487</v>
      </c>
      <c r="F21" s="56"/>
      <c r="G21" s="53" t="s">
        <v>25</v>
      </c>
      <c r="H21" s="53"/>
      <c r="I21" s="54"/>
      <c r="J21" s="55">
        <f>J19/J20</f>
        <v>0.6120963961036331</v>
      </c>
      <c r="L21" s="10" t="s">
        <v>25</v>
      </c>
      <c r="M21" s="10"/>
      <c r="N21" s="40"/>
      <c r="O21" s="41">
        <f>O19/O20</f>
        <v>0.8871647302154656</v>
      </c>
    </row>
    <row r="22" ht="12.75" customHeight="1"/>
  </sheetData>
  <mergeCells count="3">
    <mergeCell ref="C2:E2"/>
    <mergeCell ref="H2:J2"/>
    <mergeCell ref="M2:O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PFERNANDEZ</dc:creator>
  <cp:keywords/>
  <dc:description/>
  <cp:lastModifiedBy>PFernandez</cp:lastModifiedBy>
  <dcterms:created xsi:type="dcterms:W3CDTF">2001-02-08T16:16:12Z</dcterms:created>
  <dcterms:modified xsi:type="dcterms:W3CDTF">2004-03-08T17:05:29Z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1637068044</vt:i4>
  </property>
  <property fmtid="{D5CDD505-2E9C-101B-9397-08002B2CF9AE}" pid="4" name="_EmailSubje">
    <vt:lpwstr>Cambiar estas tablas cap 35</vt:lpwstr>
  </property>
  <property fmtid="{D5CDD505-2E9C-101B-9397-08002B2CF9AE}" pid="5" name="_AuthorEma">
    <vt:lpwstr>fernandezpa@iese.edu</vt:lpwstr>
  </property>
  <property fmtid="{D5CDD505-2E9C-101B-9397-08002B2CF9AE}" pid="6" name="_AuthorEmailDisplayNa">
    <vt:lpwstr>Fernandez, Pablo</vt:lpwstr>
  </property>
</Properties>
</file>