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1415" windowHeight="5655" activeTab="0"/>
  </bookViews>
  <sheets>
    <sheet name="32.5" sheetId="1" r:id="rId1"/>
  </sheets>
  <definedNames>
    <definedName name="_xlnm.Print_Area">'32.5'!$A$1:$I$24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<sst xmlns="http://schemas.openxmlformats.org/spreadsheetml/2006/main" count="29" uniqueCount="26">
  <si>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R =  </t>
  </si>
  <si>
    <t>t</t>
  </si>
  <si>
    <t>CF</t>
  </si>
  <si>
    <t>t * CF</t>
  </si>
  <si>
    <t>1/(1+R)^t</t>
  </si>
  <si>
    <t>[2]*[4]</t>
  </si>
  <si>
    <t>[3]*[4]</t>
  </si>
  <si>
    <t>t*(t+1)*CF</t>
  </si>
  <si>
    <t>[4]*[7]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</si>
  <si>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</si>
  <si>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</si>
  <si>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</si>
  <si>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</si>
  <si>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</si>
  <si>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</si>
  <si>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</si>
  <si>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</si>
  <si>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</si>
  <si>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dividido</t>
  </si>
  <si>
    <t>por</t>
  </si>
  <si>
    <t>=</t>
  </si>
  <si>
    <t>dP / dR =</t>
  </si>
  <si>
    <t>d2P / dR2 =</t>
  </si>
  <si>
    <t>(1,05)^2</t>
  </si>
  <si>
    <t xml:space="preserve">Duración (años) </t>
  </si>
  <si>
    <t>Convexidad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</si>
</sst>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26" sqref="A26:IV26"/>
    </sheetView>
  </sheetViews>
  <sheetFormatPr defaultColWidth="8.796875" defaultRowHeight="15"/>
  <cols>
    <col min="1" max="1" width="9.8984375" style="1" customWidth="1"/>
    <col min="2" max="3" width="8.09765625" style="2" customWidth="1"/>
    <col min="4" max="4" width="8.5" style="2" customWidth="1"/>
    <col min="5" max="5" width="9.3984375" style="2" customWidth="1"/>
    <col min="6" max="7" width="8.5" style="2" customWidth="1"/>
    <col min="8" max="8" width="9.5" style="2" customWidth="1"/>
    <col min="9" max="9" width="9.3984375" style="2" customWidth="1"/>
    <col min="10" max="13" width="11" style="2" customWidth="1"/>
    <col min="14" max="14" width="3.59765625" style="2" customWidth="1"/>
    <col min="15" max="15" width="6.69921875" style="2" customWidth="1"/>
    <col min="16" max="16" width="7.19921875" style="2" customWidth="1"/>
    <col min="17" max="17" width="7.8984375" style="2" customWidth="1"/>
    <col min="18" max="20" width="7.19921875" style="2" customWidth="1"/>
    <col min="21" max="21" width="8.3984375" style="2" customWidth="1"/>
    <col min="22" max="22" width="11" style="2" customWidth="1"/>
    <col min="23" max="23" width="4.5" style="2" customWidth="1"/>
    <col min="24" max="39" width="5.69921875" style="2" customWidth="1"/>
    <col min="40" max="16384" width="11" style="2" customWidth="1"/>
  </cols>
  <sheetData>
    <row r="1" spans="5:6" ht="10.5">
      <c r="E1" s="4"/>
      <c r="F1" s="5"/>
    </row>
    <row r="2" spans="5:6" ht="10.5">
      <c r="E2" s="4" t="s">
        <v>0</v>
      </c>
      <c r="F2" s="5">
        <v>0.05</v>
      </c>
    </row>
    <row r="5" spans="1:21" s="4" customFormat="1" ht="10.5">
      <c r="A5" s="6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N5" s="2"/>
      <c r="O5" s="2"/>
      <c r="P5" s="2"/>
      <c r="Q5" s="2"/>
      <c r="R5" s="2"/>
      <c r="S5" s="2"/>
      <c r="T5" s="2"/>
      <c r="U5" s="2"/>
    </row>
    <row r="6" spans="1:21" s="4" customFormat="1" ht="10.5">
      <c r="A6" s="6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N6" s="2"/>
      <c r="O6" s="2"/>
      <c r="P6" s="2"/>
      <c r="Q6" s="2"/>
      <c r="R6" s="2"/>
      <c r="S6" s="2"/>
      <c r="T6" s="2"/>
      <c r="U6" s="2"/>
    </row>
    <row r="7" spans="2:9" ht="10.5">
      <c r="B7" s="2">
        <v>1</v>
      </c>
      <c r="C7" s="3">
        <v>50</v>
      </c>
      <c r="D7" s="3">
        <f aca="true" t="shared" si="0" ref="D7:D16">B7*C7</f>
        <v>50</v>
      </c>
      <c r="E7" s="8">
        <f aca="true" t="shared" si="1" ref="E7:E16">1/((1+$F$2)^B7)</f>
        <v>0.9523809523809523</v>
      </c>
      <c r="F7" s="9">
        <f aca="true" t="shared" si="2" ref="F7:F16">E7*C7</f>
        <v>47.61904761904761</v>
      </c>
      <c r="G7" s="9">
        <f aca="true" t="shared" si="3" ref="G7:G16">D7*E7</f>
        <v>47.61904761904761</v>
      </c>
      <c r="H7" s="3">
        <f aca="true" t="shared" si="4" ref="H7:H16">D7*(B7+1)</f>
        <v>100</v>
      </c>
      <c r="I7" s="9">
        <f aca="true" t="shared" si="5" ref="I7:I16">E7*H7</f>
        <v>95.23809523809523</v>
      </c>
    </row>
    <row r="8" spans="2:9" ht="10.5">
      <c r="B8" s="2">
        <f aca="true" t="shared" si="6" ref="B8:B16">B7+1</f>
        <v>2</v>
      </c>
      <c r="C8" s="3">
        <v>50</v>
      </c>
      <c r="D8" s="3">
        <f t="shared" si="0"/>
        <v>100</v>
      </c>
      <c r="E8" s="8">
        <f t="shared" si="1"/>
        <v>0.9070294784580498</v>
      </c>
      <c r="F8" s="9">
        <f t="shared" si="2"/>
        <v>45.35147392290249</v>
      </c>
      <c r="G8" s="9">
        <f t="shared" si="3"/>
        <v>90.70294784580499</v>
      </c>
      <c r="H8" s="3">
        <f t="shared" si="4"/>
        <v>300</v>
      </c>
      <c r="I8" s="9">
        <f t="shared" si="5"/>
        <v>272.10884353741494</v>
      </c>
    </row>
    <row r="9" spans="2:9" ht="10.5">
      <c r="B9" s="2">
        <f t="shared" si="6"/>
        <v>3</v>
      </c>
      <c r="C9" s="3">
        <v>50</v>
      </c>
      <c r="D9" s="3">
        <f t="shared" si="0"/>
        <v>150</v>
      </c>
      <c r="E9" s="8">
        <f t="shared" si="1"/>
        <v>0.863837598531476</v>
      </c>
      <c r="F9" s="9">
        <f t="shared" si="2"/>
        <v>43.1918799265738</v>
      </c>
      <c r="G9" s="9">
        <f t="shared" si="3"/>
        <v>129.5756397797214</v>
      </c>
      <c r="H9" s="3">
        <f t="shared" si="4"/>
        <v>600</v>
      </c>
      <c r="I9" s="9">
        <f t="shared" si="5"/>
        <v>518.3025591188856</v>
      </c>
    </row>
    <row r="10" spans="2:9" ht="10.5">
      <c r="B10" s="2">
        <f t="shared" si="6"/>
        <v>4</v>
      </c>
      <c r="C10" s="3">
        <v>50</v>
      </c>
      <c r="D10" s="3">
        <f t="shared" si="0"/>
        <v>200</v>
      </c>
      <c r="E10" s="8">
        <f t="shared" si="1"/>
        <v>0.822702474791882</v>
      </c>
      <c r="F10" s="9">
        <f t="shared" si="2"/>
        <v>41.1351237395941</v>
      </c>
      <c r="G10" s="9">
        <f t="shared" si="3"/>
        <v>164.5404949583764</v>
      </c>
      <c r="H10" s="3">
        <f t="shared" si="4"/>
        <v>1000</v>
      </c>
      <c r="I10" s="9">
        <f t="shared" si="5"/>
        <v>822.702474791882</v>
      </c>
    </row>
    <row r="11" spans="2:9" ht="10.5">
      <c r="B11" s="2">
        <f t="shared" si="6"/>
        <v>5</v>
      </c>
      <c r="C11" s="3">
        <v>50</v>
      </c>
      <c r="D11" s="3">
        <f t="shared" si="0"/>
        <v>250</v>
      </c>
      <c r="E11" s="8">
        <f t="shared" si="1"/>
        <v>0.783526166468459</v>
      </c>
      <c r="F11" s="9">
        <f t="shared" si="2"/>
        <v>39.17630832342295</v>
      </c>
      <c r="G11" s="9">
        <f t="shared" si="3"/>
        <v>195.88154161711475</v>
      </c>
      <c r="H11" s="3">
        <f t="shared" si="4"/>
        <v>1500</v>
      </c>
      <c r="I11" s="9">
        <f t="shared" si="5"/>
        <v>1175.2892497026885</v>
      </c>
    </row>
    <row r="12" spans="2:9" ht="10.5">
      <c r="B12" s="2">
        <f t="shared" si="6"/>
        <v>6</v>
      </c>
      <c r="C12" s="3">
        <v>50</v>
      </c>
      <c r="D12" s="3">
        <f t="shared" si="0"/>
        <v>300</v>
      </c>
      <c r="E12" s="8">
        <f t="shared" si="1"/>
        <v>0.7462153966366276</v>
      </c>
      <c r="F12" s="9">
        <f t="shared" si="2"/>
        <v>37.31076983183138</v>
      </c>
      <c r="G12" s="9">
        <f t="shared" si="3"/>
        <v>223.86461899098828</v>
      </c>
      <c r="H12" s="3">
        <f t="shared" si="4"/>
        <v>2100</v>
      </c>
      <c r="I12" s="9">
        <f t="shared" si="5"/>
        <v>1567.052332936918</v>
      </c>
    </row>
    <row r="13" spans="2:9" ht="10.5">
      <c r="B13" s="2">
        <f t="shared" si="6"/>
        <v>7</v>
      </c>
      <c r="C13" s="3">
        <v>50</v>
      </c>
      <c r="D13" s="3">
        <f t="shared" si="0"/>
        <v>350</v>
      </c>
      <c r="E13" s="8">
        <f t="shared" si="1"/>
        <v>0.7106813301301215</v>
      </c>
      <c r="F13" s="9">
        <f t="shared" si="2"/>
        <v>35.53406650650607</v>
      </c>
      <c r="G13" s="9">
        <f t="shared" si="3"/>
        <v>248.7384655455425</v>
      </c>
      <c r="H13" s="3">
        <f t="shared" si="4"/>
        <v>2800</v>
      </c>
      <c r="I13" s="9">
        <f t="shared" si="5"/>
        <v>1989.90772436434</v>
      </c>
    </row>
    <row r="14" spans="2:9" ht="10.5">
      <c r="B14" s="2">
        <f t="shared" si="6"/>
        <v>8</v>
      </c>
      <c r="C14" s="3">
        <v>50</v>
      </c>
      <c r="D14" s="3">
        <f t="shared" si="0"/>
        <v>400</v>
      </c>
      <c r="E14" s="8">
        <f t="shared" si="1"/>
        <v>0.6768393620286872</v>
      </c>
      <c r="F14" s="9">
        <f t="shared" si="2"/>
        <v>33.84196810143436</v>
      </c>
      <c r="G14" s="9">
        <f t="shared" si="3"/>
        <v>270.7357448114749</v>
      </c>
      <c r="H14" s="3">
        <f t="shared" si="4"/>
        <v>3600</v>
      </c>
      <c r="I14" s="9">
        <f t="shared" si="5"/>
        <v>2436.621703303274</v>
      </c>
    </row>
    <row r="15" spans="2:9" ht="10.5">
      <c r="B15" s="2">
        <f t="shared" si="6"/>
        <v>9</v>
      </c>
      <c r="C15" s="3">
        <v>50</v>
      </c>
      <c r="D15" s="3">
        <f t="shared" si="0"/>
        <v>450</v>
      </c>
      <c r="E15" s="8">
        <f t="shared" si="1"/>
        <v>0.6446089162177973</v>
      </c>
      <c r="F15" s="9">
        <f t="shared" si="2"/>
        <v>32.23044581088986</v>
      </c>
      <c r="G15" s="9">
        <f t="shared" si="3"/>
        <v>290.07401229800877</v>
      </c>
      <c r="H15" s="3">
        <f t="shared" si="4"/>
        <v>4500</v>
      </c>
      <c r="I15" s="9">
        <f t="shared" si="5"/>
        <v>2900.7401229800876</v>
      </c>
    </row>
    <row r="16" spans="2:9" ht="10.5">
      <c r="B16" s="2">
        <f t="shared" si="6"/>
        <v>10</v>
      </c>
      <c r="C16" s="3">
        <v>1050</v>
      </c>
      <c r="D16" s="3">
        <f t="shared" si="0"/>
        <v>10500</v>
      </c>
      <c r="E16" s="8">
        <f t="shared" si="1"/>
        <v>0.6139132535407593</v>
      </c>
      <c r="F16" s="9">
        <f t="shared" si="2"/>
        <v>644.6089162177973</v>
      </c>
      <c r="G16" s="9">
        <f t="shared" si="3"/>
        <v>6446.089162177973</v>
      </c>
      <c r="H16" s="3">
        <f t="shared" si="4"/>
        <v>115500</v>
      </c>
      <c r="I16" s="9">
        <f t="shared" si="5"/>
        <v>70906.9807839577</v>
      </c>
    </row>
    <row r="17" spans="3:8" ht="10.5">
      <c r="C17" s="3"/>
      <c r="D17" s="3"/>
      <c r="G17" s="9"/>
      <c r="H17" s="9"/>
    </row>
    <row r="18" spans="2:9" ht="10.5">
      <c r="B18" s="7" t="s">
        <v>17</v>
      </c>
      <c r="C18" s="3"/>
      <c r="D18" s="3"/>
      <c r="F18" s="9">
        <f>SUM(F7:F16)</f>
        <v>1000</v>
      </c>
      <c r="G18" s="9">
        <f>SUM(G7:G16)</f>
        <v>8107.821675644052</v>
      </c>
      <c r="H18" s="9"/>
      <c r="I18" s="9">
        <f>SUM(I7:I16)</f>
        <v>82684.94388993128</v>
      </c>
    </row>
    <row r="19" spans="3:4" ht="10.5">
      <c r="C19" s="3"/>
      <c r="D19" s="3"/>
    </row>
    <row r="20" spans="3:9" ht="10.5">
      <c r="C20" s="3"/>
      <c r="D20" s="3"/>
      <c r="G20" s="10" t="s">
        <v>18</v>
      </c>
      <c r="H20" s="10"/>
      <c r="I20" s="10" t="s">
        <v>18</v>
      </c>
    </row>
    <row r="21" spans="7:9" ht="10.5">
      <c r="G21" s="10" t="s">
        <v>19</v>
      </c>
      <c r="H21" s="10"/>
      <c r="I21" s="10" t="s">
        <v>19</v>
      </c>
    </row>
    <row r="22" spans="7:9" ht="10.5">
      <c r="G22" s="10">
        <f>1+F2</f>
        <v>1.05</v>
      </c>
      <c r="H22" s="10"/>
      <c r="I22" s="10" t="s">
        <v>23</v>
      </c>
    </row>
    <row r="23" spans="7:9" ht="10.5">
      <c r="G23" s="10" t="s">
        <v>20</v>
      </c>
      <c r="H23" s="10"/>
      <c r="I23" s="10" t="s">
        <v>20</v>
      </c>
    </row>
    <row r="24" spans="6:9" ht="10.5">
      <c r="F24" s="10" t="s">
        <v>21</v>
      </c>
      <c r="G24" s="11">
        <f>G18/G22</f>
        <v>7721.734929184811</v>
      </c>
      <c r="H24" s="10" t="s">
        <v>22</v>
      </c>
      <c r="I24" s="11">
        <f>I18/G22/G22</f>
        <v>74997.68153281747</v>
      </c>
    </row>
    <row r="26" spans="6:9" ht="10.5">
      <c r="F26" s="7" t="s">
        <v>24</v>
      </c>
      <c r="G26" s="12">
        <f>G24/F18*G22</f>
        <v>8.107821675644052</v>
      </c>
      <c r="H26" s="7" t="s">
        <v>25</v>
      </c>
      <c r="I26" s="12">
        <f>I24/F18</f>
        <v>74.99768153281747</v>
      </c>
    </row>
  </sheetData>
  <printOptions/>
  <pageMargins left="0.7500000000000001" right="0.750000000000000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cp:lastPrinted>2003-11-22T10:01:33Z</cp:lastPrinted>
  <dcterms:created xsi:type="dcterms:W3CDTF">2000-11-18T12:38:43Z</dcterms:created>
  <dcterms:modified xsi:type="dcterms:W3CDTF">2004-03-08T16:40:54Z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312519567</vt:i4>
  </property>
  <property fmtid="{D5CDD505-2E9C-101B-9397-08002B2CF9AE}" pid="4" name="_EmailSubje">
    <vt:lpwstr>Cambiar estas tablas cap 32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