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1415" windowHeight="5655" activeTab="0"/>
  </bookViews>
  <sheets>
    <sheet name="32.3" sheetId="1" r:id="rId1"/>
  </sheets>
  <definedNames>
    <definedName name="_xlnm.Print_Area">'32.3'!#REF!</definedName>
  </definedNames>
  <calcPr fullCalcOnLoad="1"/>
</workbook>
</file>

<file path=xl/sharedStrings.xml><?xml version="1.0" encoding="utf-8"?>
<sst xmlns="http://schemas.openxmlformats.org/spreadsheetml/2006/main" count="22" uniqueCount="20">
  <si>
    <t>[3]</t>
  </si>
  <si>
    <t>[4]</t>
  </si>
  <si>
    <t>[5]</t>
  </si>
  <si>
    <t>[6]</t>
  </si>
  <si>
    <t>[7]</t>
  </si>
  <si>
    <t>Amortización</t>
  </si>
  <si>
    <t>Precio</t>
  </si>
  <si>
    <t>años</t>
  </si>
  <si>
    <t>último pago</t>
  </si>
  <si>
    <t>del último pago*</t>
  </si>
  <si>
    <t xml:space="preserve"> [1]</t>
  </si>
  <si>
    <t>tasa forward (t-1):t</t>
  </si>
  <si>
    <t>Cupón anual</t>
  </si>
  <si>
    <t>Flujos</t>
  </si>
  <si>
    <t>Valor actual de los Flujos</t>
  </si>
  <si>
    <t>Tipos</t>
  </si>
  <si>
    <t>último</t>
  </si>
  <si>
    <t>Interés del último pago</t>
  </si>
  <si>
    <t>R (Y.T.M.)</t>
  </si>
  <si>
    <t>[2]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</si>
</sst>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10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2"/>
      <color indexed="12"/>
      <name val="Tms Rmn"/>
      <family val="0"/>
    </font>
    <font>
      <u val="single"/>
      <sz val="12"/>
      <color indexed="36"/>
      <name val="Tms Rmn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85" fontId="4" fillId="0" borderId="2" xfId="0" applyNumberFormat="1" applyFont="1" applyBorder="1" applyAlignment="1">
      <alignment horizontal="center"/>
    </xf>
    <xf numFmtId="10" fontId="4" fillId="0" borderId="2" xfId="21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10" fontId="4" fillId="0" borderId="0" xfId="21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85" fontId="4" fillId="0" borderId="7" xfId="0" applyNumberFormat="1" applyFont="1" applyBorder="1" applyAlignment="1">
      <alignment horizontal="center"/>
    </xf>
    <xf numFmtId="10" fontId="4" fillId="0" borderId="7" xfId="21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'32.3'!#REF!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'32.3'!#REF!</c:f>
              <c:strCache>
                <c:ptCount val="97"/>
                <c:pt idx="0">
                  <c:v>0.02</c:v>
                </c:pt>
                <c:pt idx="1">
                  <c:v>0.025</c:v>
                </c:pt>
                <c:pt idx="2">
                  <c:v>0.030000000000000002</c:v>
                </c:pt>
                <c:pt idx="3">
                  <c:v>0.035</c:v>
                </c:pt>
                <c:pt idx="4">
                  <c:v>0.04</c:v>
                </c:pt>
                <c:pt idx="5">
                  <c:v>0.045</c:v>
                </c:pt>
                <c:pt idx="6">
                  <c:v>0.049999999999999996</c:v>
                </c:pt>
                <c:pt idx="7">
                  <c:v>0.05499999999999999</c:v>
                </c:pt>
                <c:pt idx="8">
                  <c:v>0.05999999999999999</c:v>
                </c:pt>
                <c:pt idx="9">
                  <c:v>0.06499999999999999</c:v>
                </c:pt>
                <c:pt idx="10">
                  <c:v>0.06999999999999999</c:v>
                </c:pt>
                <c:pt idx="11">
                  <c:v>0.075</c:v>
                </c:pt>
                <c:pt idx="12">
                  <c:v>0.08</c:v>
                </c:pt>
                <c:pt idx="13">
                  <c:v>0.085</c:v>
                </c:pt>
                <c:pt idx="14">
                  <c:v>0.09000000000000001</c:v>
                </c:pt>
                <c:pt idx="15">
                  <c:v>0.09500000000000001</c:v>
                </c:pt>
                <c:pt idx="16">
                  <c:v>0.10000000000000002</c:v>
                </c:pt>
                <c:pt idx="17">
                  <c:v>0.10500000000000002</c:v>
                </c:pt>
                <c:pt idx="18">
                  <c:v>0.11000000000000003</c:v>
                </c:pt>
                <c:pt idx="19">
                  <c:v>0.11500000000000003</c:v>
                </c:pt>
                <c:pt idx="20">
                  <c:v>0.12000000000000004</c:v>
                </c:pt>
                <c:pt idx="21">
                  <c:v>0.12500000000000003</c:v>
                </c:pt>
                <c:pt idx="22">
                  <c:v>0.13000000000000003</c:v>
                </c:pt>
                <c:pt idx="23">
                  <c:v>0.13500000000000004</c:v>
                </c:pt>
                <c:pt idx="24">
                  <c:v>0.14000000000000004</c:v>
                </c:pt>
                <c:pt idx="25">
                  <c:v>0.14500000000000005</c:v>
                </c:pt>
                <c:pt idx="26">
                  <c:v>0.15000000000000005</c:v>
                </c:pt>
                <c:pt idx="27">
                  <c:v>0.15500000000000005</c:v>
                </c:pt>
                <c:pt idx="28">
                  <c:v>0.16000000000000006</c:v>
                </c:pt>
                <c:pt idx="29">
                  <c:v>0.16500000000000006</c:v>
                </c:pt>
                <c:pt idx="30">
                  <c:v>0.17000000000000007</c:v>
                </c:pt>
                <c:pt idx="31">
                  <c:v>0.17500000000000007</c:v>
                </c:pt>
                <c:pt idx="32">
                  <c:v>0.18000000000000008</c:v>
                </c:pt>
                <c:pt idx="33">
                  <c:v>0.18500000000000008</c:v>
                </c:pt>
                <c:pt idx="34">
                  <c:v>0.19000000000000009</c:v>
                </c:pt>
                <c:pt idx="35">
                  <c:v>0.1950000000000001</c:v>
                </c:pt>
                <c:pt idx="36">
                  <c:v>0.2000000000000001</c:v>
                </c:pt>
                <c:pt idx="37">
                  <c:v>0.2050000000000001</c:v>
                </c:pt>
                <c:pt idx="38">
                  <c:v>0.2100000000000001</c:v>
                </c:pt>
                <c:pt idx="39">
                  <c:v>0.2150000000000001</c:v>
                </c:pt>
                <c:pt idx="40">
                  <c:v>0.2200000000000001</c:v>
                </c:pt>
                <c:pt idx="41">
                  <c:v>0.22500000000000012</c:v>
                </c:pt>
                <c:pt idx="42">
                  <c:v>0.23000000000000012</c:v>
                </c:pt>
                <c:pt idx="43">
                  <c:v>0.23500000000000013</c:v>
                </c:pt>
                <c:pt idx="44">
                  <c:v>0.24000000000000013</c:v>
                </c:pt>
                <c:pt idx="45">
                  <c:v>0.24500000000000013</c:v>
                </c:pt>
                <c:pt idx="46">
                  <c:v>0.2500000000000001</c:v>
                </c:pt>
                <c:pt idx="47">
                  <c:v>0.2550000000000001</c:v>
                </c:pt>
                <c:pt idx="48">
                  <c:v>0.2600000000000001</c:v>
                </c:pt>
                <c:pt idx="49">
                  <c:v>0.2650000000000001</c:v>
                </c:pt>
                <c:pt idx="50">
                  <c:v>0.27000000000000013</c:v>
                </c:pt>
                <c:pt idx="51">
                  <c:v>0.27500000000000013</c:v>
                </c:pt>
                <c:pt idx="52">
                  <c:v>0.28000000000000014</c:v>
                </c:pt>
                <c:pt idx="53">
                  <c:v>0.28500000000000014</c:v>
                </c:pt>
                <c:pt idx="54">
                  <c:v>0.29000000000000015</c:v>
                </c:pt>
                <c:pt idx="55">
                  <c:v>0.29500000000000015</c:v>
                </c:pt>
                <c:pt idx="56">
                  <c:v>0.30000000000000016</c:v>
                </c:pt>
                <c:pt idx="57">
                  <c:v>0.30500000000000016</c:v>
                </c:pt>
                <c:pt idx="58">
                  <c:v>0.31000000000000016</c:v>
                </c:pt>
                <c:pt idx="59">
                  <c:v>0.31500000000000017</c:v>
                </c:pt>
                <c:pt idx="60">
                  <c:v>0.3200000000000002</c:v>
                </c:pt>
                <c:pt idx="61">
                  <c:v>0.3250000000000002</c:v>
                </c:pt>
                <c:pt idx="62">
                  <c:v>0.3300000000000002</c:v>
                </c:pt>
                <c:pt idx="63">
                  <c:v>0.3350000000000002</c:v>
                </c:pt>
                <c:pt idx="64">
                  <c:v>0.3400000000000002</c:v>
                </c:pt>
                <c:pt idx="65">
                  <c:v>0.3450000000000002</c:v>
                </c:pt>
                <c:pt idx="66">
                  <c:v>0.3500000000000002</c:v>
                </c:pt>
                <c:pt idx="67">
                  <c:v>0.3550000000000002</c:v>
                </c:pt>
                <c:pt idx="68">
                  <c:v>0.3600000000000002</c:v>
                </c:pt>
                <c:pt idx="69">
                  <c:v>0.3650000000000002</c:v>
                </c:pt>
                <c:pt idx="70">
                  <c:v>0.3700000000000002</c:v>
                </c:pt>
                <c:pt idx="71">
                  <c:v>0.3750000000000002</c:v>
                </c:pt>
                <c:pt idx="72">
                  <c:v>0.3800000000000002</c:v>
                </c:pt>
                <c:pt idx="73">
                  <c:v>0.38500000000000023</c:v>
                </c:pt>
                <c:pt idx="74">
                  <c:v>0.39000000000000024</c:v>
                </c:pt>
                <c:pt idx="75">
                  <c:v>0.39500000000000024</c:v>
                </c:pt>
                <c:pt idx="76">
                  <c:v>0.40000000000000024</c:v>
                </c:pt>
                <c:pt idx="77">
                  <c:v>0.40500000000000025</c:v>
                </c:pt>
                <c:pt idx="78">
                  <c:v>0.41000000000000025</c:v>
                </c:pt>
                <c:pt idx="79">
                  <c:v>0.41500000000000026</c:v>
                </c:pt>
                <c:pt idx="80">
                  <c:v>0.42000000000000026</c:v>
                </c:pt>
                <c:pt idx="81">
                  <c:v>0.42500000000000027</c:v>
                </c:pt>
                <c:pt idx="82">
                  <c:v>0.43000000000000027</c:v>
                </c:pt>
                <c:pt idx="83">
                  <c:v>0.4350000000000003</c:v>
                </c:pt>
                <c:pt idx="84">
                  <c:v>0.4400000000000003</c:v>
                </c:pt>
                <c:pt idx="85">
                  <c:v>0.4450000000000003</c:v>
                </c:pt>
                <c:pt idx="86">
                  <c:v>0.4500000000000003</c:v>
                </c:pt>
                <c:pt idx="87">
                  <c:v>0.4550000000000003</c:v>
                </c:pt>
                <c:pt idx="88">
                  <c:v>0.4600000000000003</c:v>
                </c:pt>
                <c:pt idx="89">
                  <c:v>0.4650000000000003</c:v>
                </c:pt>
                <c:pt idx="90">
                  <c:v>0.4700000000000003</c:v>
                </c:pt>
                <c:pt idx="91">
                  <c:v>0.4750000000000003</c:v>
                </c:pt>
                <c:pt idx="92">
                  <c:v>0.4800000000000003</c:v>
                </c:pt>
                <c:pt idx="93">
                  <c:v>0.4850000000000003</c:v>
                </c:pt>
                <c:pt idx="94">
                  <c:v>0.4900000000000003</c:v>
                </c:pt>
                <c:pt idx="95">
                  <c:v>0.49500000000000033</c:v>
                </c:pt>
                <c:pt idx="96">
                  <c:v>0.5000000000000003</c:v>
                </c:pt>
              </c:strCache>
            </c:strRef>
          </c:xVal>
          <c:yVal>
            <c:numRef>
              <c:f>'32.3'!#REF!</c:f>
              <c:numCache>
                <c:ptCount val="97"/>
                <c:pt idx="0">
                  <c:v>1269.477550187267</c:v>
                </c:pt>
                <c:pt idx="1">
                  <c:v>1218.8015982742743</c:v>
                </c:pt>
                <c:pt idx="2">
                  <c:v>1170.6040567355165</c:v>
                </c:pt>
                <c:pt idx="3">
                  <c:v>1124.7490798386702</c:v>
                </c:pt>
                <c:pt idx="4">
                  <c:v>1081.10895779355</c:v>
                </c:pt>
                <c:pt idx="5">
                  <c:v>1039.5635908855513</c:v>
                </c:pt>
                <c:pt idx="6">
                  <c:v>999.9999999999998</c:v>
                </c:pt>
                <c:pt idx="7">
                  <c:v>962.3118708570554</c:v>
                </c:pt>
                <c:pt idx="8">
                  <c:v>926.3991294858527</c:v>
                </c:pt>
                <c:pt idx="9">
                  <c:v>892.1675466585839</c:v>
                </c:pt>
                <c:pt idx="10">
                  <c:v>859.5283691813474</c:v>
                </c:pt>
                <c:pt idx="11">
                  <c:v>828.3979761004881</c:v>
                </c:pt>
                <c:pt idx="12">
                  <c:v>798.6975580317562</c:v>
                </c:pt>
                <c:pt idx="13">
                  <c:v>770.3528179563687</c:v>
                </c:pt>
                <c:pt idx="14">
                  <c:v>743.2936919536393</c:v>
                </c:pt>
                <c:pt idx="15">
                  <c:v>717.4540884555265</c:v>
                </c:pt>
                <c:pt idx="16">
                  <c:v>692.7716447147654</c:v>
                </c:pt>
                <c:pt idx="17">
                  <c:v>669.1874992762574</c:v>
                </c:pt>
                <c:pt idx="18">
                  <c:v>646.6460793315273</c:v>
                </c:pt>
                <c:pt idx="19">
                  <c:v>625.0949019192325</c:v>
                </c:pt>
                <c:pt idx="20">
                  <c:v>604.484388011239</c:v>
                </c:pt>
                <c:pt idx="21">
                  <c:v>584.7676885944633</c:v>
                </c:pt>
                <c:pt idx="22">
                  <c:v>565.9005219237689</c:v>
                </c:pt>
                <c:pt idx="23">
                  <c:v>547.8410211813647</c:v>
                </c:pt>
                <c:pt idx="24">
                  <c:v>530.5495918335774</c:v>
                </c:pt>
                <c:pt idx="25">
                  <c:v>513.9887780271621</c:v>
                </c:pt>
                <c:pt idx="26">
                  <c:v>498.12313741457666</c:v>
                </c:pt>
                <c:pt idx="27">
                  <c:v>482.919123841429</c:v>
                </c:pt>
                <c:pt idx="28">
                  <c:v>468.3449773696777</c:v>
                </c:pt>
                <c:pt idx="29">
                  <c:v>454.3706211475885</c:v>
                </c:pt>
                <c:pt idx="30">
                  <c:v>440.96756467197895</c:v>
                </c:pt>
                <c:pt idx="31">
                  <c:v>428.1088130203191</c:v>
                </c:pt>
                <c:pt idx="32">
                  <c:v>415.76878165982606</c:v>
                </c:pt>
                <c:pt idx="33">
                  <c:v>403.9232164681561</c:v>
                </c:pt>
                <c:pt idx="34">
                  <c:v>392.5491186256529</c:v>
                </c:pt>
                <c:pt idx="35">
                  <c:v>381.6246740626852</c:v>
                </c:pt>
                <c:pt idx="36">
                  <c:v>371.129187167384</c:v>
                </c:pt>
                <c:pt idx="37">
                  <c:v>361.0430184793511</c:v>
                </c:pt>
                <c:pt idx="38">
                  <c:v>351.34752611363297</c:v>
                </c:pt>
                <c:pt idx="39">
                  <c:v>342.02501067669243</c:v>
                </c:pt>
                <c:pt idx="40">
                  <c:v>333.058663452233</c:v>
                </c:pt>
                <c:pt idx="41">
                  <c:v>324.43251764975264</c:v>
                </c:pt>
                <c:pt idx="42">
                  <c:v>316.1314025226052</c:v>
                </c:pt>
                <c:pt idx="43">
                  <c:v>308.14090017530884</c:v>
                </c:pt>
                <c:pt idx="44">
                  <c:v>300.44730489183695</c:v>
                </c:pt>
                <c:pt idx="45">
                  <c:v>293.03758482782547</c:v>
                </c:pt>
                <c:pt idx="46">
                  <c:v>285.89934592</c:v>
                </c:pt>
                <c:pt idx="47">
                  <c:v>279.0207978758034</c:v>
                </c:pt>
                <c:pt idx="48">
                  <c:v>272.3907221151898</c:v>
                </c:pt>
                <c:pt idx="49">
                  <c:v>265.9984415449156</c:v>
                </c:pt>
                <c:pt idx="50">
                  <c:v>259.8337920534531</c:v>
                </c:pt>
                <c:pt idx="51">
                  <c:v>253.88709562190198</c:v>
                </c:pt>
                <c:pt idx="52">
                  <c:v>248.14913495303153</c:v>
                </c:pt>
                <c:pt idx="53">
                  <c:v>242.61112952687813</c:v>
                </c:pt>
                <c:pt idx="54">
                  <c:v>237.26471299719333</c:v>
                </c:pt>
                <c:pt idx="55">
                  <c:v>232.10191184850774</c:v>
                </c:pt>
                <c:pt idx="56">
                  <c:v>227.11512523867114</c:v>
                </c:pt>
                <c:pt idx="57">
                  <c:v>222.29710595649243</c:v>
                </c:pt>
                <c:pt idx="58">
                  <c:v>217.64094242853673</c:v>
                </c:pt>
                <c:pt idx="59">
                  <c:v>213.1400417132881</c:v>
                </c:pt>
                <c:pt idx="60">
                  <c:v>208.78811342474333</c:v>
                </c:pt>
                <c:pt idx="61">
                  <c:v>204.5791545311232</c:v>
                </c:pt>
                <c:pt idx="62">
                  <c:v>200.5074349777537</c:v>
                </c:pt>
                <c:pt idx="63">
                  <c:v>196.56748408632984</c:v>
                </c:pt>
                <c:pt idx="64">
                  <c:v>192.75407768571222</c:v>
                </c:pt>
                <c:pt idx="65">
                  <c:v>189.06222593216415</c:v>
                </c:pt>
                <c:pt idx="66">
                  <c:v>185.48716177951178</c:v>
                </c:pt>
                <c:pt idx="67">
                  <c:v>182.02433006211785</c:v>
                </c:pt>
                <c:pt idx="68">
                  <c:v>178.6693771558116</c:v>
                </c:pt>
                <c:pt idx="69">
                  <c:v>175.41814118402482</c:v>
                </c:pt>
                <c:pt idx="70">
                  <c:v>172.26664273836008</c:v>
                </c:pt>
                <c:pt idx="71">
                  <c:v>169.21107608466207</c:v>
                </c:pt>
                <c:pt idx="72">
                  <c:v>166.24780082739494</c:v>
                </c:pt>
                <c:pt idx="73">
                  <c:v>163.37333400674643</c:v>
                </c:pt>
                <c:pt idx="74">
                  <c:v>160.58434260440086</c:v>
                </c:pt>
                <c:pt idx="75">
                  <c:v>157.87763643534544</c:v>
                </c:pt>
                <c:pt idx="76">
                  <c:v>155.25016140440667</c:v>
                </c:pt>
                <c:pt idx="77">
                  <c:v>152.69899310746544</c:v>
                </c:pt>
                <c:pt idx="78">
                  <c:v>150.22133075847321</c:v>
                </c:pt>
                <c:pt idx="79">
                  <c:v>147.81449142448974</c:v>
                </c:pt>
                <c:pt idx="80">
                  <c:v>145.47590455199887</c:v>
                </c:pt>
                <c:pt idx="81">
                  <c:v>143.2031067687232</c:v>
                </c:pt>
                <c:pt idx="82">
                  <c:v>140.9937369460714</c:v>
                </c:pt>
                <c:pt idx="83">
                  <c:v>138.84553150820642</c:v>
                </c:pt>
                <c:pt idx="84">
                  <c:v>136.75631997452177</c:v>
                </c:pt>
                <c:pt idx="85">
                  <c:v>134.7240207230691</c:v>
                </c:pt>
                <c:pt idx="86">
                  <c:v>132.74663696318788</c:v>
                </c:pt>
                <c:pt idx="87">
                  <c:v>130.8222529062529</c:v>
                </c:pt>
                <c:pt idx="88">
                  <c:v>128.94903012408108</c:v>
                </c:pt>
                <c:pt idx="89">
                  <c:v>127.12520408512613</c:v>
                </c:pt>
                <c:pt idx="90">
                  <c:v>125.34908085914459</c:v>
                </c:pt>
                <c:pt idx="91">
                  <c:v>123.61903398153592</c:v>
                </c:pt>
                <c:pt idx="92">
                  <c:v>121.93350146904774</c:v>
                </c:pt>
                <c:pt idx="93">
                  <c:v>120.29098297899979</c:v>
                </c:pt>
                <c:pt idx="94">
                  <c:v>118.69003710461249</c:v>
                </c:pt>
                <c:pt idx="95">
                  <c:v>117.12927879943459</c:v>
                </c:pt>
                <c:pt idx="96">
                  <c:v>115.60737692424924</c:v>
                </c:pt>
              </c:numCache>
            </c:numRef>
          </c:yVal>
          <c:smooth val="1"/>
        </c:ser>
        <c:axId val="10500231"/>
        <c:axId val="27393216"/>
      </c:scatterChart>
      <c:valAx>
        <c:axId val="10500231"/>
        <c:scaling>
          <c:orientation val="minMax"/>
          <c:max val="0.15"/>
          <c:min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93216"/>
        <c:crosses val="autoZero"/>
        <c:crossBetween val="midCat"/>
        <c:dispUnits/>
        <c:majorUnit val="0.01"/>
      </c:valAx>
      <c:valAx>
        <c:axId val="27393216"/>
        <c:scaling>
          <c:orientation val="minMax"/>
          <c:max val="13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002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'32.3'!#REF!</c:f>
              <c:strCache>
                <c:ptCount val="1"/>
                <c:pt idx="0">
                  <c:v>R (TIR)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'32.3'!#REF!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xVal>
          <c:yVal>
            <c:numRef>
              <c:f>'32.3'!#REF!</c:f>
              <c:numCache>
                <c:ptCount val="10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'32.3'!#REF!</c:f>
              <c:strCache>
                <c:ptCount val="1"/>
                <c:pt idx="0">
                  <c:v>Rt (tipo de interés)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'32.3'!#REF!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xVal>
          <c:yVal>
            <c:numRef>
              <c:f>'32.3'!#REF!</c:f>
              <c:numCache>
                <c:ptCount val="10"/>
                <c:pt idx="0">
                  <c:v>0.03</c:v>
                </c:pt>
                <c:pt idx="1">
                  <c:v>0.034999999999999996</c:v>
                </c:pt>
                <c:pt idx="2">
                  <c:v>0.03899999999999999</c:v>
                </c:pt>
                <c:pt idx="3">
                  <c:v>0.041999999999999996</c:v>
                </c:pt>
                <c:pt idx="4">
                  <c:v>0.0445</c:v>
                </c:pt>
                <c:pt idx="5">
                  <c:v>0.0465</c:v>
                </c:pt>
                <c:pt idx="6">
                  <c:v>0.0481</c:v>
                </c:pt>
                <c:pt idx="7">
                  <c:v>0.0493</c:v>
                </c:pt>
                <c:pt idx="8">
                  <c:v>0.0503</c:v>
                </c:pt>
                <c:pt idx="9">
                  <c:v>0.05119</c:v>
                </c:pt>
              </c:numCache>
            </c:numRef>
          </c:yVal>
          <c:smooth val="1"/>
        </c:ser>
        <c:axId val="45212353"/>
        <c:axId val="4257994"/>
      </c:scatterChart>
      <c:valAx>
        <c:axId val="452123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57994"/>
        <c:crosses val="autoZero"/>
        <c:crossBetween val="midCat"/>
        <c:dispUnits/>
        <c:majorUnit val="1"/>
      </c:valAx>
      <c:valAx>
        <c:axId val="4257994"/>
        <c:scaling>
          <c:orientation val="minMax"/>
          <c:min val="0.03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12353"/>
        <c:crosses val="autoZero"/>
        <c:crossBetween val="midCat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4714875" y="0"/>
        <a:ext cx="5229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495300</xdr:colOff>
      <xdr:row>0</xdr:row>
      <xdr:rowOff>0</xdr:rowOff>
    </xdr:from>
    <xdr:to>
      <xdr:col>17</xdr:col>
      <xdr:colOff>447675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9448800" y="0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C27"/>
  <sheetViews>
    <sheetView tabSelected="1" workbookViewId="0" topLeftCell="A1">
      <selection activeCell="F31" sqref="F31"/>
    </sheetView>
  </sheetViews>
  <sheetFormatPr defaultColWidth="8.796875" defaultRowHeight="15"/>
  <cols>
    <col min="1" max="1" width="9.8984375" style="1" customWidth="1"/>
    <col min="2" max="3" width="8.09765625" style="4" customWidth="1"/>
    <col min="4" max="4" width="8.5" style="4" customWidth="1"/>
    <col min="5" max="5" width="9.3984375" style="4" customWidth="1"/>
    <col min="6" max="6" width="8.5" style="4" customWidth="1"/>
    <col min="7" max="7" width="14.3984375" style="4" customWidth="1"/>
    <col min="8" max="8" width="12.5" style="4" customWidth="1"/>
    <col min="9" max="9" width="9.3984375" style="2" customWidth="1"/>
    <col min="10" max="54" width="5.19921875" style="2" customWidth="1"/>
    <col min="55" max="16384" width="11" style="2" customWidth="1"/>
  </cols>
  <sheetData>
    <row r="3" spans="2:8" ht="10.5">
      <c r="B3" s="5" t="s">
        <v>5</v>
      </c>
      <c r="C3" s="6" t="s">
        <v>12</v>
      </c>
      <c r="D3" s="6" t="s">
        <v>18</v>
      </c>
      <c r="E3" s="6" t="s">
        <v>6</v>
      </c>
      <c r="F3" s="6" t="s">
        <v>6</v>
      </c>
      <c r="G3" s="6" t="s">
        <v>17</v>
      </c>
      <c r="H3" s="7"/>
    </row>
    <row r="4" spans="2:37" ht="10.5">
      <c r="B4" s="8" t="s">
        <v>7</v>
      </c>
      <c r="C4" s="9"/>
      <c r="D4" s="9"/>
      <c r="E4" s="9"/>
      <c r="F4" s="9" t="s">
        <v>8</v>
      </c>
      <c r="G4" s="9" t="s">
        <v>9</v>
      </c>
      <c r="H4" s="10" t="s">
        <v>11</v>
      </c>
      <c r="N4" s="2" t="s">
        <v>13</v>
      </c>
      <c r="AK4" s="2" t="s">
        <v>14</v>
      </c>
    </row>
    <row r="5" spans="2:55" ht="10.5">
      <c r="B5" s="11" t="s">
        <v>10</v>
      </c>
      <c r="C5" s="12" t="s">
        <v>19</v>
      </c>
      <c r="D5" s="12" t="s">
        <v>0</v>
      </c>
      <c r="E5" s="12" t="s">
        <v>1</v>
      </c>
      <c r="F5" s="12" t="s">
        <v>2</v>
      </c>
      <c r="G5" s="12" t="s">
        <v>3</v>
      </c>
      <c r="H5" s="13" t="s">
        <v>4</v>
      </c>
      <c r="K5" s="2">
        <v>0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6</v>
      </c>
      <c r="R5" s="2">
        <v>7</v>
      </c>
      <c r="S5" s="2">
        <v>8</v>
      </c>
      <c r="T5" s="2">
        <v>9</v>
      </c>
      <c r="U5" s="2">
        <v>10</v>
      </c>
      <c r="V5" s="2">
        <v>11</v>
      </c>
      <c r="W5" s="2">
        <v>12</v>
      </c>
      <c r="X5" s="2">
        <v>13</v>
      </c>
      <c r="Y5" s="2">
        <v>14</v>
      </c>
      <c r="Z5" s="2">
        <v>15</v>
      </c>
      <c r="AA5" s="2">
        <v>16</v>
      </c>
      <c r="AB5" s="2">
        <v>17</v>
      </c>
      <c r="AC5" s="2">
        <v>18</v>
      </c>
      <c r="AD5" s="2">
        <v>19</v>
      </c>
      <c r="AE5" s="2">
        <v>20</v>
      </c>
      <c r="AF5" s="2" t="s">
        <v>16</v>
      </c>
      <c r="AI5" s="2">
        <v>1</v>
      </c>
      <c r="AJ5" s="2">
        <v>2</v>
      </c>
      <c r="AK5" s="2">
        <v>3</v>
      </c>
      <c r="AL5" s="2">
        <v>4</v>
      </c>
      <c r="AM5" s="2">
        <v>5</v>
      </c>
      <c r="AN5" s="2">
        <v>6</v>
      </c>
      <c r="AO5" s="2">
        <v>7</v>
      </c>
      <c r="AP5" s="2">
        <v>8</v>
      </c>
      <c r="AQ5" s="2">
        <v>9</v>
      </c>
      <c r="AR5" s="2">
        <v>10</v>
      </c>
      <c r="AS5" s="2">
        <v>11</v>
      </c>
      <c r="AT5" s="2">
        <v>12</v>
      </c>
      <c r="AU5" s="2">
        <v>13</v>
      </c>
      <c r="AV5" s="2">
        <v>14</v>
      </c>
      <c r="AW5" s="2">
        <v>15</v>
      </c>
      <c r="AX5" s="2">
        <v>16</v>
      </c>
      <c r="AY5" s="2">
        <v>17</v>
      </c>
      <c r="AZ5" s="2">
        <v>18</v>
      </c>
      <c r="BA5" s="2">
        <v>19</v>
      </c>
      <c r="BB5" s="2">
        <v>20</v>
      </c>
      <c r="BC5" s="2" t="s">
        <v>16</v>
      </c>
    </row>
    <row r="6" spans="2:35" ht="10.5">
      <c r="B6" s="5">
        <v>1</v>
      </c>
      <c r="C6" s="14">
        <v>0</v>
      </c>
      <c r="D6" s="14">
        <f>IRR(K6:AE6,0)</f>
        <v>0.08003024084674162</v>
      </c>
      <c r="E6" s="6">
        <v>92.59</v>
      </c>
      <c r="F6" s="15">
        <f>E6</f>
        <v>92.59</v>
      </c>
      <c r="G6" s="16">
        <f aca="true" t="shared" si="0" ref="G6:G25">(100*(1+C6)/F6)^(1/B6)-1</f>
        <v>0.0800302408467437</v>
      </c>
      <c r="H6" s="7"/>
      <c r="J6" s="1">
        <f>$G6</f>
        <v>0.0800302408467437</v>
      </c>
      <c r="K6" s="2">
        <f>-E6</f>
        <v>-92.59</v>
      </c>
      <c r="L6" s="2">
        <f>100*(1+$C6)</f>
        <v>100</v>
      </c>
      <c r="AF6" s="2">
        <f aca="true" t="shared" si="1" ref="AF6:AF25">100*(1+$C6)</f>
        <v>100</v>
      </c>
      <c r="AI6" s="2">
        <f>L6/(1+AI$27)^AI$5</f>
        <v>92.59</v>
      </c>
    </row>
    <row r="7" spans="2:35" ht="10.5">
      <c r="B7" s="8">
        <v>2</v>
      </c>
      <c r="C7" s="17">
        <v>0.045</v>
      </c>
      <c r="D7" s="17">
        <f>IRR(K7:AE7,0)</f>
        <v>0.07699996560179177</v>
      </c>
      <c r="E7" s="9">
        <v>94.27</v>
      </c>
      <c r="F7" s="18">
        <f>E7-SUM(AI7:BB7)</f>
        <v>90.10345</v>
      </c>
      <c r="G7" s="19">
        <f t="shared" si="0"/>
        <v>0.07692990055987403</v>
      </c>
      <c r="H7" s="20">
        <f>(((1+G7)^B7)/((1+G6)^B6)-1)</f>
        <v>0.07383846012555573</v>
      </c>
      <c r="J7" s="1">
        <f aca="true" t="shared" si="2" ref="J7:J25">$G7</f>
        <v>0.07692990055987403</v>
      </c>
      <c r="K7" s="2">
        <f aca="true" t="shared" si="3" ref="K7:K25">-E7</f>
        <v>-94.27</v>
      </c>
      <c r="L7" s="2">
        <f aca="true" t="shared" si="4" ref="L7:L25">100*($C7)</f>
        <v>4.5</v>
      </c>
      <c r="M7" s="2">
        <f>100*(1+$C7)</f>
        <v>104.5</v>
      </c>
      <c r="AF7" s="2">
        <f t="shared" si="1"/>
        <v>104.5</v>
      </c>
      <c r="AI7" s="2">
        <f aca="true" t="shared" si="5" ref="AI7:BA25">L7/(1+AI$27)^AI$5</f>
        <v>4.16655</v>
      </c>
    </row>
    <row r="8" spans="2:36" ht="10.5">
      <c r="B8" s="8">
        <v>3</v>
      </c>
      <c r="C8" s="17">
        <v>0.045</v>
      </c>
      <c r="D8" s="17">
        <f aca="true" t="shared" si="6" ref="D8:D25">IRR(K8:AE8,0)</f>
        <v>0.07410035272141738</v>
      </c>
      <c r="E8" s="9">
        <v>92.42</v>
      </c>
      <c r="F8" s="18">
        <f aca="true" t="shared" si="7" ref="F8:F25">E8-SUM(AI8:BB8)</f>
        <v>84.3733971291866</v>
      </c>
      <c r="G8" s="19">
        <f t="shared" si="0"/>
        <v>0.07391584863790324</v>
      </c>
      <c r="H8" s="20">
        <f aca="true" t="shared" si="8" ref="H8:H25">(((1+G8)^B8)/((1+G7)^B7)-1)</f>
        <v>0.06791302787109488</v>
      </c>
      <c r="J8" s="1">
        <f t="shared" si="2"/>
        <v>0.07391584863790324</v>
      </c>
      <c r="K8" s="2">
        <f t="shared" si="3"/>
        <v>-92.42</v>
      </c>
      <c r="L8" s="2">
        <f t="shared" si="4"/>
        <v>4.5</v>
      </c>
      <c r="M8" s="2">
        <f aca="true" t="shared" si="9" ref="M8:M25">100*($C8)</f>
        <v>4.5</v>
      </c>
      <c r="N8" s="2">
        <f>100*(1+$C8)</f>
        <v>104.5</v>
      </c>
      <c r="AF8" s="2">
        <f t="shared" si="1"/>
        <v>104.5</v>
      </c>
      <c r="AI8" s="2">
        <f t="shared" si="5"/>
        <v>4.16655</v>
      </c>
      <c r="AJ8" s="2">
        <f t="shared" si="5"/>
        <v>3.880052870813397</v>
      </c>
    </row>
    <row r="9" spans="2:37" ht="10.5">
      <c r="B9" s="8">
        <v>4</v>
      </c>
      <c r="C9" s="17">
        <v>0.0425</v>
      </c>
      <c r="D9" s="17">
        <f t="shared" si="6"/>
        <v>0.07131074232863047</v>
      </c>
      <c r="E9" s="9">
        <v>90.27</v>
      </c>
      <c r="F9" s="18">
        <f t="shared" si="7"/>
        <v>79.23897667177948</v>
      </c>
      <c r="G9" s="19">
        <f t="shared" si="0"/>
        <v>0.07098725179097687</v>
      </c>
      <c r="H9" s="20">
        <f t="shared" si="8"/>
        <v>0.062249292358634634</v>
      </c>
      <c r="J9" s="1">
        <f t="shared" si="2"/>
        <v>0.07098725179097687</v>
      </c>
      <c r="K9" s="2">
        <f t="shared" si="3"/>
        <v>-90.27</v>
      </c>
      <c r="L9" s="2">
        <f t="shared" si="4"/>
        <v>4.25</v>
      </c>
      <c r="M9" s="2">
        <f t="shared" si="9"/>
        <v>4.25</v>
      </c>
      <c r="N9" s="2">
        <f aca="true" t="shared" si="10" ref="N9:N25">100*($C9)</f>
        <v>4.25</v>
      </c>
      <c r="O9" s="2">
        <f>100*(1+$C9)</f>
        <v>104.25</v>
      </c>
      <c r="AF9" s="2">
        <f t="shared" si="1"/>
        <v>104.25</v>
      </c>
      <c r="AI9" s="2">
        <f t="shared" si="5"/>
        <v>3.935075</v>
      </c>
      <c r="AJ9" s="2">
        <f t="shared" si="5"/>
        <v>3.664494377990431</v>
      </c>
      <c r="AK9" s="2">
        <f t="shared" si="5"/>
        <v>3.4314539502300767</v>
      </c>
    </row>
    <row r="10" spans="2:38" ht="10.5">
      <c r="B10" s="8">
        <v>5</v>
      </c>
      <c r="C10" s="17">
        <v>0.05</v>
      </c>
      <c r="D10" s="17">
        <f t="shared" si="6"/>
        <v>0.068612684200218</v>
      </c>
      <c r="E10" s="9">
        <v>92.34</v>
      </c>
      <c r="F10" s="18">
        <f t="shared" si="7"/>
        <v>75.56189496039441</v>
      </c>
      <c r="G10" s="19">
        <f t="shared" si="0"/>
        <v>0.06801485091361381</v>
      </c>
      <c r="H10" s="20">
        <f t="shared" si="8"/>
        <v>0.05620751430312487</v>
      </c>
      <c r="J10" s="1">
        <f t="shared" si="2"/>
        <v>0.06801485091361381</v>
      </c>
      <c r="K10" s="2">
        <f t="shared" si="3"/>
        <v>-92.34</v>
      </c>
      <c r="L10" s="2">
        <f t="shared" si="4"/>
        <v>5</v>
      </c>
      <c r="M10" s="2">
        <f t="shared" si="9"/>
        <v>5</v>
      </c>
      <c r="N10" s="2">
        <f t="shared" si="10"/>
        <v>5</v>
      </c>
      <c r="O10" s="2">
        <f aca="true" t="shared" si="11" ref="O10:O25">100*($C10)</f>
        <v>5</v>
      </c>
      <c r="P10" s="2">
        <f>100*(1+$C10)</f>
        <v>105</v>
      </c>
      <c r="AF10" s="2">
        <f t="shared" si="1"/>
        <v>105</v>
      </c>
      <c r="AI10" s="2">
        <f t="shared" si="5"/>
        <v>4.6295</v>
      </c>
      <c r="AJ10" s="2">
        <f t="shared" si="5"/>
        <v>4.311169856459331</v>
      </c>
      <c r="AK10" s="2">
        <f t="shared" si="5"/>
        <v>4.0370046473295025</v>
      </c>
      <c r="AL10" s="2">
        <f t="shared" si="5"/>
        <v>3.8004305358167625</v>
      </c>
    </row>
    <row r="11" spans="2:39" ht="10.5">
      <c r="B11" s="8">
        <v>6</v>
      </c>
      <c r="C11" s="17">
        <v>0.055</v>
      </c>
      <c r="D11" s="17">
        <f t="shared" si="6"/>
        <v>0.06611037858084712</v>
      </c>
      <c r="E11" s="9">
        <v>94.64</v>
      </c>
      <c r="F11" s="18">
        <f t="shared" si="7"/>
        <v>72.2260804346989</v>
      </c>
      <c r="G11" s="19">
        <f t="shared" si="0"/>
        <v>0.06518833570491522</v>
      </c>
      <c r="H11" s="20">
        <f t="shared" si="8"/>
        <v>0.05116757064599731</v>
      </c>
      <c r="J11" s="1">
        <f t="shared" si="2"/>
        <v>0.06518833570491522</v>
      </c>
      <c r="K11" s="2">
        <f t="shared" si="3"/>
        <v>-94.64</v>
      </c>
      <c r="L11" s="2">
        <f t="shared" si="4"/>
        <v>5.5</v>
      </c>
      <c r="M11" s="2">
        <f t="shared" si="9"/>
        <v>5.5</v>
      </c>
      <c r="N11" s="2">
        <f t="shared" si="10"/>
        <v>5.5</v>
      </c>
      <c r="O11" s="2">
        <f t="shared" si="11"/>
        <v>5.5</v>
      </c>
      <c r="P11" s="2">
        <f aca="true" t="shared" si="12" ref="P11:P25">100*($C11)</f>
        <v>5.5</v>
      </c>
      <c r="Q11" s="2">
        <f>100*(1+$C11)</f>
        <v>105.5</v>
      </c>
      <c r="AF11" s="2">
        <f t="shared" si="1"/>
        <v>105.5</v>
      </c>
      <c r="AI11" s="2">
        <f t="shared" si="5"/>
        <v>5.09245</v>
      </c>
      <c r="AJ11" s="2">
        <f t="shared" si="5"/>
        <v>4.742286842105263</v>
      </c>
      <c r="AK11" s="2">
        <f t="shared" si="5"/>
        <v>4.440705112062452</v>
      </c>
      <c r="AL11" s="2">
        <f t="shared" si="5"/>
        <v>4.180473589398439</v>
      </c>
      <c r="AM11" s="2">
        <f t="shared" si="5"/>
        <v>3.9580040217349453</v>
      </c>
    </row>
    <row r="12" spans="2:40" ht="10.5">
      <c r="B12" s="8">
        <v>7</v>
      </c>
      <c r="C12" s="17">
        <v>0.04</v>
      </c>
      <c r="D12" s="17">
        <f t="shared" si="6"/>
        <v>0.06380302002898938</v>
      </c>
      <c r="E12" s="9">
        <v>86.89</v>
      </c>
      <c r="F12" s="18">
        <f t="shared" si="7"/>
        <v>67.85053799893073</v>
      </c>
      <c r="G12" s="19">
        <f t="shared" si="0"/>
        <v>0.06291160583052924</v>
      </c>
      <c r="H12" s="20">
        <f t="shared" si="8"/>
        <v>0.04935305508694743</v>
      </c>
      <c r="J12" s="1">
        <f t="shared" si="2"/>
        <v>0.06291160583052924</v>
      </c>
      <c r="K12" s="2">
        <f t="shared" si="3"/>
        <v>-86.89</v>
      </c>
      <c r="L12" s="2">
        <f t="shared" si="4"/>
        <v>4</v>
      </c>
      <c r="M12" s="2">
        <f t="shared" si="9"/>
        <v>4</v>
      </c>
      <c r="N12" s="2">
        <f t="shared" si="10"/>
        <v>4</v>
      </c>
      <c r="O12" s="2">
        <f t="shared" si="11"/>
        <v>4</v>
      </c>
      <c r="P12" s="2">
        <f t="shared" si="12"/>
        <v>4</v>
      </c>
      <c r="Q12" s="2">
        <f aca="true" t="shared" si="13" ref="Q12:Q25">100*($C12)</f>
        <v>4</v>
      </c>
      <c r="R12" s="2">
        <f>100*(1+$C12)</f>
        <v>104</v>
      </c>
      <c r="AF12" s="2">
        <f t="shared" si="1"/>
        <v>104</v>
      </c>
      <c r="AI12" s="2">
        <f t="shared" si="5"/>
        <v>3.7036000000000002</v>
      </c>
      <c r="AJ12" s="2">
        <f t="shared" si="5"/>
        <v>3.4489358851674643</v>
      </c>
      <c r="AK12" s="2">
        <f t="shared" si="5"/>
        <v>3.229603717863602</v>
      </c>
      <c r="AL12" s="2">
        <f t="shared" si="5"/>
        <v>3.04034442865341</v>
      </c>
      <c r="AM12" s="2">
        <f t="shared" si="5"/>
        <v>2.878548379443597</v>
      </c>
      <c r="AN12" s="2">
        <f t="shared" si="5"/>
        <v>2.7384295899411915</v>
      </c>
    </row>
    <row r="13" spans="2:41" ht="10.5">
      <c r="B13" s="8">
        <v>8</v>
      </c>
      <c r="C13" s="17">
        <v>0.0425</v>
      </c>
      <c r="D13" s="17">
        <f t="shared" si="6"/>
        <v>0.0618000235626631</v>
      </c>
      <c r="E13" s="9">
        <v>88.1</v>
      </c>
      <c r="F13" s="18">
        <f t="shared" si="7"/>
        <v>65.09783329217683</v>
      </c>
      <c r="G13" s="19">
        <f t="shared" si="0"/>
        <v>0.06062947302695587</v>
      </c>
      <c r="H13" s="20">
        <f t="shared" si="8"/>
        <v>0.044791152241152155</v>
      </c>
      <c r="J13" s="1">
        <f t="shared" si="2"/>
        <v>0.06062947302695587</v>
      </c>
      <c r="K13" s="2">
        <f t="shared" si="3"/>
        <v>-88.1</v>
      </c>
      <c r="L13" s="2">
        <f t="shared" si="4"/>
        <v>4.25</v>
      </c>
      <c r="M13" s="2">
        <f t="shared" si="9"/>
        <v>4.25</v>
      </c>
      <c r="N13" s="2">
        <f t="shared" si="10"/>
        <v>4.25</v>
      </c>
      <c r="O13" s="2">
        <f t="shared" si="11"/>
        <v>4.25</v>
      </c>
      <c r="P13" s="2">
        <f t="shared" si="12"/>
        <v>4.25</v>
      </c>
      <c r="Q13" s="2">
        <f t="shared" si="13"/>
        <v>4.25</v>
      </c>
      <c r="R13" s="2">
        <f aca="true" t="shared" si="14" ref="R13:R25">100*($C13)</f>
        <v>4.25</v>
      </c>
      <c r="S13" s="2">
        <f>100*(1+$C13)</f>
        <v>104.25</v>
      </c>
      <c r="AF13" s="2">
        <f t="shared" si="1"/>
        <v>104.25</v>
      </c>
      <c r="AI13" s="2">
        <f t="shared" si="5"/>
        <v>3.935075</v>
      </c>
      <c r="AJ13" s="2">
        <f t="shared" si="5"/>
        <v>3.664494377990431</v>
      </c>
      <c r="AK13" s="2">
        <f t="shared" si="5"/>
        <v>3.4314539502300767</v>
      </c>
      <c r="AL13" s="2">
        <f t="shared" si="5"/>
        <v>3.230365955444248</v>
      </c>
      <c r="AM13" s="2">
        <f t="shared" si="5"/>
        <v>3.0584576531588215</v>
      </c>
      <c r="AN13" s="2">
        <f t="shared" si="5"/>
        <v>2.909581439312516</v>
      </c>
      <c r="AO13" s="2">
        <f t="shared" si="5"/>
        <v>2.7727383316870733</v>
      </c>
    </row>
    <row r="14" spans="2:42" ht="10.5">
      <c r="B14" s="8">
        <v>9</v>
      </c>
      <c r="C14" s="17">
        <v>0.046</v>
      </c>
      <c r="D14" s="17">
        <f t="shared" si="6"/>
        <v>0.05979295018581377</v>
      </c>
      <c r="E14" s="9">
        <v>90.61</v>
      </c>
      <c r="F14" s="18">
        <f t="shared" si="7"/>
        <v>62.8411148300778</v>
      </c>
      <c r="G14" s="19">
        <f t="shared" si="0"/>
        <v>0.05824818849616786</v>
      </c>
      <c r="H14" s="20">
        <f t="shared" si="8"/>
        <v>0.03938937661358266</v>
      </c>
      <c r="J14" s="1">
        <f t="shared" si="2"/>
        <v>0.05824818849616786</v>
      </c>
      <c r="K14" s="2">
        <f t="shared" si="3"/>
        <v>-90.61</v>
      </c>
      <c r="L14" s="2">
        <f t="shared" si="4"/>
        <v>4.6</v>
      </c>
      <c r="M14" s="2">
        <f t="shared" si="9"/>
        <v>4.6</v>
      </c>
      <c r="N14" s="2">
        <f t="shared" si="10"/>
        <v>4.6</v>
      </c>
      <c r="O14" s="2">
        <f t="shared" si="11"/>
        <v>4.6</v>
      </c>
      <c r="P14" s="2">
        <f t="shared" si="12"/>
        <v>4.6</v>
      </c>
      <c r="Q14" s="2">
        <f t="shared" si="13"/>
        <v>4.6</v>
      </c>
      <c r="R14" s="2">
        <f t="shared" si="14"/>
        <v>4.6</v>
      </c>
      <c r="S14" s="2">
        <f aca="true" t="shared" si="15" ref="S14:S25">100*($C14)</f>
        <v>4.6</v>
      </c>
      <c r="T14" s="2">
        <f>100*(1+$C14)</f>
        <v>104.60000000000001</v>
      </c>
      <c r="AF14" s="2">
        <f t="shared" si="1"/>
        <v>104.60000000000001</v>
      </c>
      <c r="AI14" s="2">
        <f t="shared" si="5"/>
        <v>4.2591399999999995</v>
      </c>
      <c r="AJ14" s="2">
        <f t="shared" si="5"/>
        <v>3.9662762679425834</v>
      </c>
      <c r="AK14" s="2">
        <f t="shared" si="5"/>
        <v>3.7140442755431415</v>
      </c>
      <c r="AL14" s="2">
        <f t="shared" si="5"/>
        <v>3.496396092951421</v>
      </c>
      <c r="AM14" s="2">
        <f t="shared" si="5"/>
        <v>3.310330636360136</v>
      </c>
      <c r="AN14" s="2">
        <f t="shared" si="5"/>
        <v>3.14919402843237</v>
      </c>
      <c r="AO14" s="2">
        <f t="shared" si="5"/>
        <v>3.001081488414244</v>
      </c>
      <c r="AP14" s="2">
        <f t="shared" si="5"/>
        <v>2.8724223802783055</v>
      </c>
    </row>
    <row r="15" spans="2:43" ht="10.5">
      <c r="B15" s="8">
        <v>10</v>
      </c>
      <c r="C15" s="17">
        <v>0.04</v>
      </c>
      <c r="D15" s="17">
        <f t="shared" si="6"/>
        <v>0.05790495482008209</v>
      </c>
      <c r="E15" s="9">
        <v>86.69</v>
      </c>
      <c r="F15" s="18">
        <f t="shared" si="7"/>
        <v>60.14004142495452</v>
      </c>
      <c r="G15" s="19">
        <f t="shared" si="0"/>
        <v>0.05629922618688221</v>
      </c>
      <c r="H15" s="20">
        <f t="shared" si="8"/>
        <v>0.03891929675857897</v>
      </c>
      <c r="J15" s="1">
        <f t="shared" si="2"/>
        <v>0.05629922618688221</v>
      </c>
      <c r="K15" s="2">
        <f t="shared" si="3"/>
        <v>-86.69</v>
      </c>
      <c r="L15" s="2">
        <f t="shared" si="4"/>
        <v>4</v>
      </c>
      <c r="M15" s="2">
        <f t="shared" si="9"/>
        <v>4</v>
      </c>
      <c r="N15" s="2">
        <f t="shared" si="10"/>
        <v>4</v>
      </c>
      <c r="O15" s="2">
        <f t="shared" si="11"/>
        <v>4</v>
      </c>
      <c r="P15" s="2">
        <f t="shared" si="12"/>
        <v>4</v>
      </c>
      <c r="Q15" s="2">
        <f t="shared" si="13"/>
        <v>4</v>
      </c>
      <c r="R15" s="2">
        <f t="shared" si="14"/>
        <v>4</v>
      </c>
      <c r="S15" s="2">
        <f t="shared" si="15"/>
        <v>4</v>
      </c>
      <c r="T15" s="2">
        <f aca="true" t="shared" si="16" ref="T15:T25">100*($C15)</f>
        <v>4</v>
      </c>
      <c r="U15" s="2">
        <f>100*(1+$C15)</f>
        <v>104</v>
      </c>
      <c r="AF15" s="2">
        <f t="shared" si="1"/>
        <v>104</v>
      </c>
      <c r="AI15" s="2">
        <f t="shared" si="5"/>
        <v>3.7036000000000002</v>
      </c>
      <c r="AJ15" s="2">
        <f t="shared" si="5"/>
        <v>3.4489358851674643</v>
      </c>
      <c r="AK15" s="2">
        <f t="shared" si="5"/>
        <v>3.229603717863602</v>
      </c>
      <c r="AL15" s="2">
        <f t="shared" si="5"/>
        <v>3.04034442865341</v>
      </c>
      <c r="AM15" s="2">
        <f t="shared" si="5"/>
        <v>2.878548379443597</v>
      </c>
      <c r="AN15" s="2">
        <f t="shared" si="5"/>
        <v>2.7384295899411915</v>
      </c>
      <c r="AO15" s="2">
        <f t="shared" si="5"/>
        <v>2.6096360768819515</v>
      </c>
      <c r="AP15" s="2">
        <f t="shared" si="5"/>
        <v>2.497758591546353</v>
      </c>
      <c r="AQ15" s="2">
        <f t="shared" si="5"/>
        <v>2.4031019055479086</v>
      </c>
    </row>
    <row r="16" spans="2:44" ht="10.5">
      <c r="B16" s="8">
        <v>11</v>
      </c>
      <c r="C16" s="17">
        <v>0.045</v>
      </c>
      <c r="D16" s="17">
        <f t="shared" si="6"/>
        <v>0.056203251564031886</v>
      </c>
      <c r="E16" s="9">
        <v>90.99</v>
      </c>
      <c r="F16" s="18">
        <f t="shared" si="7"/>
        <v>58.51908327218638</v>
      </c>
      <c r="G16" s="19">
        <f t="shared" si="0"/>
        <v>0.05412622015437818</v>
      </c>
      <c r="H16" s="20">
        <f t="shared" si="8"/>
        <v>0.03264051417939928</v>
      </c>
      <c r="J16" s="1">
        <f t="shared" si="2"/>
        <v>0.05412622015437818</v>
      </c>
      <c r="K16" s="2">
        <f t="shared" si="3"/>
        <v>-90.99</v>
      </c>
      <c r="L16" s="2">
        <f t="shared" si="4"/>
        <v>4.5</v>
      </c>
      <c r="M16" s="2">
        <f t="shared" si="9"/>
        <v>4.5</v>
      </c>
      <c r="N16" s="2">
        <f t="shared" si="10"/>
        <v>4.5</v>
      </c>
      <c r="O16" s="2">
        <f t="shared" si="11"/>
        <v>4.5</v>
      </c>
      <c r="P16" s="2">
        <f t="shared" si="12"/>
        <v>4.5</v>
      </c>
      <c r="Q16" s="2">
        <f t="shared" si="13"/>
        <v>4.5</v>
      </c>
      <c r="R16" s="2">
        <f t="shared" si="14"/>
        <v>4.5</v>
      </c>
      <c r="S16" s="2">
        <f t="shared" si="15"/>
        <v>4.5</v>
      </c>
      <c r="T16" s="2">
        <f t="shared" si="16"/>
        <v>4.5</v>
      </c>
      <c r="U16" s="2">
        <f aca="true" t="shared" si="17" ref="U16:U25">100*($C16)</f>
        <v>4.5</v>
      </c>
      <c r="V16" s="2">
        <f>100*(1+$C16)</f>
        <v>104.5</v>
      </c>
      <c r="AF16" s="2">
        <f t="shared" si="1"/>
        <v>104.5</v>
      </c>
      <c r="AI16" s="2">
        <f t="shared" si="5"/>
        <v>4.16655</v>
      </c>
      <c r="AJ16" s="2">
        <f t="shared" si="5"/>
        <v>3.880052870813397</v>
      </c>
      <c r="AK16" s="2">
        <f t="shared" si="5"/>
        <v>3.633304182596552</v>
      </c>
      <c r="AL16" s="2">
        <f t="shared" si="5"/>
        <v>3.420387482235086</v>
      </c>
      <c r="AM16" s="2">
        <f t="shared" si="5"/>
        <v>3.2383669268740465</v>
      </c>
      <c r="AN16" s="2">
        <f t="shared" si="5"/>
        <v>3.0807332886838403</v>
      </c>
      <c r="AO16" s="2">
        <f t="shared" si="5"/>
        <v>2.9358405864921955</v>
      </c>
      <c r="AP16" s="2">
        <f t="shared" si="5"/>
        <v>2.809978415489647</v>
      </c>
      <c r="AQ16" s="2">
        <f t="shared" si="5"/>
        <v>2.703489643741397</v>
      </c>
      <c r="AR16" s="2">
        <f t="shared" si="5"/>
        <v>2.6022133308874578</v>
      </c>
    </row>
    <row r="17" spans="2:45" ht="10.5">
      <c r="B17" s="8">
        <v>12</v>
      </c>
      <c r="C17" s="17">
        <v>0.0475</v>
      </c>
      <c r="D17" s="17">
        <f t="shared" si="6"/>
        <v>0.05470519218617565</v>
      </c>
      <c r="E17" s="9">
        <v>93.78</v>
      </c>
      <c r="F17" s="18">
        <f t="shared" si="7"/>
        <v>56.845185123420585</v>
      </c>
      <c r="G17" s="19">
        <f t="shared" si="0"/>
        <v>0.052256689925901156</v>
      </c>
      <c r="H17" s="20">
        <f t="shared" si="8"/>
        <v>0.03190940361437433</v>
      </c>
      <c r="J17" s="1">
        <f t="shared" si="2"/>
        <v>0.052256689925901156</v>
      </c>
      <c r="K17" s="2">
        <f t="shared" si="3"/>
        <v>-93.78</v>
      </c>
      <c r="L17" s="2">
        <f t="shared" si="4"/>
        <v>4.75</v>
      </c>
      <c r="M17" s="2">
        <f t="shared" si="9"/>
        <v>4.75</v>
      </c>
      <c r="N17" s="2">
        <f t="shared" si="10"/>
        <v>4.75</v>
      </c>
      <c r="O17" s="2">
        <f t="shared" si="11"/>
        <v>4.75</v>
      </c>
      <c r="P17" s="2">
        <f t="shared" si="12"/>
        <v>4.75</v>
      </c>
      <c r="Q17" s="2">
        <f t="shared" si="13"/>
        <v>4.75</v>
      </c>
      <c r="R17" s="2">
        <f t="shared" si="14"/>
        <v>4.75</v>
      </c>
      <c r="S17" s="2">
        <f t="shared" si="15"/>
        <v>4.75</v>
      </c>
      <c r="T17" s="2">
        <f t="shared" si="16"/>
        <v>4.75</v>
      </c>
      <c r="U17" s="2">
        <f t="shared" si="17"/>
        <v>4.75</v>
      </c>
      <c r="V17" s="2">
        <f aca="true" t="shared" si="18" ref="V17:V25">100*($C17)</f>
        <v>4.75</v>
      </c>
      <c r="W17" s="2">
        <f>100*(1+$C17)</f>
        <v>104.75000000000001</v>
      </c>
      <c r="AF17" s="2">
        <f t="shared" si="1"/>
        <v>104.75000000000001</v>
      </c>
      <c r="AI17" s="2">
        <f t="shared" si="5"/>
        <v>4.398025</v>
      </c>
      <c r="AJ17" s="2">
        <f t="shared" si="5"/>
        <v>4.095611363636364</v>
      </c>
      <c r="AK17" s="2">
        <f t="shared" si="5"/>
        <v>3.8351544149630272</v>
      </c>
      <c r="AL17" s="2">
        <f t="shared" si="5"/>
        <v>3.610409009025924</v>
      </c>
      <c r="AM17" s="2">
        <f t="shared" si="5"/>
        <v>3.418276200589271</v>
      </c>
      <c r="AN17" s="2">
        <f t="shared" si="5"/>
        <v>3.2518851380551648</v>
      </c>
      <c r="AO17" s="2">
        <f t="shared" si="5"/>
        <v>3.0989428412973172</v>
      </c>
      <c r="AP17" s="2">
        <f t="shared" si="5"/>
        <v>2.966088327461294</v>
      </c>
      <c r="AQ17" s="2">
        <f t="shared" si="5"/>
        <v>2.853683512838141</v>
      </c>
      <c r="AR17" s="2">
        <f t="shared" si="5"/>
        <v>2.746780738158983</v>
      </c>
      <c r="AS17" s="2">
        <f t="shared" si="5"/>
        <v>2.6599583305539265</v>
      </c>
    </row>
    <row r="18" spans="2:46" ht="10.5">
      <c r="B18" s="8">
        <v>13</v>
      </c>
      <c r="C18" s="17">
        <v>0.05</v>
      </c>
      <c r="D18" s="17">
        <f t="shared" si="6"/>
        <v>0.05350049502400626</v>
      </c>
      <c r="E18" s="9">
        <v>96.78</v>
      </c>
      <c r="F18" s="18">
        <f t="shared" si="7"/>
        <v>55.187873506766074</v>
      </c>
      <c r="G18" s="19">
        <f t="shared" si="0"/>
        <v>0.05072272693472146</v>
      </c>
      <c r="H18" s="20">
        <f t="shared" si="8"/>
        <v>0.032488664670388356</v>
      </c>
      <c r="J18" s="1">
        <f t="shared" si="2"/>
        <v>0.05072272693472146</v>
      </c>
      <c r="K18" s="2">
        <f t="shared" si="3"/>
        <v>-96.78</v>
      </c>
      <c r="L18" s="2">
        <f t="shared" si="4"/>
        <v>5</v>
      </c>
      <c r="M18" s="2">
        <f t="shared" si="9"/>
        <v>5</v>
      </c>
      <c r="N18" s="2">
        <f t="shared" si="10"/>
        <v>5</v>
      </c>
      <c r="O18" s="2">
        <f t="shared" si="11"/>
        <v>5</v>
      </c>
      <c r="P18" s="2">
        <f t="shared" si="12"/>
        <v>5</v>
      </c>
      <c r="Q18" s="2">
        <f t="shared" si="13"/>
        <v>5</v>
      </c>
      <c r="R18" s="2">
        <f t="shared" si="14"/>
        <v>5</v>
      </c>
      <c r="S18" s="2">
        <f t="shared" si="15"/>
        <v>5</v>
      </c>
      <c r="T18" s="2">
        <f t="shared" si="16"/>
        <v>5</v>
      </c>
      <c r="U18" s="2">
        <f t="shared" si="17"/>
        <v>5</v>
      </c>
      <c r="V18" s="2">
        <f t="shared" si="18"/>
        <v>5</v>
      </c>
      <c r="W18" s="2">
        <f aca="true" t="shared" si="19" ref="W18:W25">100*($C18)</f>
        <v>5</v>
      </c>
      <c r="X18" s="2">
        <f>100*(1+$C18)</f>
        <v>105</v>
      </c>
      <c r="AF18" s="2">
        <f t="shared" si="1"/>
        <v>105</v>
      </c>
      <c r="AI18" s="2">
        <f t="shared" si="5"/>
        <v>4.6295</v>
      </c>
      <c r="AJ18" s="2">
        <f t="shared" si="5"/>
        <v>4.311169856459331</v>
      </c>
      <c r="AK18" s="2">
        <f t="shared" si="5"/>
        <v>4.0370046473295025</v>
      </c>
      <c r="AL18" s="2">
        <f t="shared" si="5"/>
        <v>3.8004305358167625</v>
      </c>
      <c r="AM18" s="2">
        <f t="shared" si="5"/>
        <v>3.5981854743044956</v>
      </c>
      <c r="AN18" s="2">
        <f t="shared" si="5"/>
        <v>3.423036987426489</v>
      </c>
      <c r="AO18" s="2">
        <f t="shared" si="5"/>
        <v>3.2620450961024394</v>
      </c>
      <c r="AP18" s="2">
        <f t="shared" si="5"/>
        <v>3.122198239432941</v>
      </c>
      <c r="AQ18" s="2">
        <f t="shared" si="5"/>
        <v>3.0038773819348856</v>
      </c>
      <c r="AR18" s="2">
        <f t="shared" si="5"/>
        <v>2.8913481454305083</v>
      </c>
      <c r="AS18" s="2">
        <f t="shared" si="5"/>
        <v>2.799956137425186</v>
      </c>
      <c r="AT18" s="2">
        <f t="shared" si="5"/>
        <v>2.7133739915713884</v>
      </c>
    </row>
    <row r="19" spans="2:47" ht="10.5">
      <c r="B19" s="8">
        <v>14</v>
      </c>
      <c r="C19" s="17">
        <v>0.048</v>
      </c>
      <c r="D19" s="17">
        <f t="shared" si="6"/>
        <v>0.05249573634355733</v>
      </c>
      <c r="E19" s="9">
        <v>95.62</v>
      </c>
      <c r="F19" s="18">
        <f t="shared" si="7"/>
        <v>53.16868434904327</v>
      </c>
      <c r="G19" s="19">
        <f t="shared" si="0"/>
        <v>0.049664195499368624</v>
      </c>
      <c r="H19" s="20">
        <f t="shared" si="8"/>
        <v>0.035999939101310385</v>
      </c>
      <c r="J19" s="1">
        <f t="shared" si="2"/>
        <v>0.049664195499368624</v>
      </c>
      <c r="K19" s="2">
        <f t="shared" si="3"/>
        <v>-95.62</v>
      </c>
      <c r="L19" s="2">
        <f t="shared" si="4"/>
        <v>4.8</v>
      </c>
      <c r="M19" s="2">
        <f t="shared" si="9"/>
        <v>4.8</v>
      </c>
      <c r="N19" s="2">
        <f t="shared" si="10"/>
        <v>4.8</v>
      </c>
      <c r="O19" s="2">
        <f t="shared" si="11"/>
        <v>4.8</v>
      </c>
      <c r="P19" s="2">
        <f t="shared" si="12"/>
        <v>4.8</v>
      </c>
      <c r="Q19" s="2">
        <f t="shared" si="13"/>
        <v>4.8</v>
      </c>
      <c r="R19" s="2">
        <f t="shared" si="14"/>
        <v>4.8</v>
      </c>
      <c r="S19" s="2">
        <f t="shared" si="15"/>
        <v>4.8</v>
      </c>
      <c r="T19" s="2">
        <f t="shared" si="16"/>
        <v>4.8</v>
      </c>
      <c r="U19" s="2">
        <f t="shared" si="17"/>
        <v>4.8</v>
      </c>
      <c r="V19" s="2">
        <f t="shared" si="18"/>
        <v>4.8</v>
      </c>
      <c r="W19" s="2">
        <f t="shared" si="19"/>
        <v>4.8</v>
      </c>
      <c r="X19" s="2">
        <f aca="true" t="shared" si="20" ref="X19:X25">100*($C19)</f>
        <v>4.8</v>
      </c>
      <c r="Y19" s="2">
        <f>100*(1+$C19)</f>
        <v>104.80000000000001</v>
      </c>
      <c r="AF19" s="2">
        <f t="shared" si="1"/>
        <v>104.80000000000001</v>
      </c>
      <c r="AI19" s="2">
        <f t="shared" si="5"/>
        <v>4.44432</v>
      </c>
      <c r="AJ19" s="2">
        <f t="shared" si="5"/>
        <v>4.138723062200957</v>
      </c>
      <c r="AK19" s="2">
        <f t="shared" si="5"/>
        <v>3.875524461436322</v>
      </c>
      <c r="AL19" s="2">
        <f t="shared" si="5"/>
        <v>3.6484133143840918</v>
      </c>
      <c r="AM19" s="2">
        <f t="shared" si="5"/>
        <v>3.454258055332316</v>
      </c>
      <c r="AN19" s="2">
        <f t="shared" si="5"/>
        <v>3.2861155079294297</v>
      </c>
      <c r="AO19" s="2">
        <f t="shared" si="5"/>
        <v>3.1315632922583414</v>
      </c>
      <c r="AP19" s="2">
        <f t="shared" si="5"/>
        <v>2.9973103098556235</v>
      </c>
      <c r="AQ19" s="2">
        <f t="shared" si="5"/>
        <v>2.88372228665749</v>
      </c>
      <c r="AR19" s="2">
        <f t="shared" si="5"/>
        <v>2.775694219613288</v>
      </c>
      <c r="AS19" s="2">
        <f t="shared" si="5"/>
        <v>2.687957891928178</v>
      </c>
      <c r="AT19" s="2">
        <f t="shared" si="5"/>
        <v>2.604839031908533</v>
      </c>
      <c r="AU19" s="2">
        <f t="shared" si="5"/>
        <v>2.522874217452161</v>
      </c>
    </row>
    <row r="20" spans="2:48" ht="10.5">
      <c r="B20" s="8">
        <v>15</v>
      </c>
      <c r="C20" s="17">
        <v>0.0475</v>
      </c>
      <c r="D20" s="17">
        <f t="shared" si="6"/>
        <v>0.05159999366929208</v>
      </c>
      <c r="E20" s="9">
        <v>95.79</v>
      </c>
      <c r="F20" s="18">
        <f t="shared" si="7"/>
        <v>51.37104537570681</v>
      </c>
      <c r="G20" s="19">
        <f t="shared" si="0"/>
        <v>0.04864633147528452</v>
      </c>
      <c r="H20" s="20">
        <f t="shared" si="8"/>
        <v>0.03449943877253259</v>
      </c>
      <c r="J20" s="1">
        <f t="shared" si="2"/>
        <v>0.04864633147528452</v>
      </c>
      <c r="K20" s="2">
        <f t="shared" si="3"/>
        <v>-95.79</v>
      </c>
      <c r="L20" s="2">
        <f t="shared" si="4"/>
        <v>4.75</v>
      </c>
      <c r="M20" s="2">
        <f t="shared" si="9"/>
        <v>4.75</v>
      </c>
      <c r="N20" s="2">
        <f t="shared" si="10"/>
        <v>4.75</v>
      </c>
      <c r="O20" s="2">
        <f t="shared" si="11"/>
        <v>4.75</v>
      </c>
      <c r="P20" s="2">
        <f t="shared" si="12"/>
        <v>4.75</v>
      </c>
      <c r="Q20" s="2">
        <f t="shared" si="13"/>
        <v>4.75</v>
      </c>
      <c r="R20" s="2">
        <f t="shared" si="14"/>
        <v>4.75</v>
      </c>
      <c r="S20" s="2">
        <f t="shared" si="15"/>
        <v>4.75</v>
      </c>
      <c r="T20" s="2">
        <f t="shared" si="16"/>
        <v>4.75</v>
      </c>
      <c r="U20" s="2">
        <f t="shared" si="17"/>
        <v>4.75</v>
      </c>
      <c r="V20" s="2">
        <f t="shared" si="18"/>
        <v>4.75</v>
      </c>
      <c r="W20" s="2">
        <f t="shared" si="19"/>
        <v>4.75</v>
      </c>
      <c r="X20" s="2">
        <f t="shared" si="20"/>
        <v>4.75</v>
      </c>
      <c r="Y20" s="2">
        <f aca="true" t="shared" si="21" ref="Y20:Y25">100*($C20)</f>
        <v>4.75</v>
      </c>
      <c r="Z20" s="2">
        <f>100*(1+$C20)</f>
        <v>104.75000000000001</v>
      </c>
      <c r="AF20" s="2">
        <f t="shared" si="1"/>
        <v>104.75000000000001</v>
      </c>
      <c r="AI20" s="2">
        <f t="shared" si="5"/>
        <v>4.398025</v>
      </c>
      <c r="AJ20" s="2">
        <f t="shared" si="5"/>
        <v>4.095611363636364</v>
      </c>
      <c r="AK20" s="2">
        <f t="shared" si="5"/>
        <v>3.8351544149630272</v>
      </c>
      <c r="AL20" s="2">
        <f t="shared" si="5"/>
        <v>3.610409009025924</v>
      </c>
      <c r="AM20" s="2">
        <f t="shared" si="5"/>
        <v>3.418276200589271</v>
      </c>
      <c r="AN20" s="2">
        <f t="shared" si="5"/>
        <v>3.2518851380551648</v>
      </c>
      <c r="AO20" s="2">
        <f t="shared" si="5"/>
        <v>3.0989428412973172</v>
      </c>
      <c r="AP20" s="2">
        <f t="shared" si="5"/>
        <v>2.966088327461294</v>
      </c>
      <c r="AQ20" s="2">
        <f t="shared" si="5"/>
        <v>2.853683512838141</v>
      </c>
      <c r="AR20" s="2">
        <f t="shared" si="5"/>
        <v>2.746780738158983</v>
      </c>
      <c r="AS20" s="2">
        <f t="shared" si="5"/>
        <v>2.6599583305539265</v>
      </c>
      <c r="AT20" s="2">
        <f t="shared" si="5"/>
        <v>2.5777052919928187</v>
      </c>
      <c r="AU20" s="2">
        <f t="shared" si="5"/>
        <v>2.4965942776870342</v>
      </c>
      <c r="AV20" s="2">
        <f t="shared" si="5"/>
        <v>2.4098401780339223</v>
      </c>
    </row>
    <row r="21" spans="2:49" ht="10.5">
      <c r="B21" s="8">
        <v>16</v>
      </c>
      <c r="C21" s="17">
        <v>0.051</v>
      </c>
      <c r="D21" s="17">
        <f t="shared" si="6"/>
        <v>0.05079585468202786</v>
      </c>
      <c r="E21" s="9">
        <v>100.22</v>
      </c>
      <c r="F21" s="18">
        <f t="shared" si="7"/>
        <v>50.026949662827235</v>
      </c>
      <c r="G21" s="19">
        <f t="shared" si="0"/>
        <v>0.04749007887178269</v>
      </c>
      <c r="H21" s="20">
        <f t="shared" si="8"/>
        <v>0.030298493527405768</v>
      </c>
      <c r="J21" s="1">
        <f t="shared" si="2"/>
        <v>0.04749007887178269</v>
      </c>
      <c r="K21" s="2">
        <f t="shared" si="3"/>
        <v>-100.22</v>
      </c>
      <c r="L21" s="2">
        <f t="shared" si="4"/>
        <v>5.1</v>
      </c>
      <c r="M21" s="2">
        <f t="shared" si="9"/>
        <v>5.1</v>
      </c>
      <c r="N21" s="2">
        <f t="shared" si="10"/>
        <v>5.1</v>
      </c>
      <c r="O21" s="2">
        <f t="shared" si="11"/>
        <v>5.1</v>
      </c>
      <c r="P21" s="2">
        <f t="shared" si="12"/>
        <v>5.1</v>
      </c>
      <c r="Q21" s="2">
        <f t="shared" si="13"/>
        <v>5.1</v>
      </c>
      <c r="R21" s="2">
        <f t="shared" si="14"/>
        <v>5.1</v>
      </c>
      <c r="S21" s="2">
        <f t="shared" si="15"/>
        <v>5.1</v>
      </c>
      <c r="T21" s="2">
        <f t="shared" si="16"/>
        <v>5.1</v>
      </c>
      <c r="U21" s="2">
        <f t="shared" si="17"/>
        <v>5.1</v>
      </c>
      <c r="V21" s="2">
        <f t="shared" si="18"/>
        <v>5.1</v>
      </c>
      <c r="W21" s="2">
        <f t="shared" si="19"/>
        <v>5.1</v>
      </c>
      <c r="X21" s="2">
        <f t="shared" si="20"/>
        <v>5.1</v>
      </c>
      <c r="Y21" s="2">
        <f t="shared" si="21"/>
        <v>5.1</v>
      </c>
      <c r="Z21" s="2">
        <f>100*($C21)</f>
        <v>5.1</v>
      </c>
      <c r="AA21" s="2">
        <f>100*(1+$C21)</f>
        <v>105.1</v>
      </c>
      <c r="AF21" s="2">
        <f t="shared" si="1"/>
        <v>105.1</v>
      </c>
      <c r="AI21" s="2">
        <f t="shared" si="5"/>
        <v>4.72209</v>
      </c>
      <c r="AJ21" s="2">
        <f t="shared" si="5"/>
        <v>4.3973932535885165</v>
      </c>
      <c r="AK21" s="2">
        <f t="shared" si="5"/>
        <v>4.117744740276092</v>
      </c>
      <c r="AL21" s="2">
        <f t="shared" si="5"/>
        <v>3.876439146533097</v>
      </c>
      <c r="AM21" s="2">
        <f t="shared" si="5"/>
        <v>3.6701491837905853</v>
      </c>
      <c r="AN21" s="2">
        <f t="shared" si="5"/>
        <v>3.4914977271750187</v>
      </c>
      <c r="AO21" s="2">
        <f t="shared" si="5"/>
        <v>3.3272859980244878</v>
      </c>
      <c r="AP21" s="2">
        <f t="shared" si="5"/>
        <v>3.1846422042216</v>
      </c>
      <c r="AQ21" s="2">
        <f t="shared" si="5"/>
        <v>3.063954929573583</v>
      </c>
      <c r="AR21" s="2">
        <f t="shared" si="5"/>
        <v>2.9491751083391184</v>
      </c>
      <c r="AS21" s="2">
        <f t="shared" si="5"/>
        <v>2.855955260173689</v>
      </c>
      <c r="AT21" s="2">
        <f t="shared" si="5"/>
        <v>2.7676414714028157</v>
      </c>
      <c r="AU21" s="2">
        <f t="shared" si="5"/>
        <v>2.680553856042921</v>
      </c>
      <c r="AV21" s="2">
        <f t="shared" si="5"/>
        <v>2.587407349046948</v>
      </c>
      <c r="AW21" s="2">
        <f t="shared" si="5"/>
        <v>2.501120108984294</v>
      </c>
    </row>
    <row r="22" spans="2:50" ht="10.5">
      <c r="B22" s="8">
        <v>17</v>
      </c>
      <c r="C22" s="17">
        <v>0.0475</v>
      </c>
      <c r="D22" s="17">
        <f t="shared" si="6"/>
        <v>0.05010084262910505</v>
      </c>
      <c r="E22" s="9">
        <v>97.07</v>
      </c>
      <c r="F22" s="18">
        <f t="shared" si="7"/>
        <v>48.06060015642045</v>
      </c>
      <c r="G22" s="19">
        <f t="shared" si="0"/>
        <v>0.04689665996871817</v>
      </c>
      <c r="H22" s="20">
        <f t="shared" si="8"/>
        <v>0.03744754885035162</v>
      </c>
      <c r="J22" s="1">
        <f t="shared" si="2"/>
        <v>0.04689665996871817</v>
      </c>
      <c r="K22" s="2">
        <f t="shared" si="3"/>
        <v>-97.07</v>
      </c>
      <c r="L22" s="2">
        <f t="shared" si="4"/>
        <v>4.75</v>
      </c>
      <c r="M22" s="2">
        <f t="shared" si="9"/>
        <v>4.75</v>
      </c>
      <c r="N22" s="2">
        <f t="shared" si="10"/>
        <v>4.75</v>
      </c>
      <c r="O22" s="2">
        <f t="shared" si="11"/>
        <v>4.75</v>
      </c>
      <c r="P22" s="2">
        <f t="shared" si="12"/>
        <v>4.75</v>
      </c>
      <c r="Q22" s="2">
        <f t="shared" si="13"/>
        <v>4.75</v>
      </c>
      <c r="R22" s="2">
        <f t="shared" si="14"/>
        <v>4.75</v>
      </c>
      <c r="S22" s="2">
        <f t="shared" si="15"/>
        <v>4.75</v>
      </c>
      <c r="T22" s="2">
        <f t="shared" si="16"/>
        <v>4.75</v>
      </c>
      <c r="U22" s="2">
        <f t="shared" si="17"/>
        <v>4.75</v>
      </c>
      <c r="V22" s="2">
        <f t="shared" si="18"/>
        <v>4.75</v>
      </c>
      <c r="W22" s="2">
        <f t="shared" si="19"/>
        <v>4.75</v>
      </c>
      <c r="X22" s="2">
        <f t="shared" si="20"/>
        <v>4.75</v>
      </c>
      <c r="Y22" s="2">
        <f t="shared" si="21"/>
        <v>4.75</v>
      </c>
      <c r="Z22" s="2">
        <f>100*($C22)</f>
        <v>4.75</v>
      </c>
      <c r="AA22" s="2">
        <f>100*($C22)</f>
        <v>4.75</v>
      </c>
      <c r="AB22" s="2">
        <f>100*(1+$C22)</f>
        <v>104.75000000000001</v>
      </c>
      <c r="AF22" s="2">
        <f t="shared" si="1"/>
        <v>104.75000000000001</v>
      </c>
      <c r="AI22" s="2">
        <f t="shared" si="5"/>
        <v>4.398025</v>
      </c>
      <c r="AJ22" s="2">
        <f t="shared" si="5"/>
        <v>4.095611363636364</v>
      </c>
      <c r="AK22" s="2">
        <f t="shared" si="5"/>
        <v>3.8351544149630272</v>
      </c>
      <c r="AL22" s="2">
        <f t="shared" si="5"/>
        <v>3.610409009025924</v>
      </c>
      <c r="AM22" s="2">
        <f t="shared" si="5"/>
        <v>3.418276200589271</v>
      </c>
      <c r="AN22" s="2">
        <f t="shared" si="5"/>
        <v>3.2518851380551648</v>
      </c>
      <c r="AO22" s="2">
        <f t="shared" si="5"/>
        <v>3.0989428412973172</v>
      </c>
      <c r="AP22" s="2">
        <f t="shared" si="5"/>
        <v>2.966088327461294</v>
      </c>
      <c r="AQ22" s="2">
        <f t="shared" si="5"/>
        <v>2.853683512838141</v>
      </c>
      <c r="AR22" s="2">
        <f t="shared" si="5"/>
        <v>2.746780738158983</v>
      </c>
      <c r="AS22" s="2">
        <f t="shared" si="5"/>
        <v>2.6599583305539265</v>
      </c>
      <c r="AT22" s="2">
        <f t="shared" si="5"/>
        <v>2.5777052919928187</v>
      </c>
      <c r="AU22" s="2">
        <f t="shared" si="5"/>
        <v>2.4965942776870342</v>
      </c>
      <c r="AV22" s="2">
        <f t="shared" si="5"/>
        <v>2.4098401780339223</v>
      </c>
      <c r="AW22" s="2">
        <f t="shared" si="5"/>
        <v>2.3294746113089015</v>
      </c>
      <c r="AX22" s="2">
        <f t="shared" si="5"/>
        <v>2.260970607977442</v>
      </c>
    </row>
    <row r="23" spans="2:51" ht="10.5">
      <c r="B23" s="8">
        <v>18</v>
      </c>
      <c r="C23" s="17">
        <v>0.052</v>
      </c>
      <c r="D23" s="17">
        <f t="shared" si="6"/>
        <v>0.04970412303649988</v>
      </c>
      <c r="E23" s="9">
        <v>102.69</v>
      </c>
      <c r="F23" s="18">
        <f t="shared" si="7"/>
        <v>46.65177983939433</v>
      </c>
      <c r="G23" s="19">
        <f t="shared" si="0"/>
        <v>0.046211059875602256</v>
      </c>
      <c r="H23" s="20">
        <f t="shared" si="8"/>
        <v>0.03462431461316884</v>
      </c>
      <c r="J23" s="1">
        <f t="shared" si="2"/>
        <v>0.046211059875602256</v>
      </c>
      <c r="K23" s="2">
        <f t="shared" si="3"/>
        <v>-102.69</v>
      </c>
      <c r="L23" s="2">
        <f t="shared" si="4"/>
        <v>5.2</v>
      </c>
      <c r="M23" s="2">
        <f t="shared" si="9"/>
        <v>5.2</v>
      </c>
      <c r="N23" s="2">
        <f t="shared" si="10"/>
        <v>5.2</v>
      </c>
      <c r="O23" s="2">
        <f t="shared" si="11"/>
        <v>5.2</v>
      </c>
      <c r="P23" s="2">
        <f t="shared" si="12"/>
        <v>5.2</v>
      </c>
      <c r="Q23" s="2">
        <f t="shared" si="13"/>
        <v>5.2</v>
      </c>
      <c r="R23" s="2">
        <f t="shared" si="14"/>
        <v>5.2</v>
      </c>
      <c r="S23" s="2">
        <f t="shared" si="15"/>
        <v>5.2</v>
      </c>
      <c r="T23" s="2">
        <f t="shared" si="16"/>
        <v>5.2</v>
      </c>
      <c r="U23" s="2">
        <f t="shared" si="17"/>
        <v>5.2</v>
      </c>
      <c r="V23" s="2">
        <f t="shared" si="18"/>
        <v>5.2</v>
      </c>
      <c r="W23" s="2">
        <f t="shared" si="19"/>
        <v>5.2</v>
      </c>
      <c r="X23" s="2">
        <f t="shared" si="20"/>
        <v>5.2</v>
      </c>
      <c r="Y23" s="2">
        <f t="shared" si="21"/>
        <v>5.2</v>
      </c>
      <c r="Z23" s="2">
        <f>100*($C23)</f>
        <v>5.2</v>
      </c>
      <c r="AA23" s="2">
        <f>100*($C23)</f>
        <v>5.2</v>
      </c>
      <c r="AB23" s="2">
        <f>100*($C23)</f>
        <v>5.2</v>
      </c>
      <c r="AC23" s="2">
        <f>100*(1+$C23)</f>
        <v>105.2</v>
      </c>
      <c r="AF23" s="2">
        <f t="shared" si="1"/>
        <v>105.2</v>
      </c>
      <c r="AI23" s="2">
        <f t="shared" si="5"/>
        <v>4.81468</v>
      </c>
      <c r="AJ23" s="2">
        <f t="shared" si="5"/>
        <v>4.483616650717703</v>
      </c>
      <c r="AK23" s="2">
        <f t="shared" si="5"/>
        <v>4.1984848332226825</v>
      </c>
      <c r="AL23" s="2">
        <f t="shared" si="5"/>
        <v>3.9524477572494328</v>
      </c>
      <c r="AM23" s="2">
        <f t="shared" si="5"/>
        <v>3.742112893276676</v>
      </c>
      <c r="AN23" s="2">
        <f t="shared" si="5"/>
        <v>3.559958466923549</v>
      </c>
      <c r="AO23" s="2">
        <f t="shared" si="5"/>
        <v>3.392526899946537</v>
      </c>
      <c r="AP23" s="2">
        <f t="shared" si="5"/>
        <v>3.247086169010259</v>
      </c>
      <c r="AQ23" s="2">
        <f t="shared" si="5"/>
        <v>3.124032477212281</v>
      </c>
      <c r="AR23" s="2">
        <f t="shared" si="5"/>
        <v>3.007002071247729</v>
      </c>
      <c r="AS23" s="2">
        <f t="shared" si="5"/>
        <v>2.911954382922193</v>
      </c>
      <c r="AT23" s="2">
        <f t="shared" si="5"/>
        <v>2.821908951234244</v>
      </c>
      <c r="AU23" s="2">
        <f t="shared" si="5"/>
        <v>2.7331137355731747</v>
      </c>
      <c r="AV23" s="2">
        <f t="shared" si="5"/>
        <v>2.6381408264792414</v>
      </c>
      <c r="AW23" s="2">
        <f t="shared" si="5"/>
        <v>2.550161679748692</v>
      </c>
      <c r="AX23" s="2">
        <f t="shared" si="5"/>
        <v>2.475167823470042</v>
      </c>
      <c r="AY23" s="2">
        <f t="shared" si="5"/>
        <v>2.385824542371228</v>
      </c>
    </row>
    <row r="24" spans="2:52" ht="10.5">
      <c r="B24" s="8">
        <v>19</v>
      </c>
      <c r="C24" s="17">
        <v>0.0525</v>
      </c>
      <c r="D24" s="17">
        <f t="shared" si="6"/>
        <v>0.049203430314180015</v>
      </c>
      <c r="E24" s="9">
        <v>104.01</v>
      </c>
      <c r="F24" s="18">
        <f t="shared" si="7"/>
        <v>45.104796387251426</v>
      </c>
      <c r="G24" s="19">
        <f t="shared" si="0"/>
        <v>0.045606774322862975</v>
      </c>
      <c r="H24" s="20">
        <f t="shared" si="8"/>
        <v>0.03478912392895239</v>
      </c>
      <c r="J24" s="1">
        <f t="shared" si="2"/>
        <v>0.045606774322862975</v>
      </c>
      <c r="K24" s="2">
        <f t="shared" si="3"/>
        <v>-104.01</v>
      </c>
      <c r="L24" s="2">
        <f t="shared" si="4"/>
        <v>5.25</v>
      </c>
      <c r="M24" s="2">
        <f t="shared" si="9"/>
        <v>5.25</v>
      </c>
      <c r="N24" s="2">
        <f t="shared" si="10"/>
        <v>5.25</v>
      </c>
      <c r="O24" s="2">
        <f t="shared" si="11"/>
        <v>5.25</v>
      </c>
      <c r="P24" s="2">
        <f t="shared" si="12"/>
        <v>5.25</v>
      </c>
      <c r="Q24" s="2">
        <f t="shared" si="13"/>
        <v>5.25</v>
      </c>
      <c r="R24" s="2">
        <f t="shared" si="14"/>
        <v>5.25</v>
      </c>
      <c r="S24" s="2">
        <f t="shared" si="15"/>
        <v>5.25</v>
      </c>
      <c r="T24" s="2">
        <f t="shared" si="16"/>
        <v>5.25</v>
      </c>
      <c r="U24" s="2">
        <f t="shared" si="17"/>
        <v>5.25</v>
      </c>
      <c r="V24" s="2">
        <f t="shared" si="18"/>
        <v>5.25</v>
      </c>
      <c r="W24" s="2">
        <f t="shared" si="19"/>
        <v>5.25</v>
      </c>
      <c r="X24" s="2">
        <f t="shared" si="20"/>
        <v>5.25</v>
      </c>
      <c r="Y24" s="2">
        <f t="shared" si="21"/>
        <v>5.25</v>
      </c>
      <c r="Z24" s="2">
        <f>100*($C24)</f>
        <v>5.25</v>
      </c>
      <c r="AA24" s="2">
        <f>100*($C24)</f>
        <v>5.25</v>
      </c>
      <c r="AB24" s="2">
        <f>100*($C24)</f>
        <v>5.25</v>
      </c>
      <c r="AC24" s="2">
        <f>100*($C24)</f>
        <v>5.25</v>
      </c>
      <c r="AD24" s="2">
        <f>100*(1+$C24)</f>
        <v>105.25</v>
      </c>
      <c r="AF24" s="2">
        <f t="shared" si="1"/>
        <v>105.25</v>
      </c>
      <c r="AI24" s="2">
        <f t="shared" si="5"/>
        <v>4.860975</v>
      </c>
      <c r="AJ24" s="2">
        <f t="shared" si="5"/>
        <v>4.526728349282297</v>
      </c>
      <c r="AK24" s="2">
        <f t="shared" si="5"/>
        <v>4.238854879695977</v>
      </c>
      <c r="AL24" s="2">
        <f t="shared" si="5"/>
        <v>3.9904520626076003</v>
      </c>
      <c r="AM24" s="2">
        <f t="shared" si="5"/>
        <v>3.7780947480197207</v>
      </c>
      <c r="AN24" s="2">
        <f t="shared" si="5"/>
        <v>3.5941888367978136</v>
      </c>
      <c r="AO24" s="2">
        <f t="shared" si="5"/>
        <v>3.425147350907561</v>
      </c>
      <c r="AP24" s="2">
        <f t="shared" si="5"/>
        <v>3.278308151404588</v>
      </c>
      <c r="AQ24" s="2">
        <f t="shared" si="5"/>
        <v>3.1540712510316298</v>
      </c>
      <c r="AR24" s="2">
        <f t="shared" si="5"/>
        <v>3.035915552702034</v>
      </c>
      <c r="AS24" s="2">
        <f t="shared" si="5"/>
        <v>2.939953944296445</v>
      </c>
      <c r="AT24" s="2">
        <f t="shared" si="5"/>
        <v>2.8490426911499576</v>
      </c>
      <c r="AU24" s="2">
        <f t="shared" si="5"/>
        <v>2.759393675338301</v>
      </c>
      <c r="AV24" s="2">
        <f t="shared" si="5"/>
        <v>2.663507565195388</v>
      </c>
      <c r="AW24" s="2">
        <f t="shared" si="5"/>
        <v>2.574682465130891</v>
      </c>
      <c r="AX24" s="2">
        <f t="shared" si="5"/>
        <v>2.4989675140803307</v>
      </c>
      <c r="AY24" s="2">
        <f t="shared" si="5"/>
        <v>2.408765162970951</v>
      </c>
      <c r="AZ24" s="2">
        <f t="shared" si="5"/>
        <v>2.3281544121370796</v>
      </c>
    </row>
    <row r="25" spans="2:53" ht="10.5">
      <c r="B25" s="11">
        <v>20</v>
      </c>
      <c r="C25" s="21">
        <v>0.054</v>
      </c>
      <c r="D25" s="21">
        <f t="shared" si="6"/>
        <v>0.0487975634062255</v>
      </c>
      <c r="E25" s="12">
        <v>106.55</v>
      </c>
      <c r="F25" s="22">
        <f t="shared" si="7"/>
        <v>43.647625244412666</v>
      </c>
      <c r="G25" s="23">
        <f t="shared" si="0"/>
        <v>0.0450666758151248</v>
      </c>
      <c r="H25" s="24">
        <f t="shared" si="8"/>
        <v>0.034857646996077296</v>
      </c>
      <c r="J25" s="1">
        <f t="shared" si="2"/>
        <v>0.0450666758151248</v>
      </c>
      <c r="K25" s="2">
        <f t="shared" si="3"/>
        <v>-106.55</v>
      </c>
      <c r="L25" s="2">
        <f t="shared" si="4"/>
        <v>5.4</v>
      </c>
      <c r="M25" s="2">
        <f t="shared" si="9"/>
        <v>5.4</v>
      </c>
      <c r="N25" s="2">
        <f t="shared" si="10"/>
        <v>5.4</v>
      </c>
      <c r="O25" s="2">
        <f t="shared" si="11"/>
        <v>5.4</v>
      </c>
      <c r="P25" s="2">
        <f t="shared" si="12"/>
        <v>5.4</v>
      </c>
      <c r="Q25" s="2">
        <f t="shared" si="13"/>
        <v>5.4</v>
      </c>
      <c r="R25" s="2">
        <f t="shared" si="14"/>
        <v>5.4</v>
      </c>
      <c r="S25" s="2">
        <f t="shared" si="15"/>
        <v>5.4</v>
      </c>
      <c r="T25" s="2">
        <f t="shared" si="16"/>
        <v>5.4</v>
      </c>
      <c r="U25" s="2">
        <f t="shared" si="17"/>
        <v>5.4</v>
      </c>
      <c r="V25" s="2">
        <f t="shared" si="18"/>
        <v>5.4</v>
      </c>
      <c r="W25" s="2">
        <f t="shared" si="19"/>
        <v>5.4</v>
      </c>
      <c r="X25" s="2">
        <f t="shared" si="20"/>
        <v>5.4</v>
      </c>
      <c r="Y25" s="2">
        <f t="shared" si="21"/>
        <v>5.4</v>
      </c>
      <c r="Z25" s="2">
        <f>100*($C25)</f>
        <v>5.4</v>
      </c>
      <c r="AA25" s="2">
        <f>100*($C25)</f>
        <v>5.4</v>
      </c>
      <c r="AB25" s="2">
        <f>100*($C25)</f>
        <v>5.4</v>
      </c>
      <c r="AC25" s="2">
        <f>100*($C25)</f>
        <v>5.4</v>
      </c>
      <c r="AD25" s="2">
        <f>100*($C25)</f>
        <v>5.4</v>
      </c>
      <c r="AE25" s="2">
        <f>100*(1+$C25)</f>
        <v>105.4</v>
      </c>
      <c r="AF25" s="2">
        <f t="shared" si="1"/>
        <v>105.4</v>
      </c>
      <c r="AI25" s="2">
        <f t="shared" si="5"/>
        <v>4.99986</v>
      </c>
      <c r="AJ25" s="2">
        <f t="shared" si="5"/>
        <v>4.656063444976077</v>
      </c>
      <c r="AK25" s="2">
        <f t="shared" si="5"/>
        <v>4.3599650191158625</v>
      </c>
      <c r="AL25" s="2">
        <f t="shared" si="5"/>
        <v>4.1044649786821035</v>
      </c>
      <c r="AM25" s="2">
        <f t="shared" si="5"/>
        <v>3.8860403122488556</v>
      </c>
      <c r="AN25" s="2">
        <f t="shared" si="5"/>
        <v>3.6968799464206086</v>
      </c>
      <c r="AO25" s="2">
        <f t="shared" si="5"/>
        <v>3.5230087037906346</v>
      </c>
      <c r="AP25" s="2">
        <f t="shared" si="5"/>
        <v>3.3719740985875766</v>
      </c>
      <c r="AQ25" s="2">
        <f t="shared" si="5"/>
        <v>3.2441875724896767</v>
      </c>
      <c r="AR25" s="2">
        <f t="shared" si="5"/>
        <v>3.1226559970649492</v>
      </c>
      <c r="AS25" s="2">
        <f t="shared" si="5"/>
        <v>3.0239526284192007</v>
      </c>
      <c r="AT25" s="2">
        <f t="shared" si="5"/>
        <v>2.9304439108970994</v>
      </c>
      <c r="AU25" s="2">
        <f t="shared" si="5"/>
        <v>2.8382334946336814</v>
      </c>
      <c r="AV25" s="2">
        <f t="shared" si="5"/>
        <v>2.7396077813438273</v>
      </c>
      <c r="AW25" s="2">
        <f t="shared" si="5"/>
        <v>2.6482448212774883</v>
      </c>
      <c r="AX25" s="2">
        <f t="shared" si="5"/>
        <v>2.5703665859111973</v>
      </c>
      <c r="AY25" s="2">
        <f t="shared" si="5"/>
        <v>2.4775870247701213</v>
      </c>
      <c r="AZ25" s="2">
        <f t="shared" si="5"/>
        <v>2.3946731096267104</v>
      </c>
      <c r="BA25" s="2">
        <f t="shared" si="5"/>
        <v>2.314165325331663</v>
      </c>
    </row>
    <row r="27" spans="10:54" ht="10.5">
      <c r="J27" s="3" t="s">
        <v>15</v>
      </c>
      <c r="L27" s="1">
        <f>$G6</f>
        <v>0.0800302408467437</v>
      </c>
      <c r="M27" s="1">
        <f>$G7</f>
        <v>0.07692990055987403</v>
      </c>
      <c r="N27" s="1">
        <f>$G8</f>
        <v>0.07391584863790324</v>
      </c>
      <c r="O27" s="1">
        <f>$G9</f>
        <v>0.07098725179097687</v>
      </c>
      <c r="P27" s="1">
        <f>$G10</f>
        <v>0.06801485091361381</v>
      </c>
      <c r="Q27" s="1">
        <f>$G11</f>
        <v>0.06518833570491522</v>
      </c>
      <c r="R27" s="1">
        <f>$G12</f>
        <v>0.06291160583052924</v>
      </c>
      <c r="S27" s="1">
        <f>$G13</f>
        <v>0.06062947302695587</v>
      </c>
      <c r="T27" s="1">
        <f>$G14</f>
        <v>0.05824818849616786</v>
      </c>
      <c r="U27" s="1">
        <f>$G15</f>
        <v>0.05629922618688221</v>
      </c>
      <c r="V27" s="1">
        <f>$G16</f>
        <v>0.05412622015437818</v>
      </c>
      <c r="W27" s="1">
        <f>$G17</f>
        <v>0.052256689925901156</v>
      </c>
      <c r="X27" s="1">
        <f>$G18</f>
        <v>0.05072272693472146</v>
      </c>
      <c r="Y27" s="1">
        <f>$G19</f>
        <v>0.049664195499368624</v>
      </c>
      <c r="Z27" s="1">
        <f>$G20</f>
        <v>0.04864633147528452</v>
      </c>
      <c r="AA27" s="1">
        <f>$G21</f>
        <v>0.04749007887178269</v>
      </c>
      <c r="AB27" s="1">
        <f>$G22</f>
        <v>0.04689665996871817</v>
      </c>
      <c r="AC27" s="1">
        <f>$G23</f>
        <v>0.046211059875602256</v>
      </c>
      <c r="AD27" s="1">
        <f>$G24</f>
        <v>0.045606774322862975</v>
      </c>
      <c r="AE27" s="1">
        <f>$G25</f>
        <v>0.0450666758151248</v>
      </c>
      <c r="AI27" s="1">
        <f>L27</f>
        <v>0.0800302408467437</v>
      </c>
      <c r="AJ27" s="1">
        <f>M27</f>
        <v>0.07692990055987403</v>
      </c>
      <c r="AK27" s="1">
        <f aca="true" t="shared" si="22" ref="AK27:BB27">N27</f>
        <v>0.07391584863790324</v>
      </c>
      <c r="AL27" s="1">
        <f t="shared" si="22"/>
        <v>0.07098725179097687</v>
      </c>
      <c r="AM27" s="1">
        <f t="shared" si="22"/>
        <v>0.06801485091361381</v>
      </c>
      <c r="AN27" s="1">
        <f t="shared" si="22"/>
        <v>0.06518833570491522</v>
      </c>
      <c r="AO27" s="1">
        <f t="shared" si="22"/>
        <v>0.06291160583052924</v>
      </c>
      <c r="AP27" s="1">
        <f t="shared" si="22"/>
        <v>0.06062947302695587</v>
      </c>
      <c r="AQ27" s="1">
        <f t="shared" si="22"/>
        <v>0.05824818849616786</v>
      </c>
      <c r="AR27" s="1">
        <f t="shared" si="22"/>
        <v>0.05629922618688221</v>
      </c>
      <c r="AS27" s="1">
        <f t="shared" si="22"/>
        <v>0.05412622015437818</v>
      </c>
      <c r="AT27" s="1">
        <f t="shared" si="22"/>
        <v>0.052256689925901156</v>
      </c>
      <c r="AU27" s="1">
        <f t="shared" si="22"/>
        <v>0.05072272693472146</v>
      </c>
      <c r="AV27" s="1">
        <f t="shared" si="22"/>
        <v>0.049664195499368624</v>
      </c>
      <c r="AW27" s="1">
        <f t="shared" si="22"/>
        <v>0.04864633147528452</v>
      </c>
      <c r="AX27" s="1">
        <f t="shared" si="22"/>
        <v>0.04749007887178269</v>
      </c>
      <c r="AY27" s="1">
        <f t="shared" si="22"/>
        <v>0.04689665996871817</v>
      </c>
      <c r="AZ27" s="1">
        <f t="shared" si="22"/>
        <v>0.046211059875602256</v>
      </c>
      <c r="BA27" s="1">
        <f t="shared" si="22"/>
        <v>0.045606774322862975</v>
      </c>
      <c r="BB27" s="1">
        <f t="shared" si="22"/>
        <v>0.0450666758151248</v>
      </c>
    </row>
  </sheetData>
  <printOptions/>
  <pageMargins left="0.7500000000000001" right="0.7500000000000001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2000-11-18T12:38:43Z</dcterms:created>
  <dcterms:modified xsi:type="dcterms:W3CDTF">2004-03-08T16:26:33Z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-658453615</vt:i4>
  </property>
  <property fmtid="{D5CDD505-2E9C-101B-9397-08002B2CF9AE}" pid="4" name="_EmailSubje">
    <vt:lpwstr>Cambiar estas tablas cap 32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