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7305" activeTab="0"/>
  </bookViews>
  <sheets>
    <sheet name="30.7" sheetId="1" r:id="rId1"/>
  </sheets>
  <definedNames/>
  <calcPr fullCalcOnLoad="1"/>
</workbook>
</file>

<file path=xl/sharedStrings.xml><?xml version="1.0" encoding="utf-8"?>
<sst xmlns="http://schemas.openxmlformats.org/spreadsheetml/2006/main" count="114" uniqueCount="64">
  <si>
    <t>Caja</t>
  </si>
  <si>
    <t>Inventarios</t>
  </si>
  <si>
    <t>Inmovilizado</t>
  </si>
  <si>
    <t>Total activo</t>
  </si>
  <si>
    <t>Deuda</t>
  </si>
  <si>
    <t>Recursos propios</t>
  </si>
  <si>
    <t>Total</t>
  </si>
  <si>
    <t>Ventas</t>
  </si>
  <si>
    <t>Coste de ventas</t>
  </si>
  <si>
    <t>Gastos generales</t>
  </si>
  <si>
    <t>Intereses</t>
  </si>
  <si>
    <t>BAI</t>
  </si>
  <si>
    <t>Impuestos (40%)</t>
  </si>
  <si>
    <t>Beneficio neto</t>
  </si>
  <si>
    <t>Dividendos</t>
  </si>
  <si>
    <t>Stock inicial</t>
  </si>
  <si>
    <t xml:space="preserve"> + Compras</t>
  </si>
  <si>
    <t xml:space="preserve"> + Mano de obra…</t>
  </si>
  <si>
    <t xml:space="preserve"> - coste de Ventas</t>
  </si>
  <si>
    <t>Stock final</t>
  </si>
  <si>
    <t>Margen bruto</t>
  </si>
  <si>
    <t>- gastos generales</t>
  </si>
  <si>
    <t>NOPBT</t>
  </si>
  <si>
    <t xml:space="preserve">Impuestos </t>
  </si>
  <si>
    <t>NOPAT</t>
  </si>
  <si>
    <t>- aumento de NOF</t>
  </si>
  <si>
    <t>FCF</t>
  </si>
  <si>
    <t xml:space="preserve"> + ∆D</t>
  </si>
  <si>
    <t xml:space="preserve"> - intereses (1-T)</t>
  </si>
  <si>
    <t>CFac</t>
  </si>
  <si>
    <t>CFd</t>
  </si>
  <si>
    <t>Ku</t>
  </si>
  <si>
    <t>Vu = VA (Ku; FCF)</t>
  </si>
  <si>
    <t>VTS = VA (Ku; D T Ku)</t>
  </si>
  <si>
    <t>E + D = VTS + Vu</t>
  </si>
  <si>
    <t>E = (E+D) – D</t>
  </si>
  <si>
    <t>DTKu</t>
  </si>
  <si>
    <t>Ke</t>
  </si>
  <si>
    <t>E = VA(Ke; CFac)</t>
  </si>
  <si>
    <t>WACC</t>
  </si>
  <si>
    <t>E + D = VA (WACC; FCF)</t>
  </si>
  <si>
    <t>Kd</t>
  </si>
  <si>
    <t>Factor actual. CFac</t>
  </si>
  <si>
    <t>CFac actualizado</t>
  </si>
  <si>
    <t>Factor actual. FCF</t>
  </si>
  <si>
    <t>FCF actualizado</t>
  </si>
  <si>
    <t>Año terminado en noviembre</t>
  </si>
  <si>
    <t>FCF. Año terminado en noviembre</t>
  </si>
  <si>
    <t>FCF. Año terminado en diciembre</t>
  </si>
  <si>
    <t>diferencia</t>
  </si>
  <si>
    <t>Suma</t>
  </si>
  <si>
    <t>DT Ku</t>
  </si>
  <si>
    <t>Valoración en noviembre</t>
  </si>
  <si>
    <t>Comprobación Vu</t>
  </si>
  <si>
    <t>Valoración</t>
  </si>
  <si>
    <t xml:space="preserve">datos </t>
  </si>
  <si>
    <t>anuales</t>
  </si>
  <si>
    <t>mensuales</t>
  </si>
  <si>
    <t>Vu</t>
  </si>
  <si>
    <t>VTS</t>
  </si>
  <si>
    <t>Noviembre</t>
  </si>
  <si>
    <t>E +D = Vu + VTS</t>
  </si>
  <si>
    <t>error</t>
  </si>
  <si>
    <t>E = Vu + VTS - D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</si>
</sst>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d\-mmm\-yy;@"/>
    <numFmt numFmtId="178" formatCode="mm\-yy"/>
    <numFmt numFmtId="179" formatCode="0.0"/>
    <numFmt numFmtId="180" formatCode="#,##0.0"/>
    <numFmt numFmtId="181" formatCode="#,##0.0_);[Red]\(#,##0.0\)"/>
    <numFmt numFmtId="182" formatCode="0.0%"/>
    <numFmt numFmtId="183" formatCode="0.000%"/>
  </numFmts>
  <fonts count="11">
    <font>
      <sz val="10"/>
      <name val="Arial"/>
      <family val="0"/>
    </font>
    <font>
      <sz val="8"/>
      <color indexed="8"/>
      <name val="Times"/>
      <family val="1"/>
    </font>
    <font>
      <b/>
      <sz val="8"/>
      <color indexed="8"/>
      <name val="Times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8"/>
      <name val="Arial"/>
      <family val="2"/>
    </font>
    <font>
      <b/>
      <sz val="10"/>
      <name val="Arial"/>
      <family val="0"/>
    </font>
    <font>
      <b/>
      <sz val="8"/>
      <name val="Arial"/>
      <family val="0"/>
    </font>
    <font>
      <i/>
      <sz val="10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178" fontId="3" fillId="0" borderId="4" xfId="0" applyNumberFormat="1" applyFont="1" applyBorder="1" applyAlignment="1">
      <alignment horizontal="right" vertical="top" wrapText="1"/>
    </xf>
    <xf numFmtId="178" fontId="4" fillId="0" borderId="5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vertical="top" wrapText="1"/>
    </xf>
    <xf numFmtId="0" fontId="3" fillId="0" borderId="0" xfId="0" applyFont="1" applyAlignment="1">
      <alignment horizontal="right" vertical="top" wrapText="1"/>
    </xf>
    <xf numFmtId="0" fontId="4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6" fillId="0" borderId="0" xfId="0" applyFont="1" applyAlignment="1">
      <alignment/>
    </xf>
    <xf numFmtId="178" fontId="6" fillId="0" borderId="0" xfId="0" applyNumberFormat="1" applyFont="1" applyAlignment="1">
      <alignment/>
    </xf>
    <xf numFmtId="0" fontId="3" fillId="0" borderId="0" xfId="0" applyFont="1" applyAlignment="1">
      <alignment/>
    </xf>
    <xf numFmtId="180" fontId="3" fillId="0" borderId="0" xfId="0" applyNumberFormat="1" applyFont="1" applyAlignment="1">
      <alignment horizontal="right" vertical="top" wrapText="1"/>
    </xf>
    <xf numFmtId="180" fontId="3" fillId="0" borderId="6" xfId="0" applyNumberFormat="1" applyFont="1" applyBorder="1" applyAlignment="1">
      <alignment horizontal="right" vertical="top" wrapText="1"/>
    </xf>
    <xf numFmtId="180" fontId="4" fillId="0" borderId="7" xfId="0" applyNumberFormat="1" applyFont="1" applyBorder="1" applyAlignment="1">
      <alignment horizontal="right" vertical="top" wrapText="1"/>
    </xf>
    <xf numFmtId="180" fontId="4" fillId="0" borderId="0" xfId="0" applyNumberFormat="1" applyFont="1" applyAlignment="1">
      <alignment horizontal="right" vertical="top" wrapText="1"/>
    </xf>
    <xf numFmtId="180" fontId="3" fillId="0" borderId="8" xfId="0" applyNumberFormat="1" applyFont="1" applyBorder="1" applyAlignment="1">
      <alignment horizontal="right" vertical="top" wrapText="1"/>
    </xf>
    <xf numFmtId="180" fontId="3" fillId="0" borderId="5" xfId="0" applyNumberFormat="1" applyFont="1" applyBorder="1" applyAlignment="1">
      <alignment horizontal="right" vertical="top" wrapText="1"/>
    </xf>
    <xf numFmtId="180" fontId="3" fillId="0" borderId="7" xfId="0" applyNumberFormat="1" applyFont="1" applyBorder="1" applyAlignment="1">
      <alignment horizontal="right" vertical="top" wrapText="1"/>
    </xf>
    <xf numFmtId="180" fontId="6" fillId="0" borderId="0" xfId="0" applyNumberFormat="1" applyFont="1" applyBorder="1" applyAlignment="1">
      <alignment/>
    </xf>
    <xf numFmtId="180" fontId="3" fillId="0" borderId="0" xfId="0" applyNumberFormat="1" applyFont="1" applyBorder="1" applyAlignment="1">
      <alignment horizontal="right" vertical="top" wrapText="1"/>
    </xf>
    <xf numFmtId="178" fontId="4" fillId="0" borderId="9" xfId="0" applyNumberFormat="1" applyFont="1" applyBorder="1" applyAlignment="1">
      <alignment horizontal="right" vertical="top" wrapText="1"/>
    </xf>
    <xf numFmtId="180" fontId="6" fillId="0" borderId="6" xfId="0" applyNumberFormat="1" applyFont="1" applyBorder="1" applyAlignment="1">
      <alignment/>
    </xf>
    <xf numFmtId="180" fontId="4" fillId="0" borderId="10" xfId="0" applyNumberFormat="1" applyFont="1" applyBorder="1" applyAlignment="1">
      <alignment horizontal="right" vertical="top" wrapText="1"/>
    </xf>
    <xf numFmtId="180" fontId="6" fillId="0" borderId="8" xfId="0" applyNumberFormat="1" applyFont="1" applyBorder="1" applyAlignment="1">
      <alignment/>
    </xf>
    <xf numFmtId="180" fontId="6" fillId="0" borderId="11" xfId="0" applyNumberFormat="1" applyFont="1" applyBorder="1" applyAlignment="1">
      <alignment/>
    </xf>
    <xf numFmtId="180" fontId="5" fillId="0" borderId="0" xfId="0" applyNumberFormat="1" applyFont="1" applyBorder="1" applyAlignment="1">
      <alignment horizontal="right" vertical="top" wrapText="1"/>
    </xf>
    <xf numFmtId="180" fontId="4" fillId="0" borderId="0" xfId="0" applyNumberFormat="1" applyFont="1" applyBorder="1" applyAlignment="1">
      <alignment horizontal="right" vertical="top" wrapText="1"/>
    </xf>
    <xf numFmtId="180" fontId="6" fillId="0" borderId="5" xfId="0" applyNumberFormat="1" applyFont="1" applyBorder="1" applyAlignment="1">
      <alignment/>
    </xf>
    <xf numFmtId="180" fontId="6" fillId="0" borderId="9" xfId="0" applyNumberFormat="1" applyFont="1" applyBorder="1" applyAlignment="1">
      <alignment/>
    </xf>
    <xf numFmtId="180" fontId="3" fillId="0" borderId="11" xfId="0" applyNumberFormat="1" applyFont="1" applyBorder="1" applyAlignment="1">
      <alignment horizontal="right" vertical="top" wrapText="1"/>
    </xf>
    <xf numFmtId="180" fontId="3" fillId="0" borderId="10" xfId="0" applyNumberFormat="1" applyFont="1" applyBorder="1" applyAlignment="1">
      <alignment horizontal="right" vertical="top" wrapText="1"/>
    </xf>
    <xf numFmtId="0" fontId="0" fillId="0" borderId="0" xfId="0" applyBorder="1" applyAlignment="1">
      <alignment/>
    </xf>
    <xf numFmtId="178" fontId="3" fillId="0" borderId="0" xfId="0" applyNumberFormat="1" applyFont="1" applyBorder="1" applyAlignment="1">
      <alignment horizontal="right" vertical="top" wrapText="1"/>
    </xf>
    <xf numFmtId="178" fontId="4" fillId="0" borderId="4" xfId="0" applyNumberFormat="1" applyFont="1" applyBorder="1" applyAlignment="1">
      <alignment horizontal="right" vertical="top" wrapText="1"/>
    </xf>
    <xf numFmtId="180" fontId="6" fillId="0" borderId="0" xfId="0" applyNumberFormat="1" applyFont="1" applyBorder="1" applyAlignment="1">
      <alignment/>
    </xf>
    <xf numFmtId="0" fontId="0" fillId="0" borderId="7" xfId="0" applyBorder="1" applyAlignment="1">
      <alignment/>
    </xf>
    <xf numFmtId="180" fontId="6" fillId="0" borderId="7" xfId="0" applyNumberFormat="1" applyFont="1" applyBorder="1" applyAlignment="1">
      <alignment/>
    </xf>
    <xf numFmtId="0" fontId="7" fillId="0" borderId="7" xfId="0" applyFont="1" applyBorder="1" applyAlignment="1">
      <alignment/>
    </xf>
    <xf numFmtId="180" fontId="8" fillId="0" borderId="7" xfId="0" applyNumberFormat="1" applyFont="1" applyBorder="1" applyAlignment="1">
      <alignment/>
    </xf>
    <xf numFmtId="0" fontId="0" fillId="0" borderId="8" xfId="0" applyBorder="1" applyAlignment="1">
      <alignment/>
    </xf>
    <xf numFmtId="180" fontId="6" fillId="0" borderId="8" xfId="0" applyNumberFormat="1" applyFont="1" applyBorder="1" applyAlignment="1">
      <alignment/>
    </xf>
    <xf numFmtId="180" fontId="6" fillId="0" borderId="11" xfId="0" applyNumberFormat="1" applyFont="1" applyBorder="1" applyAlignment="1">
      <alignment/>
    </xf>
    <xf numFmtId="180" fontId="6" fillId="0" borderId="6" xfId="0" applyNumberFormat="1" applyFont="1" applyBorder="1" applyAlignment="1">
      <alignment/>
    </xf>
    <xf numFmtId="0" fontId="2" fillId="0" borderId="2" xfId="0" applyFont="1" applyBorder="1" applyAlignment="1">
      <alignment horizontal="justify" vertical="top" wrapText="1"/>
    </xf>
    <xf numFmtId="180" fontId="8" fillId="0" borderId="10" xfId="0" applyNumberFormat="1" applyFont="1" applyBorder="1" applyAlignment="1">
      <alignment/>
    </xf>
    <xf numFmtId="180" fontId="6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right" vertical="top" wrapText="1"/>
    </xf>
    <xf numFmtId="178" fontId="4" fillId="0" borderId="8" xfId="0" applyNumberFormat="1" applyFont="1" applyBorder="1" applyAlignment="1">
      <alignment horizontal="right" vertical="top" wrapText="1"/>
    </xf>
    <xf numFmtId="0" fontId="1" fillId="0" borderId="12" xfId="0" applyFont="1" applyBorder="1" applyAlignment="1">
      <alignment vertical="top" wrapText="1"/>
    </xf>
    <xf numFmtId="10" fontId="1" fillId="0" borderId="12" xfId="0" applyNumberFormat="1" applyFont="1" applyBorder="1" applyAlignment="1">
      <alignment horizontal="right" vertical="top" wrapText="1"/>
    </xf>
    <xf numFmtId="181" fontId="1" fillId="0" borderId="12" xfId="0" applyNumberFormat="1" applyFont="1" applyBorder="1" applyAlignment="1">
      <alignment horizontal="right" vertical="top" wrapText="1"/>
    </xf>
    <xf numFmtId="180" fontId="6" fillId="0" borderId="0" xfId="0" applyNumberFormat="1" applyFont="1" applyAlignment="1">
      <alignment/>
    </xf>
    <xf numFmtId="178" fontId="4" fillId="0" borderId="0" xfId="0" applyNumberFormat="1" applyFont="1" applyBorder="1" applyAlignment="1">
      <alignment horizontal="right" vertical="top" wrapText="1"/>
    </xf>
    <xf numFmtId="2" fontId="1" fillId="0" borderId="12" xfId="0" applyNumberFormat="1" applyFont="1" applyBorder="1" applyAlignment="1">
      <alignment horizontal="right" vertical="top" wrapText="1"/>
    </xf>
    <xf numFmtId="180" fontId="1" fillId="0" borderId="12" xfId="0" applyNumberFormat="1" applyFont="1" applyBorder="1" applyAlignment="1">
      <alignment horizontal="right" vertical="top" wrapText="1"/>
    </xf>
    <xf numFmtId="179" fontId="1" fillId="0" borderId="12" xfId="0" applyNumberFormat="1" applyFont="1" applyBorder="1" applyAlignment="1">
      <alignment horizontal="right" vertical="top" wrapText="1"/>
    </xf>
    <xf numFmtId="178" fontId="4" fillId="0" borderId="3" xfId="0" applyNumberFormat="1" applyFont="1" applyBorder="1" applyAlignment="1">
      <alignment horizontal="right" vertical="top" wrapText="1"/>
    </xf>
    <xf numFmtId="178" fontId="4" fillId="0" borderId="11" xfId="0" applyNumberFormat="1" applyFont="1" applyBorder="1" applyAlignment="1">
      <alignment horizontal="right" vertical="top" wrapText="1"/>
    </xf>
    <xf numFmtId="183" fontId="3" fillId="0" borderId="12" xfId="19" applyNumberFormat="1" applyFont="1" applyBorder="1" applyAlignment="1">
      <alignment horizontal="righ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2" xfId="0" applyFont="1" applyBorder="1" applyAlignment="1">
      <alignment vertical="top" wrapText="1"/>
    </xf>
    <xf numFmtId="180" fontId="2" fillId="0" borderId="12" xfId="0" applyNumberFormat="1" applyFont="1" applyBorder="1" applyAlignment="1">
      <alignment horizontal="right" vertical="top" wrapText="1"/>
    </xf>
    <xf numFmtId="181" fontId="2" fillId="0" borderId="12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7" fillId="0" borderId="0" xfId="0" applyFont="1" applyAlignment="1">
      <alignment/>
    </xf>
    <xf numFmtId="180" fontId="6" fillId="0" borderId="7" xfId="0" applyNumberFormat="1" applyFont="1" applyBorder="1" applyAlignment="1">
      <alignment/>
    </xf>
    <xf numFmtId="180" fontId="6" fillId="0" borderId="10" xfId="0" applyNumberFormat="1" applyFont="1" applyBorder="1" applyAlignment="1">
      <alignment/>
    </xf>
    <xf numFmtId="0" fontId="6" fillId="0" borderId="5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3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5" fillId="0" borderId="13" xfId="0" applyFont="1" applyFill="1" applyBorder="1" applyAlignment="1">
      <alignment vertical="top" wrapText="1"/>
    </xf>
    <xf numFmtId="0" fontId="9" fillId="0" borderId="0" xfId="0" applyFont="1" applyAlignment="1">
      <alignment/>
    </xf>
    <xf numFmtId="180" fontId="10" fillId="0" borderId="0" xfId="0" applyNumberFormat="1" applyFont="1" applyAlignment="1">
      <alignment/>
    </xf>
    <xf numFmtId="0" fontId="2" fillId="0" borderId="0" xfId="0" applyFont="1" applyFill="1" applyBorder="1" applyAlignment="1">
      <alignment vertical="top" wrapText="1"/>
    </xf>
    <xf numFmtId="181" fontId="6" fillId="0" borderId="8" xfId="0" applyNumberFormat="1" applyFont="1" applyBorder="1" applyAlignment="1">
      <alignment/>
    </xf>
    <xf numFmtId="181" fontId="6" fillId="0" borderId="11" xfId="0" applyNumberFormat="1" applyFont="1" applyBorder="1" applyAlignment="1">
      <alignment/>
    </xf>
    <xf numFmtId="0" fontId="6" fillId="0" borderId="1" xfId="0" applyFont="1" applyBorder="1" applyAlignment="1">
      <alignment/>
    </xf>
    <xf numFmtId="0" fontId="6" fillId="0" borderId="0" xfId="0" applyFont="1" applyBorder="1" applyAlignment="1">
      <alignment/>
    </xf>
    <xf numFmtId="181" fontId="6" fillId="0" borderId="0" xfId="0" applyNumberFormat="1" applyFont="1" applyBorder="1" applyAlignment="1">
      <alignment/>
    </xf>
    <xf numFmtId="181" fontId="6" fillId="0" borderId="6" xfId="0" applyNumberFormat="1" applyFont="1" applyBorder="1" applyAlignment="1">
      <alignment/>
    </xf>
    <xf numFmtId="0" fontId="8" fillId="0" borderId="7" xfId="0" applyFont="1" applyBorder="1" applyAlignment="1">
      <alignment/>
    </xf>
    <xf numFmtId="182" fontId="8" fillId="0" borderId="7" xfId="19" applyNumberFormat="1" applyFont="1" applyBorder="1" applyAlignment="1">
      <alignment/>
    </xf>
    <xf numFmtId="0" fontId="6" fillId="0" borderId="1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J134"/>
  <sheetViews>
    <sheetView tabSelected="1" workbookViewId="0" topLeftCell="A1">
      <pane xSplit="11670" ySplit="1965" topLeftCell="M118" activePane="bottomLeft" state="split"/>
      <selection pane="topLeft" activeCell="L68" sqref="L68"/>
      <selection pane="topRight" activeCell="CI20" sqref="CI20"/>
      <selection pane="bottomLeft" activeCell="L129" sqref="L129"/>
      <selection pane="bottomRight" activeCell="CH48" sqref="CH48"/>
    </sheetView>
  </sheetViews>
  <sheetFormatPr defaultColWidth="9.140625" defaultRowHeight="12.75"/>
  <cols>
    <col min="2" max="2" width="22.421875" style="0" customWidth="1"/>
    <col min="3" max="3" width="7.8515625" style="0" customWidth="1"/>
    <col min="4" max="4" width="7.7109375" style="0" customWidth="1"/>
    <col min="5" max="16" width="6.421875" style="0" customWidth="1"/>
  </cols>
  <sheetData>
    <row r="1" spans="1:88" s="14" customFormat="1" ht="12" customHeight="1" thickBot="1">
      <c r="A1" s="38"/>
      <c r="B1" s="38"/>
      <c r="C1" s="39">
        <v>37928</v>
      </c>
      <c r="D1" s="5">
        <v>37958</v>
      </c>
      <c r="E1" s="5">
        <v>37989</v>
      </c>
      <c r="F1" s="5">
        <v>38020</v>
      </c>
      <c r="G1" s="5">
        <v>38049</v>
      </c>
      <c r="H1" s="5">
        <v>38080</v>
      </c>
      <c r="I1" s="5">
        <v>38110</v>
      </c>
      <c r="J1" s="5">
        <v>38141</v>
      </c>
      <c r="K1" s="5">
        <v>38171</v>
      </c>
      <c r="L1" s="5">
        <v>38202</v>
      </c>
      <c r="M1" s="5">
        <v>38233</v>
      </c>
      <c r="N1" s="5">
        <v>38263</v>
      </c>
      <c r="O1" s="5">
        <v>38294</v>
      </c>
      <c r="P1" s="26">
        <v>38324</v>
      </c>
      <c r="Q1" s="26">
        <v>38355</v>
      </c>
      <c r="R1" s="26">
        <v>38386</v>
      </c>
      <c r="S1" s="26">
        <v>38414</v>
      </c>
      <c r="T1" s="26">
        <v>38445</v>
      </c>
      <c r="U1" s="26">
        <v>38475</v>
      </c>
      <c r="V1" s="26">
        <v>38506</v>
      </c>
      <c r="W1" s="26">
        <v>38536</v>
      </c>
      <c r="X1" s="26">
        <v>38567</v>
      </c>
      <c r="Y1" s="26">
        <v>38598</v>
      </c>
      <c r="Z1" s="26">
        <v>38628</v>
      </c>
      <c r="AA1" s="26">
        <v>38659</v>
      </c>
      <c r="AB1" s="26">
        <v>38689</v>
      </c>
      <c r="AC1" s="26">
        <v>38720</v>
      </c>
      <c r="AD1" s="26">
        <v>38751</v>
      </c>
      <c r="AE1" s="26">
        <v>38779</v>
      </c>
      <c r="AF1" s="26">
        <v>38810</v>
      </c>
      <c r="AG1" s="26">
        <v>38840</v>
      </c>
      <c r="AH1" s="26">
        <v>38871</v>
      </c>
      <c r="AI1" s="26">
        <v>38901</v>
      </c>
      <c r="AJ1" s="26">
        <v>38932</v>
      </c>
      <c r="AK1" s="26">
        <v>38963</v>
      </c>
      <c r="AL1" s="26">
        <v>38993</v>
      </c>
      <c r="AM1" s="26">
        <v>39024</v>
      </c>
      <c r="AN1" s="26">
        <v>39054</v>
      </c>
      <c r="AO1" s="26">
        <v>39085</v>
      </c>
      <c r="AP1" s="26">
        <v>39116</v>
      </c>
      <c r="AQ1" s="26">
        <v>39144</v>
      </c>
      <c r="AR1" s="26">
        <v>39175</v>
      </c>
      <c r="AS1" s="26">
        <v>39205</v>
      </c>
      <c r="AT1" s="26">
        <v>39236</v>
      </c>
      <c r="AU1" s="26">
        <v>39266</v>
      </c>
      <c r="AV1" s="26">
        <v>39297</v>
      </c>
      <c r="AW1" s="26">
        <v>39328</v>
      </c>
      <c r="AX1" s="26">
        <v>39358</v>
      </c>
      <c r="AY1" s="26">
        <v>39389</v>
      </c>
      <c r="AZ1" s="26">
        <v>39419</v>
      </c>
      <c r="BA1" s="26">
        <v>39450</v>
      </c>
      <c r="BB1" s="26">
        <v>39481</v>
      </c>
      <c r="BC1" s="26">
        <v>39510</v>
      </c>
      <c r="BD1" s="26">
        <v>39541</v>
      </c>
      <c r="BE1" s="26">
        <v>39571</v>
      </c>
      <c r="BF1" s="26">
        <v>39602</v>
      </c>
      <c r="BG1" s="26">
        <v>39632</v>
      </c>
      <c r="BH1" s="26">
        <v>39663</v>
      </c>
      <c r="BI1" s="26">
        <v>39694</v>
      </c>
      <c r="BJ1" s="26">
        <v>39724</v>
      </c>
      <c r="BK1" s="26">
        <v>39755</v>
      </c>
      <c r="BL1" s="26">
        <v>39785</v>
      </c>
      <c r="BM1" s="26">
        <v>39816</v>
      </c>
      <c r="BN1" s="26">
        <v>39847</v>
      </c>
      <c r="BO1" s="26">
        <v>39875</v>
      </c>
      <c r="BP1" s="26">
        <v>39906</v>
      </c>
      <c r="BQ1" s="26">
        <v>39936</v>
      </c>
      <c r="BR1" s="26">
        <v>39967</v>
      </c>
      <c r="BS1" s="26">
        <v>39997</v>
      </c>
      <c r="BT1" s="26">
        <v>40028</v>
      </c>
      <c r="BU1" s="26">
        <v>40059</v>
      </c>
      <c r="BV1" s="26">
        <v>40089</v>
      </c>
      <c r="BW1" s="26">
        <v>40120</v>
      </c>
      <c r="BX1" s="26">
        <v>40150</v>
      </c>
      <c r="BY1" s="26">
        <v>40181</v>
      </c>
      <c r="BZ1" s="26">
        <v>40212</v>
      </c>
      <c r="CA1" s="26">
        <v>40240</v>
      </c>
      <c r="CB1" s="26">
        <v>40271</v>
      </c>
      <c r="CC1" s="26">
        <v>40301</v>
      </c>
      <c r="CD1" s="26">
        <v>40332</v>
      </c>
      <c r="CE1" s="26">
        <v>40362</v>
      </c>
      <c r="CF1" s="26">
        <v>40393</v>
      </c>
      <c r="CG1" s="26">
        <v>40424</v>
      </c>
      <c r="CH1" s="26">
        <v>40454</v>
      </c>
      <c r="CI1" s="26">
        <v>40485</v>
      </c>
      <c r="CJ1" s="26">
        <v>40515</v>
      </c>
    </row>
    <row r="2" ht="13.5" thickBot="1"/>
    <row r="3" spans="2:87" s="14" customFormat="1" ht="12" customHeight="1">
      <c r="B3" s="9" t="s">
        <v>0</v>
      </c>
      <c r="C3" s="29">
        <v>140</v>
      </c>
      <c r="D3" s="29">
        <v>140</v>
      </c>
      <c r="E3" s="29">
        <v>140</v>
      </c>
      <c r="F3" s="29">
        <v>140</v>
      </c>
      <c r="G3" s="29">
        <v>140</v>
      </c>
      <c r="H3" s="29">
        <v>140</v>
      </c>
      <c r="I3" s="29">
        <v>140</v>
      </c>
      <c r="J3" s="29">
        <v>140</v>
      </c>
      <c r="K3" s="29">
        <v>140</v>
      </c>
      <c r="L3" s="29">
        <v>140</v>
      </c>
      <c r="M3" s="29">
        <v>140</v>
      </c>
      <c r="N3" s="29">
        <v>140</v>
      </c>
      <c r="O3" s="29">
        <v>140</v>
      </c>
      <c r="P3" s="30">
        <v>140</v>
      </c>
      <c r="Q3" s="14">
        <v>140</v>
      </c>
      <c r="R3" s="14">
        <v>140</v>
      </c>
      <c r="S3" s="14">
        <v>140</v>
      </c>
      <c r="T3" s="14">
        <v>140</v>
      </c>
      <c r="U3" s="14">
        <v>140</v>
      </c>
      <c r="V3" s="14">
        <v>140</v>
      </c>
      <c r="W3" s="14">
        <v>140</v>
      </c>
      <c r="X3" s="14">
        <v>140</v>
      </c>
      <c r="Y3" s="14">
        <v>140</v>
      </c>
      <c r="Z3" s="14">
        <v>140</v>
      </c>
      <c r="AA3" s="14">
        <v>140</v>
      </c>
      <c r="AB3" s="14">
        <v>140</v>
      </c>
      <c r="AC3" s="14">
        <v>140</v>
      </c>
      <c r="AD3" s="14">
        <v>140</v>
      </c>
      <c r="AE3" s="14">
        <v>140</v>
      </c>
      <c r="AF3" s="14">
        <v>140</v>
      </c>
      <c r="AG3" s="14">
        <v>140</v>
      </c>
      <c r="AH3" s="14">
        <v>140</v>
      </c>
      <c r="AI3" s="14">
        <v>140</v>
      </c>
      <c r="AJ3" s="14">
        <v>140</v>
      </c>
      <c r="AK3" s="14">
        <v>140</v>
      </c>
      <c r="AL3" s="14">
        <v>140</v>
      </c>
      <c r="AM3" s="14">
        <v>140</v>
      </c>
      <c r="AN3" s="14">
        <v>140</v>
      </c>
      <c r="AO3" s="14">
        <v>140</v>
      </c>
      <c r="AP3" s="14">
        <v>140</v>
      </c>
      <c r="AQ3" s="14">
        <v>140</v>
      </c>
      <c r="AR3" s="14">
        <v>140</v>
      </c>
      <c r="AS3" s="14">
        <v>140</v>
      </c>
      <c r="AT3" s="14">
        <v>140</v>
      </c>
      <c r="AU3" s="14">
        <v>140</v>
      </c>
      <c r="AV3" s="14">
        <v>140</v>
      </c>
      <c r="AW3" s="14">
        <v>140</v>
      </c>
      <c r="AX3" s="14">
        <v>140</v>
      </c>
      <c r="AY3" s="14">
        <v>140</v>
      </c>
      <c r="AZ3" s="14">
        <v>140</v>
      </c>
      <c r="BA3" s="14">
        <v>140</v>
      </c>
      <c r="BB3" s="14">
        <v>140</v>
      </c>
      <c r="BC3" s="14">
        <v>140</v>
      </c>
      <c r="BD3" s="14">
        <v>140</v>
      </c>
      <c r="BE3" s="14">
        <v>140</v>
      </c>
      <c r="BF3" s="14">
        <v>140</v>
      </c>
      <c r="BG3" s="14">
        <v>140</v>
      </c>
      <c r="BH3" s="14">
        <v>140</v>
      </c>
      <c r="BI3" s="14">
        <v>140</v>
      </c>
      <c r="BJ3" s="14">
        <v>140</v>
      </c>
      <c r="BK3" s="14">
        <v>140</v>
      </c>
      <c r="BL3" s="14">
        <v>140</v>
      </c>
      <c r="BM3" s="14">
        <v>140</v>
      </c>
      <c r="BN3" s="14">
        <v>140</v>
      </c>
      <c r="BO3" s="14">
        <v>140</v>
      </c>
      <c r="BP3" s="14">
        <v>140</v>
      </c>
      <c r="BQ3" s="14">
        <v>140</v>
      </c>
      <c r="BR3" s="14">
        <v>140</v>
      </c>
      <c r="BS3" s="14">
        <v>140</v>
      </c>
      <c r="BT3" s="14">
        <v>140</v>
      </c>
      <c r="BU3" s="14">
        <v>140</v>
      </c>
      <c r="BV3" s="14">
        <v>140</v>
      </c>
      <c r="BW3" s="14">
        <v>140</v>
      </c>
      <c r="BX3" s="14">
        <v>140</v>
      </c>
      <c r="BY3" s="14">
        <v>140</v>
      </c>
      <c r="BZ3" s="14">
        <v>140</v>
      </c>
      <c r="CA3" s="14">
        <v>140</v>
      </c>
      <c r="CB3" s="14">
        <v>140</v>
      </c>
      <c r="CC3" s="14">
        <v>140</v>
      </c>
      <c r="CD3" s="14">
        <v>140</v>
      </c>
      <c r="CE3" s="14">
        <v>140</v>
      </c>
      <c r="CF3" s="14">
        <v>140</v>
      </c>
      <c r="CG3" s="14">
        <v>140</v>
      </c>
      <c r="CH3" s="14">
        <v>140</v>
      </c>
      <c r="CI3" s="14">
        <v>0</v>
      </c>
    </row>
    <row r="4" spans="2:87" s="14" customFormat="1" ht="12" customHeight="1">
      <c r="B4" s="6" t="s">
        <v>1</v>
      </c>
      <c r="C4" s="24">
        <v>200.82030239975694</v>
      </c>
      <c r="D4" s="24">
        <v>2572.373131199007</v>
      </c>
      <c r="E4" s="24">
        <v>2369.5446257752524</v>
      </c>
      <c r="F4" s="24">
        <v>2164.6878352972603</v>
      </c>
      <c r="G4" s="24">
        <v>1957.7824769144881</v>
      </c>
      <c r="H4" s="24">
        <v>1748.8080649478884</v>
      </c>
      <c r="I4" s="24">
        <v>1537.7439088616227</v>
      </c>
      <c r="J4" s="24">
        <v>1324.5691112144943</v>
      </c>
      <c r="K4" s="24">
        <v>1109.2625655908946</v>
      </c>
      <c r="L4" s="24">
        <v>891.8029545110589</v>
      </c>
      <c r="M4" s="24">
        <v>672.1687473204249</v>
      </c>
      <c r="N4" s="24">
        <v>450.33819805788454</v>
      </c>
      <c r="O4" s="24">
        <v>226.28934330271875</v>
      </c>
      <c r="P4" s="27">
        <v>2898.614431073991</v>
      </c>
      <c r="Q4" s="14">
        <v>2670.062194338246</v>
      </c>
      <c r="R4" s="14">
        <v>2439.224435235144</v>
      </c>
      <c r="S4" s="14">
        <v>2206.078298541011</v>
      </c>
      <c r="T4" s="14">
        <v>1970.6007004799364</v>
      </c>
      <c r="U4" s="14">
        <v>1732.7683264382513</v>
      </c>
      <c r="V4" s="14">
        <v>1492.5576286561493</v>
      </c>
      <c r="W4" s="14">
        <v>1249.9448238962264</v>
      </c>
      <c r="X4" s="14">
        <v>1004.9058910887042</v>
      </c>
      <c r="Y4" s="14">
        <v>757.4165689531067</v>
      </c>
      <c r="Z4" s="14">
        <v>507.4523535961532</v>
      </c>
      <c r="AA4" s="14">
        <v>254.98849608563017</v>
      </c>
      <c r="AB4" s="14">
        <v>3266.231293635913</v>
      </c>
      <c r="AC4" s="14">
        <v>3008.6929125894285</v>
      </c>
      <c r="AD4" s="14">
        <v>2748.579147732479</v>
      </c>
      <c r="AE4" s="14">
        <v>2485.8642452269605</v>
      </c>
      <c r="AF4" s="14">
        <v>2220.5221936963862</v>
      </c>
      <c r="AG4" s="14">
        <v>1952.5267216505067</v>
      </c>
      <c r="AH4" s="14">
        <v>1681.851294884168</v>
      </c>
      <c r="AI4" s="14">
        <v>1408.469113850166</v>
      </c>
      <c r="AJ4" s="14">
        <v>1132.3531110058238</v>
      </c>
      <c r="AK4" s="14">
        <v>853.4759481330384</v>
      </c>
      <c r="AL4" s="14">
        <v>571.8100136315252</v>
      </c>
      <c r="AM4" s="14">
        <v>287.3274197849968</v>
      </c>
      <c r="AN4" s="14">
        <v>3680.471175869271</v>
      </c>
      <c r="AO4" s="14">
        <v>3390.2704818864277</v>
      </c>
      <c r="AP4" s="14">
        <v>3097.167780963756</v>
      </c>
      <c r="AQ4" s="14">
        <v>2801.134053031857</v>
      </c>
      <c r="AR4" s="14">
        <v>2502.1399878206394</v>
      </c>
      <c r="AS4" s="14">
        <v>2200.1559819573095</v>
      </c>
      <c r="AT4" s="14">
        <v>1895.1521360353463</v>
      </c>
      <c r="AU4" s="14">
        <v>1587.0982516541635</v>
      </c>
      <c r="AV4" s="14">
        <v>1275.9638284291689</v>
      </c>
      <c r="AW4" s="14">
        <v>961.7180609719242</v>
      </c>
      <c r="AX4" s="14">
        <v>644.3298358401072</v>
      </c>
      <c r="AY4" s="14">
        <v>323.76772845697207</v>
      </c>
      <c r="AZ4" s="14">
        <v>4147.247043648738</v>
      </c>
      <c r="BA4" s="14">
        <v>3820.241637907202</v>
      </c>
      <c r="BB4" s="14">
        <v>3489.9661781082505</v>
      </c>
      <c r="BC4" s="14">
        <v>3156.387963711309</v>
      </c>
      <c r="BD4" s="14">
        <v>2819.4739671703987</v>
      </c>
      <c r="BE4" s="14">
        <v>2479.190830664079</v>
      </c>
      <c r="BF4" s="14">
        <v>2135.5048627926963</v>
      </c>
      <c r="BG4" s="14">
        <v>1788.3820352425996</v>
      </c>
      <c r="BH4" s="14">
        <v>1437.7879794170021</v>
      </c>
      <c r="BI4" s="14">
        <v>1083.6879830331484</v>
      </c>
      <c r="BJ4" s="14">
        <v>726.0469866854561</v>
      </c>
      <c r="BK4" s="14">
        <v>364.829580374287</v>
      </c>
      <c r="BL4" s="14">
        <v>4377.954964491374</v>
      </c>
      <c r="BM4" s="14">
        <v>4013.1253841170933</v>
      </c>
      <c r="BN4" s="14">
        <v>3648.295803742813</v>
      </c>
      <c r="BO4" s="14">
        <v>3283.466223368532</v>
      </c>
      <c r="BP4" s="14">
        <v>2918.6366429942514</v>
      </c>
      <c r="BQ4" s="14">
        <v>2553.8070626199706</v>
      </c>
      <c r="BR4" s="14">
        <v>2188.9774822456898</v>
      </c>
      <c r="BS4" s="14">
        <v>1824.1479018714087</v>
      </c>
      <c r="BT4" s="14">
        <v>1459.318321497128</v>
      </c>
      <c r="BU4" s="14">
        <v>1094.4887411228472</v>
      </c>
      <c r="BV4" s="14">
        <v>729.6591607485664</v>
      </c>
      <c r="BW4" s="14">
        <v>364.8295803742855</v>
      </c>
      <c r="BX4" s="14">
        <v>4013.1253841170933</v>
      </c>
      <c r="BY4" s="14">
        <v>3648.295803742813</v>
      </c>
      <c r="BZ4" s="14">
        <v>3283.466223368532</v>
      </c>
      <c r="CA4" s="14">
        <v>2918.6366429942514</v>
      </c>
      <c r="CB4" s="14">
        <v>2553.8070626199706</v>
      </c>
      <c r="CC4" s="14">
        <v>2188.9774822456898</v>
      </c>
      <c r="CD4" s="14">
        <v>1824.1479018714087</v>
      </c>
      <c r="CE4" s="14">
        <v>1459.318321497128</v>
      </c>
      <c r="CF4" s="14">
        <v>1094.4887411228472</v>
      </c>
      <c r="CG4" s="14">
        <v>729.6591607485664</v>
      </c>
      <c r="CH4" s="14">
        <v>364.8295803742855</v>
      </c>
      <c r="CI4" s="14">
        <v>0</v>
      </c>
    </row>
    <row r="5" spans="2:16" s="14" customFormat="1" ht="12" customHeight="1">
      <c r="B5" s="6" t="s">
        <v>2</v>
      </c>
      <c r="C5" s="25">
        <v>0</v>
      </c>
      <c r="D5" s="25">
        <v>0</v>
      </c>
      <c r="E5" s="25">
        <v>0</v>
      </c>
      <c r="F5" s="25">
        <v>0</v>
      </c>
      <c r="G5" s="25">
        <v>0</v>
      </c>
      <c r="H5" s="25">
        <v>0</v>
      </c>
      <c r="I5" s="25">
        <v>0</v>
      </c>
      <c r="J5" s="25">
        <v>0</v>
      </c>
      <c r="K5" s="25">
        <v>0</v>
      </c>
      <c r="L5" s="25">
        <v>0</v>
      </c>
      <c r="M5" s="25">
        <v>0</v>
      </c>
      <c r="N5" s="25">
        <v>0</v>
      </c>
      <c r="O5" s="25">
        <v>0</v>
      </c>
      <c r="P5" s="18">
        <v>0</v>
      </c>
    </row>
    <row r="6" spans="2:87" s="14" customFormat="1" ht="12" customHeight="1" thickBot="1">
      <c r="B6" s="8" t="s">
        <v>3</v>
      </c>
      <c r="C6" s="19">
        <f>SUM(C3:C5)</f>
        <v>340.82030239975694</v>
      </c>
      <c r="D6" s="19">
        <f aca="true" t="shared" si="0" ref="D6:P6">SUM(D3:D5)</f>
        <v>2712.373131199007</v>
      </c>
      <c r="E6" s="19">
        <f t="shared" si="0"/>
        <v>2509.5446257752524</v>
      </c>
      <c r="F6" s="19">
        <f t="shared" si="0"/>
        <v>2304.6878352972603</v>
      </c>
      <c r="G6" s="19">
        <f t="shared" si="0"/>
        <v>2097.782476914488</v>
      </c>
      <c r="H6" s="19">
        <f t="shared" si="0"/>
        <v>1888.8080649478884</v>
      </c>
      <c r="I6" s="19">
        <f t="shared" si="0"/>
        <v>1677.7439088616227</v>
      </c>
      <c r="J6" s="19">
        <f t="shared" si="0"/>
        <v>1464.5691112144943</v>
      </c>
      <c r="K6" s="19">
        <f t="shared" si="0"/>
        <v>1249.2625655908946</v>
      </c>
      <c r="L6" s="19">
        <f t="shared" si="0"/>
        <v>1031.802954511059</v>
      </c>
      <c r="M6" s="19">
        <f t="shared" si="0"/>
        <v>812.1687473204249</v>
      </c>
      <c r="N6" s="19">
        <f t="shared" si="0"/>
        <v>590.3381980578845</v>
      </c>
      <c r="O6" s="19">
        <f t="shared" si="0"/>
        <v>366.28934330271875</v>
      </c>
      <c r="P6" s="28">
        <f t="shared" si="0"/>
        <v>3038.614431073991</v>
      </c>
      <c r="Q6" s="28">
        <f aca="true" t="shared" si="1" ref="Q6:AV6">SUM(Q3:Q5)</f>
        <v>2810.062194338246</v>
      </c>
      <c r="R6" s="28">
        <f t="shared" si="1"/>
        <v>2579.224435235144</v>
      </c>
      <c r="S6" s="28">
        <f t="shared" si="1"/>
        <v>2346.078298541011</v>
      </c>
      <c r="T6" s="28">
        <f t="shared" si="1"/>
        <v>2110.6007004799367</v>
      </c>
      <c r="U6" s="28">
        <f t="shared" si="1"/>
        <v>1872.7683264382513</v>
      </c>
      <c r="V6" s="28">
        <f t="shared" si="1"/>
        <v>1632.5576286561493</v>
      </c>
      <c r="W6" s="28">
        <f t="shared" si="1"/>
        <v>1389.9448238962264</v>
      </c>
      <c r="X6" s="28">
        <f t="shared" si="1"/>
        <v>1144.9058910887043</v>
      </c>
      <c r="Y6" s="28">
        <f t="shared" si="1"/>
        <v>897.4165689531067</v>
      </c>
      <c r="Z6" s="28">
        <f t="shared" si="1"/>
        <v>647.4523535961532</v>
      </c>
      <c r="AA6" s="28">
        <f t="shared" si="1"/>
        <v>394.9884960856302</v>
      </c>
      <c r="AB6" s="28">
        <f t="shared" si="1"/>
        <v>3406.231293635913</v>
      </c>
      <c r="AC6" s="28">
        <f t="shared" si="1"/>
        <v>3148.6929125894285</v>
      </c>
      <c r="AD6" s="28">
        <f t="shared" si="1"/>
        <v>2888.579147732479</v>
      </c>
      <c r="AE6" s="28">
        <f t="shared" si="1"/>
        <v>2625.8642452269605</v>
      </c>
      <c r="AF6" s="28">
        <f t="shared" si="1"/>
        <v>2360.5221936963862</v>
      </c>
      <c r="AG6" s="28">
        <f t="shared" si="1"/>
        <v>2092.5267216505067</v>
      </c>
      <c r="AH6" s="28">
        <f t="shared" si="1"/>
        <v>1821.851294884168</v>
      </c>
      <c r="AI6" s="28">
        <f t="shared" si="1"/>
        <v>1548.469113850166</v>
      </c>
      <c r="AJ6" s="28">
        <f t="shared" si="1"/>
        <v>1272.3531110058238</v>
      </c>
      <c r="AK6" s="28">
        <f t="shared" si="1"/>
        <v>993.4759481330384</v>
      </c>
      <c r="AL6" s="28">
        <f t="shared" si="1"/>
        <v>711.8100136315252</v>
      </c>
      <c r="AM6" s="28">
        <f t="shared" si="1"/>
        <v>427.3274197849968</v>
      </c>
      <c r="AN6" s="28">
        <f t="shared" si="1"/>
        <v>3820.471175869271</v>
      </c>
      <c r="AO6" s="28">
        <f t="shared" si="1"/>
        <v>3530.2704818864277</v>
      </c>
      <c r="AP6" s="28">
        <f t="shared" si="1"/>
        <v>3237.167780963756</v>
      </c>
      <c r="AQ6" s="28">
        <f t="shared" si="1"/>
        <v>2941.134053031857</v>
      </c>
      <c r="AR6" s="28">
        <f t="shared" si="1"/>
        <v>2642.1399878206394</v>
      </c>
      <c r="AS6" s="28">
        <f t="shared" si="1"/>
        <v>2340.1559819573095</v>
      </c>
      <c r="AT6" s="28">
        <f t="shared" si="1"/>
        <v>2035.1521360353463</v>
      </c>
      <c r="AU6" s="28">
        <f t="shared" si="1"/>
        <v>1727.0982516541635</v>
      </c>
      <c r="AV6" s="28">
        <f t="shared" si="1"/>
        <v>1415.9638284291689</v>
      </c>
      <c r="AW6" s="28">
        <f aca="true" t="shared" si="2" ref="AW6:CB6">SUM(AW3:AW5)</f>
        <v>1101.7180609719242</v>
      </c>
      <c r="AX6" s="28">
        <f t="shared" si="2"/>
        <v>784.3298358401072</v>
      </c>
      <c r="AY6" s="28">
        <f t="shared" si="2"/>
        <v>463.76772845697207</v>
      </c>
      <c r="AZ6" s="28">
        <f t="shared" si="2"/>
        <v>4287.247043648738</v>
      </c>
      <c r="BA6" s="28">
        <f t="shared" si="2"/>
        <v>3960.241637907202</v>
      </c>
      <c r="BB6" s="28">
        <f t="shared" si="2"/>
        <v>3629.9661781082505</v>
      </c>
      <c r="BC6" s="28">
        <f t="shared" si="2"/>
        <v>3296.387963711309</v>
      </c>
      <c r="BD6" s="28">
        <f t="shared" si="2"/>
        <v>2959.4739671703987</v>
      </c>
      <c r="BE6" s="28">
        <f t="shared" si="2"/>
        <v>2619.190830664079</v>
      </c>
      <c r="BF6" s="28">
        <f t="shared" si="2"/>
        <v>2275.5048627926963</v>
      </c>
      <c r="BG6" s="28">
        <f t="shared" si="2"/>
        <v>1928.3820352425996</v>
      </c>
      <c r="BH6" s="28">
        <f t="shared" si="2"/>
        <v>1577.7879794170021</v>
      </c>
      <c r="BI6" s="28">
        <f t="shared" si="2"/>
        <v>1223.6879830331484</v>
      </c>
      <c r="BJ6" s="28">
        <f t="shared" si="2"/>
        <v>866.0469866854561</v>
      </c>
      <c r="BK6" s="28">
        <f t="shared" si="2"/>
        <v>504.829580374287</v>
      </c>
      <c r="BL6" s="28">
        <f t="shared" si="2"/>
        <v>4517.954964491374</v>
      </c>
      <c r="BM6" s="28">
        <f t="shared" si="2"/>
        <v>4153.125384117093</v>
      </c>
      <c r="BN6" s="28">
        <f t="shared" si="2"/>
        <v>3788.295803742813</v>
      </c>
      <c r="BO6" s="28">
        <f t="shared" si="2"/>
        <v>3423.466223368532</v>
      </c>
      <c r="BP6" s="28">
        <f t="shared" si="2"/>
        <v>3058.6366429942514</v>
      </c>
      <c r="BQ6" s="28">
        <f t="shared" si="2"/>
        <v>2693.8070626199706</v>
      </c>
      <c r="BR6" s="28">
        <f t="shared" si="2"/>
        <v>2328.9774822456898</v>
      </c>
      <c r="BS6" s="28">
        <f t="shared" si="2"/>
        <v>1964.1479018714087</v>
      </c>
      <c r="BT6" s="28">
        <f t="shared" si="2"/>
        <v>1599.318321497128</v>
      </c>
      <c r="BU6" s="28">
        <f t="shared" si="2"/>
        <v>1234.4887411228472</v>
      </c>
      <c r="BV6" s="28">
        <f t="shared" si="2"/>
        <v>869.6591607485664</v>
      </c>
      <c r="BW6" s="28">
        <f t="shared" si="2"/>
        <v>504.8295803742855</v>
      </c>
      <c r="BX6" s="28">
        <f t="shared" si="2"/>
        <v>4153.125384117093</v>
      </c>
      <c r="BY6" s="28">
        <f t="shared" si="2"/>
        <v>3788.295803742813</v>
      </c>
      <c r="BZ6" s="28">
        <f t="shared" si="2"/>
        <v>3423.466223368532</v>
      </c>
      <c r="CA6" s="28">
        <f t="shared" si="2"/>
        <v>3058.6366429942514</v>
      </c>
      <c r="CB6" s="28">
        <f t="shared" si="2"/>
        <v>2693.8070626199706</v>
      </c>
      <c r="CC6" s="28">
        <f aca="true" t="shared" si="3" ref="CC6:CI6">SUM(CC3:CC5)</f>
        <v>2328.9774822456898</v>
      </c>
      <c r="CD6" s="28">
        <f t="shared" si="3"/>
        <v>1964.1479018714087</v>
      </c>
      <c r="CE6" s="28">
        <f t="shared" si="3"/>
        <v>1599.318321497128</v>
      </c>
      <c r="CF6" s="28">
        <f t="shared" si="3"/>
        <v>1234.4887411228472</v>
      </c>
      <c r="CG6" s="28">
        <f t="shared" si="3"/>
        <v>869.6591607485664</v>
      </c>
      <c r="CH6" s="28">
        <f t="shared" si="3"/>
        <v>504.8295803742855</v>
      </c>
      <c r="CI6" s="28">
        <f t="shared" si="3"/>
        <v>0</v>
      </c>
    </row>
    <row r="7" spans="2:87" s="14" customFormat="1" ht="12" customHeight="1" thickBot="1">
      <c r="B7" s="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4">
        <v>2810.062194338246</v>
      </c>
      <c r="R7" s="14">
        <v>2579.224435235144</v>
      </c>
      <c r="S7" s="14">
        <v>2346.078298541011</v>
      </c>
      <c r="T7" s="14">
        <v>2110.6007004799367</v>
      </c>
      <c r="U7" s="14">
        <v>1872.7683264382513</v>
      </c>
      <c r="V7" s="14">
        <v>1632.5576286561493</v>
      </c>
      <c r="W7" s="14">
        <v>1389.9448238962264</v>
      </c>
      <c r="X7" s="14">
        <v>1144.9058910887043</v>
      </c>
      <c r="Y7" s="14">
        <v>897.4165689531067</v>
      </c>
      <c r="Z7" s="14">
        <v>647.4523535961532</v>
      </c>
      <c r="AA7" s="14">
        <v>394.9884960856302</v>
      </c>
      <c r="AB7" s="14">
        <v>3406.231293635913</v>
      </c>
      <c r="AC7" s="14">
        <v>3148.6929125894285</v>
      </c>
      <c r="AD7" s="14">
        <v>2888.579147732479</v>
      </c>
      <c r="AE7" s="14">
        <v>2625.8642452269605</v>
      </c>
      <c r="AF7" s="14">
        <v>2360.5221936963862</v>
      </c>
      <c r="AG7" s="14">
        <v>2092.5267216505067</v>
      </c>
      <c r="AH7" s="14">
        <v>1821.851294884168</v>
      </c>
      <c r="AI7" s="14">
        <v>1548.469113850166</v>
      </c>
      <c r="AJ7" s="14">
        <v>1272.3531110058238</v>
      </c>
      <c r="AK7" s="14">
        <v>993.4759481330384</v>
      </c>
      <c r="AL7" s="14">
        <v>711.8100136315252</v>
      </c>
      <c r="AM7" s="14">
        <v>427.3274197849968</v>
      </c>
      <c r="AN7" s="14">
        <v>3820.471175869271</v>
      </c>
      <c r="AO7" s="14">
        <v>3530.2704818864277</v>
      </c>
      <c r="AP7" s="14">
        <v>3237.167780963756</v>
      </c>
      <c r="AQ7" s="14">
        <v>2941.134053031857</v>
      </c>
      <c r="AR7" s="14">
        <v>2642.1399878206394</v>
      </c>
      <c r="AS7" s="14">
        <v>2340.1559819573095</v>
      </c>
      <c r="AT7" s="14">
        <v>2035.1521360353463</v>
      </c>
      <c r="AU7" s="14">
        <v>1727.0982516541635</v>
      </c>
      <c r="AV7" s="14">
        <v>1415.9638284291689</v>
      </c>
      <c r="AW7" s="14">
        <v>1101.7180609719242</v>
      </c>
      <c r="AX7" s="14">
        <v>784.3298358401072</v>
      </c>
      <c r="AY7" s="14">
        <v>463.76772845697207</v>
      </c>
      <c r="AZ7" s="14">
        <v>4287.247043648738</v>
      </c>
      <c r="BA7" s="14">
        <v>3960.241637907202</v>
      </c>
      <c r="BB7" s="14">
        <v>3629.9661781082505</v>
      </c>
      <c r="BC7" s="14">
        <v>3296.387963711309</v>
      </c>
      <c r="BD7" s="14">
        <v>2959.4739671703987</v>
      </c>
      <c r="BE7" s="14">
        <v>2619.190830664079</v>
      </c>
      <c r="BF7" s="14">
        <v>2275.5048627926963</v>
      </c>
      <c r="BG7" s="14">
        <v>1928.3820352425996</v>
      </c>
      <c r="BH7" s="14">
        <v>1577.7879794170021</v>
      </c>
      <c r="BI7" s="14">
        <v>1223.6879830331484</v>
      </c>
      <c r="BJ7" s="14">
        <v>866.0469866854561</v>
      </c>
      <c r="BK7" s="14">
        <v>504.829580374287</v>
      </c>
      <c r="BL7" s="14">
        <v>4517.954964491374</v>
      </c>
      <c r="BM7" s="14">
        <v>4153.125384117093</v>
      </c>
      <c r="BN7" s="14">
        <v>3788.295803742813</v>
      </c>
      <c r="BO7" s="14">
        <v>3423.466223368532</v>
      </c>
      <c r="BP7" s="14">
        <v>3058.6366429942514</v>
      </c>
      <c r="BQ7" s="14">
        <v>2693.8070626199706</v>
      </c>
      <c r="BR7" s="14">
        <v>2328.9774822456898</v>
      </c>
      <c r="BS7" s="14">
        <v>1964.1479018714087</v>
      </c>
      <c r="BT7" s="14">
        <v>1599.318321497128</v>
      </c>
      <c r="BU7" s="14">
        <v>1234.4887411228472</v>
      </c>
      <c r="BV7" s="14">
        <v>869.6591607485664</v>
      </c>
      <c r="BW7" s="14">
        <v>504.8295803742855</v>
      </c>
      <c r="BX7" s="14">
        <v>4153.125384117093</v>
      </c>
      <c r="BY7" s="14">
        <v>3788.295803742813</v>
      </c>
      <c r="BZ7" s="14">
        <v>3423.466223368532</v>
      </c>
      <c r="CA7" s="14">
        <v>3058.6366429942514</v>
      </c>
      <c r="CB7" s="14">
        <v>2693.8070626199706</v>
      </c>
      <c r="CC7" s="14">
        <v>2328.9774822456898</v>
      </c>
      <c r="CD7" s="14">
        <v>1964.1479018714087</v>
      </c>
      <c r="CE7" s="14">
        <v>1599.318321497128</v>
      </c>
      <c r="CF7" s="14">
        <v>1234.4887411228472</v>
      </c>
      <c r="CG7" s="14">
        <v>869.6591607485664</v>
      </c>
      <c r="CH7" s="14">
        <v>504.8295803742855</v>
      </c>
      <c r="CI7" s="14">
        <v>0</v>
      </c>
    </row>
    <row r="8" spans="2:87" s="14" customFormat="1" ht="12" customHeight="1">
      <c r="B8" s="9" t="s">
        <v>4</v>
      </c>
      <c r="C8" s="29">
        <v>-5.684341886080802E-14</v>
      </c>
      <c r="D8" s="29">
        <v>2353.479001583272</v>
      </c>
      <c r="E8" s="29">
        <v>2139.456367676129</v>
      </c>
      <c r="F8" s="29">
        <v>1922.5808351581463</v>
      </c>
      <c r="G8" s="29">
        <v>1702.821737026399</v>
      </c>
      <c r="H8" s="29">
        <v>1480.1480931938845</v>
      </c>
      <c r="I8" s="29">
        <v>1254.5286073394363</v>
      </c>
      <c r="J8" s="29">
        <v>1025.931663726085</v>
      </c>
      <c r="K8" s="29">
        <v>794.3253239875394</v>
      </c>
      <c r="L8" s="29">
        <v>559.6773238824812</v>
      </c>
      <c r="M8" s="29">
        <v>321.9550700163375</v>
      </c>
      <c r="N8" s="29">
        <v>81.12563653021743</v>
      </c>
      <c r="O8" s="29">
        <v>0</v>
      </c>
      <c r="P8" s="30">
        <v>2651.9590468740275</v>
      </c>
      <c r="Q8" s="14">
        <v>2410.792985972688</v>
      </c>
      <c r="R8" s="14">
        <v>2166.4122075082246</v>
      </c>
      <c r="S8" s="14">
        <v>1918.7821551341444</v>
      </c>
      <c r="T8" s="14">
        <v>1667.867919712976</v>
      </c>
      <c r="U8" s="14">
        <v>1413.6342357666776</v>
      </c>
      <c r="V8" s="14">
        <v>1156.0454778914866</v>
      </c>
      <c r="W8" s="14">
        <v>895.065657136845</v>
      </c>
      <c r="X8" s="14">
        <v>630.6584173480564</v>
      </c>
      <c r="Y8" s="14">
        <v>362.7870314722993</v>
      </c>
      <c r="Z8" s="14">
        <v>91.414397827637</v>
      </c>
      <c r="AA8" s="14">
        <v>-5.684341886080802E-14</v>
      </c>
      <c r="AB8" s="14">
        <v>2988.2938329025765</v>
      </c>
      <c r="AC8" s="14">
        <v>2716.541879060616</v>
      </c>
      <c r="AD8" s="14">
        <v>2441.167501003723</v>
      </c>
      <c r="AE8" s="14">
        <v>2162.131759775719</v>
      </c>
      <c r="AF8" s="14">
        <v>1879.39531888672</v>
      </c>
      <c r="AG8" s="14">
        <v>1592.9184403133713</v>
      </c>
      <c r="AH8" s="14">
        <v>1302.6609804590025</v>
      </c>
      <c r="AI8" s="14">
        <v>1008.5823860733171</v>
      </c>
      <c r="AJ8" s="14">
        <v>710.6416901312042</v>
      </c>
      <c r="AK8" s="14">
        <v>408.79750767026167</v>
      </c>
      <c r="AL8" s="14">
        <v>103.00803158662302</v>
      </c>
      <c r="AM8" s="14">
        <v>0</v>
      </c>
      <c r="AN8" s="14">
        <v>3367.2842883036246</v>
      </c>
      <c r="AO8" s="14">
        <v>3061.0673847272365</v>
      </c>
      <c r="AP8" s="14">
        <v>2750.7686428757056</v>
      </c>
      <c r="AQ8" s="14">
        <v>2436.344185358563</v>
      </c>
      <c r="AR8" s="14">
        <v>2117.7496868344115</v>
      </c>
      <c r="AS8" s="14">
        <v>1794.9403695038852</v>
      </c>
      <c r="AT8" s="14">
        <v>1467.870998557457</v>
      </c>
      <c r="AU8" s="14">
        <v>1136.4958775776402</v>
      </c>
      <c r="AV8" s="14">
        <v>800.768843895129</v>
      </c>
      <c r="AW8" s="14">
        <v>460.6432638984177</v>
      </c>
      <c r="AX8" s="14">
        <v>116.07202829643245</v>
      </c>
      <c r="AY8" s="14">
        <v>-5.684341886080802E-14</v>
      </c>
      <c r="AZ8" s="14">
        <v>3794.3402196306392</v>
      </c>
      <c r="BA8" s="14">
        <v>3449.2873480312564</v>
      </c>
      <c r="BB8" s="14">
        <v>3099.634958894493</v>
      </c>
      <c r="BC8" s="14">
        <v>2745.3336100785104</v>
      </c>
      <c r="BD8" s="14">
        <v>2386.3333546791537</v>
      </c>
      <c r="BE8" s="14">
        <v>2022.5837359513025</v>
      </c>
      <c r="BF8" s="14">
        <v>1654.0337821793494</v>
      </c>
      <c r="BG8" s="14">
        <v>1280.632001496282</v>
      </c>
      <c r="BH8" s="14">
        <v>902.3263766508697</v>
      </c>
      <c r="BI8" s="14">
        <v>519.0643597224217</v>
      </c>
      <c r="BJ8" s="14">
        <v>130.7928667826044</v>
      </c>
      <c r="BK8" s="14">
        <v>0</v>
      </c>
      <c r="BL8" s="14">
        <v>3980.2907218834016</v>
      </c>
      <c r="BM8" s="14">
        <v>3594.5673514410855</v>
      </c>
      <c r="BN8" s="14">
        <v>3207.6868108874437</v>
      </c>
      <c r="BO8" s="14">
        <v>2819.64562871214</v>
      </c>
      <c r="BP8" s="14">
        <v>2430.44032299031</v>
      </c>
      <c r="BQ8" s="14">
        <v>2040.067401351315</v>
      </c>
      <c r="BR8" s="14">
        <v>1648.523360947403</v>
      </c>
      <c r="BS8" s="14">
        <v>1255.8046884222788</v>
      </c>
      <c r="BT8" s="14">
        <v>861.9078598795795</v>
      </c>
      <c r="BU8" s="14">
        <v>466.82934085125214</v>
      </c>
      <c r="BV8" s="14">
        <v>70.56558626583978</v>
      </c>
      <c r="BW8" s="14">
        <v>5.684341886080802E-14</v>
      </c>
      <c r="BX8" s="14">
        <v>3615.461141509122</v>
      </c>
      <c r="BY8" s="14">
        <v>3228.643282325684</v>
      </c>
      <c r="BZ8" s="14">
        <v>2840.664969564695</v>
      </c>
      <c r="CA8" s="14">
        <v>2451.522721865423</v>
      </c>
      <c r="CB8" s="14">
        <v>2061.2130474230535</v>
      </c>
      <c r="CC8" s="14">
        <v>1669.7324439573565</v>
      </c>
      <c r="CD8" s="14">
        <v>1277.0773986812624</v>
      </c>
      <c r="CE8" s="14">
        <v>883.24438826934</v>
      </c>
      <c r="CF8" s="14">
        <v>488.2298788261819</v>
      </c>
      <c r="CG8" s="14">
        <v>92.03032585469441</v>
      </c>
      <c r="CH8" s="14">
        <v>5.684341886080802E-14</v>
      </c>
      <c r="CI8" s="14">
        <v>0</v>
      </c>
    </row>
    <row r="9" spans="2:87" s="14" customFormat="1" ht="12" customHeight="1">
      <c r="B9" s="6" t="s">
        <v>5</v>
      </c>
      <c r="C9" s="24">
        <v>340.820302399757</v>
      </c>
      <c r="D9" s="24">
        <v>358.8941296157351</v>
      </c>
      <c r="E9" s="24">
        <v>370.0882580991232</v>
      </c>
      <c r="F9" s="24">
        <v>382.1070001391141</v>
      </c>
      <c r="G9" s="24">
        <v>394.96073988808917</v>
      </c>
      <c r="H9" s="24">
        <v>408.65997175400395</v>
      </c>
      <c r="I9" s="24">
        <v>423.2153015221862</v>
      </c>
      <c r="J9" s="24">
        <v>438.63744748840946</v>
      </c>
      <c r="K9" s="24">
        <v>454.9372416033552</v>
      </c>
      <c r="L9" s="24">
        <v>472.12563062857777</v>
      </c>
      <c r="M9" s="24">
        <v>490.2136773040874</v>
      </c>
      <c r="N9" s="24">
        <v>509.21256152766705</v>
      </c>
      <c r="O9" s="24">
        <v>366.28934330271875</v>
      </c>
      <c r="P9" s="27">
        <v>386.6553841999633</v>
      </c>
      <c r="Q9" s="14">
        <v>399.2692083655582</v>
      </c>
      <c r="R9" s="14">
        <v>412.81222772691933</v>
      </c>
      <c r="S9" s="14">
        <v>427.29614340686663</v>
      </c>
      <c r="T9" s="14">
        <v>442.7327807669609</v>
      </c>
      <c r="U9" s="14">
        <v>459.13409067157363</v>
      </c>
      <c r="V9" s="14">
        <v>476.51215076466275</v>
      </c>
      <c r="W9" s="14">
        <v>494.87916675938135</v>
      </c>
      <c r="X9" s="14">
        <v>514.2474737406478</v>
      </c>
      <c r="Y9" s="14">
        <v>534.6295374808074</v>
      </c>
      <c r="Z9" s="14">
        <v>556.0379557685162</v>
      </c>
      <c r="AA9" s="14">
        <v>394.98849608563023</v>
      </c>
      <c r="AB9" s="14">
        <v>417.93746073333676</v>
      </c>
      <c r="AC9" s="14">
        <v>432.15103352881266</v>
      </c>
      <c r="AD9" s="14">
        <v>447.41164672875624</v>
      </c>
      <c r="AE9" s="14">
        <v>463.73248545124176</v>
      </c>
      <c r="AF9" s="14">
        <v>481.1268748096663</v>
      </c>
      <c r="AG9" s="14">
        <v>499.6082813371353</v>
      </c>
      <c r="AH9" s="14">
        <v>519.1903144251656</v>
      </c>
      <c r="AI9" s="14">
        <v>539.8867277768488</v>
      </c>
      <c r="AJ9" s="14">
        <v>561.7114208746196</v>
      </c>
      <c r="AK9" s="14">
        <v>584.6784404627767</v>
      </c>
      <c r="AL9" s="14">
        <v>608.8019820449022</v>
      </c>
      <c r="AM9" s="14">
        <v>427.3274197849968</v>
      </c>
      <c r="AN9" s="14">
        <v>453.1868875656462</v>
      </c>
      <c r="AO9" s="14">
        <v>469.20309715919126</v>
      </c>
      <c r="AP9" s="14">
        <v>486.39913808805005</v>
      </c>
      <c r="AQ9" s="14">
        <v>504.7898676732938</v>
      </c>
      <c r="AR9" s="14">
        <v>524.3903009862278</v>
      </c>
      <c r="AS9" s="14">
        <v>545.2156124534242</v>
      </c>
      <c r="AT9" s="14">
        <v>567.2811374778893</v>
      </c>
      <c r="AU9" s="14">
        <v>590.6023740765233</v>
      </c>
      <c r="AV9" s="14">
        <v>615.1949845340399</v>
      </c>
      <c r="AW9" s="14">
        <v>641.0747970735065</v>
      </c>
      <c r="AX9" s="14">
        <v>668.2578075436747</v>
      </c>
      <c r="AY9" s="14">
        <v>463.7677284569721</v>
      </c>
      <c r="AZ9" s="14">
        <v>492.90682401809914</v>
      </c>
      <c r="BA9" s="14">
        <v>510.9542898759455</v>
      </c>
      <c r="BB9" s="14">
        <v>530.3312192137574</v>
      </c>
      <c r="BC9" s="14">
        <v>551.0543536327987</v>
      </c>
      <c r="BD9" s="14">
        <v>573.1406124912451</v>
      </c>
      <c r="BE9" s="14">
        <v>596.6070947127763</v>
      </c>
      <c r="BF9" s="14">
        <v>621.4710806133469</v>
      </c>
      <c r="BG9" s="14">
        <v>647.7500337463175</v>
      </c>
      <c r="BH9" s="14">
        <v>675.4616027661324</v>
      </c>
      <c r="BI9" s="14">
        <v>704.6236233107267</v>
      </c>
      <c r="BJ9" s="14">
        <v>735.2541199028517</v>
      </c>
      <c r="BK9" s="14">
        <v>504.829580374287</v>
      </c>
      <c r="BL9" s="14">
        <v>537.6642426079723</v>
      </c>
      <c r="BM9" s="14">
        <v>558.5580326760073</v>
      </c>
      <c r="BN9" s="14">
        <v>580.6089928553694</v>
      </c>
      <c r="BO9" s="14">
        <v>603.8205946563924</v>
      </c>
      <c r="BP9" s="14">
        <v>628.1963200039412</v>
      </c>
      <c r="BQ9" s="14">
        <v>653.7396612686555</v>
      </c>
      <c r="BR9" s="14">
        <v>680.4541212982869</v>
      </c>
      <c r="BS9" s="14">
        <v>708.34321344913</v>
      </c>
      <c r="BT9" s="14">
        <v>737.4104616175484</v>
      </c>
      <c r="BU9" s="14">
        <v>767.659400271595</v>
      </c>
      <c r="BV9" s="14">
        <v>799.0935744827266</v>
      </c>
      <c r="BW9" s="14">
        <v>504.82958037428546</v>
      </c>
      <c r="BX9" s="14">
        <v>537.6642426079708</v>
      </c>
      <c r="BY9" s="14">
        <v>559.6525214171287</v>
      </c>
      <c r="BZ9" s="14">
        <v>582.801253803837</v>
      </c>
      <c r="CA9" s="14">
        <v>607.1139211288281</v>
      </c>
      <c r="CB9" s="14">
        <v>632.5940151969171</v>
      </c>
      <c r="CC9" s="14">
        <v>659.2450382883333</v>
      </c>
      <c r="CD9" s="14">
        <v>687.0705031901465</v>
      </c>
      <c r="CE9" s="14">
        <v>716.073933227788</v>
      </c>
      <c r="CF9" s="14">
        <v>746.2588622966653</v>
      </c>
      <c r="CG9" s="14">
        <v>777.628834893872</v>
      </c>
      <c r="CH9" s="14">
        <v>504.82958037428546</v>
      </c>
      <c r="CI9" s="14">
        <v>0</v>
      </c>
    </row>
    <row r="10" spans="2:87" s="14" customFormat="1" ht="12" customHeight="1" thickBot="1">
      <c r="B10" s="8" t="s">
        <v>6</v>
      </c>
      <c r="C10" s="19">
        <f>SUM(C8:C9)</f>
        <v>340.82030239975694</v>
      </c>
      <c r="D10" s="19">
        <f aca="true" t="shared" si="4" ref="D10:P10">SUM(D8:D9)</f>
        <v>2712.373131199007</v>
      </c>
      <c r="E10" s="19">
        <f t="shared" si="4"/>
        <v>2509.5446257752524</v>
      </c>
      <c r="F10" s="19">
        <f t="shared" si="4"/>
        <v>2304.6878352972603</v>
      </c>
      <c r="G10" s="19">
        <f t="shared" si="4"/>
        <v>2097.782476914488</v>
      </c>
      <c r="H10" s="19">
        <f t="shared" si="4"/>
        <v>1888.8080649478884</v>
      </c>
      <c r="I10" s="19">
        <f t="shared" si="4"/>
        <v>1677.7439088616225</v>
      </c>
      <c r="J10" s="19">
        <f t="shared" si="4"/>
        <v>1464.5691112144943</v>
      </c>
      <c r="K10" s="19">
        <f t="shared" si="4"/>
        <v>1249.2625655908946</v>
      </c>
      <c r="L10" s="19">
        <f t="shared" si="4"/>
        <v>1031.802954511059</v>
      </c>
      <c r="M10" s="19">
        <f t="shared" si="4"/>
        <v>812.1687473204249</v>
      </c>
      <c r="N10" s="19">
        <f t="shared" si="4"/>
        <v>590.3381980578845</v>
      </c>
      <c r="O10" s="19">
        <f t="shared" si="4"/>
        <v>366.28934330271875</v>
      </c>
      <c r="P10" s="28">
        <f t="shared" si="4"/>
        <v>3038.614431073991</v>
      </c>
      <c r="Q10" s="28">
        <f aca="true" t="shared" si="5" ref="Q10:AV10">SUM(Q8:Q9)</f>
        <v>2810.062194338246</v>
      </c>
      <c r="R10" s="28">
        <f t="shared" si="5"/>
        <v>2579.224435235144</v>
      </c>
      <c r="S10" s="28">
        <f t="shared" si="5"/>
        <v>2346.078298541011</v>
      </c>
      <c r="T10" s="28">
        <f t="shared" si="5"/>
        <v>2110.6007004799367</v>
      </c>
      <c r="U10" s="28">
        <f t="shared" si="5"/>
        <v>1872.7683264382513</v>
      </c>
      <c r="V10" s="28">
        <f t="shared" si="5"/>
        <v>1632.5576286561493</v>
      </c>
      <c r="W10" s="28">
        <f t="shared" si="5"/>
        <v>1389.9448238962264</v>
      </c>
      <c r="X10" s="28">
        <f t="shared" si="5"/>
        <v>1144.9058910887043</v>
      </c>
      <c r="Y10" s="28">
        <f t="shared" si="5"/>
        <v>897.4165689531067</v>
      </c>
      <c r="Z10" s="28">
        <f t="shared" si="5"/>
        <v>647.4523535961532</v>
      </c>
      <c r="AA10" s="28">
        <f t="shared" si="5"/>
        <v>394.9884960856302</v>
      </c>
      <c r="AB10" s="28">
        <f t="shared" si="5"/>
        <v>3406.231293635913</v>
      </c>
      <c r="AC10" s="28">
        <f t="shared" si="5"/>
        <v>3148.6929125894285</v>
      </c>
      <c r="AD10" s="28">
        <f t="shared" si="5"/>
        <v>2888.579147732479</v>
      </c>
      <c r="AE10" s="28">
        <f t="shared" si="5"/>
        <v>2625.8642452269605</v>
      </c>
      <c r="AF10" s="28">
        <f t="shared" si="5"/>
        <v>2360.5221936963862</v>
      </c>
      <c r="AG10" s="28">
        <f t="shared" si="5"/>
        <v>2092.5267216505067</v>
      </c>
      <c r="AH10" s="28">
        <f t="shared" si="5"/>
        <v>1821.851294884168</v>
      </c>
      <c r="AI10" s="28">
        <f t="shared" si="5"/>
        <v>1548.469113850166</v>
      </c>
      <c r="AJ10" s="28">
        <f t="shared" si="5"/>
        <v>1272.3531110058238</v>
      </c>
      <c r="AK10" s="28">
        <f t="shared" si="5"/>
        <v>993.4759481330384</v>
      </c>
      <c r="AL10" s="28">
        <f t="shared" si="5"/>
        <v>711.8100136315252</v>
      </c>
      <c r="AM10" s="28">
        <f t="shared" si="5"/>
        <v>427.3274197849968</v>
      </c>
      <c r="AN10" s="28">
        <f t="shared" si="5"/>
        <v>3820.471175869271</v>
      </c>
      <c r="AO10" s="28">
        <f t="shared" si="5"/>
        <v>3530.2704818864277</v>
      </c>
      <c r="AP10" s="28">
        <f t="shared" si="5"/>
        <v>3237.167780963756</v>
      </c>
      <c r="AQ10" s="28">
        <f t="shared" si="5"/>
        <v>2941.134053031857</v>
      </c>
      <c r="AR10" s="28">
        <f t="shared" si="5"/>
        <v>2642.1399878206394</v>
      </c>
      <c r="AS10" s="28">
        <f t="shared" si="5"/>
        <v>2340.1559819573095</v>
      </c>
      <c r="AT10" s="28">
        <f t="shared" si="5"/>
        <v>2035.1521360353463</v>
      </c>
      <c r="AU10" s="28">
        <f t="shared" si="5"/>
        <v>1727.0982516541635</v>
      </c>
      <c r="AV10" s="28">
        <f t="shared" si="5"/>
        <v>1415.9638284291689</v>
      </c>
      <c r="AW10" s="28">
        <f aca="true" t="shared" si="6" ref="AW10:CB10">SUM(AW8:AW9)</f>
        <v>1101.7180609719242</v>
      </c>
      <c r="AX10" s="28">
        <f t="shared" si="6"/>
        <v>784.3298358401072</v>
      </c>
      <c r="AY10" s="28">
        <f t="shared" si="6"/>
        <v>463.76772845697207</v>
      </c>
      <c r="AZ10" s="28">
        <f t="shared" si="6"/>
        <v>4287.247043648738</v>
      </c>
      <c r="BA10" s="28">
        <f t="shared" si="6"/>
        <v>3960.241637907202</v>
      </c>
      <c r="BB10" s="28">
        <f t="shared" si="6"/>
        <v>3629.9661781082505</v>
      </c>
      <c r="BC10" s="28">
        <f t="shared" si="6"/>
        <v>3296.387963711309</v>
      </c>
      <c r="BD10" s="28">
        <f t="shared" si="6"/>
        <v>2959.4739671703987</v>
      </c>
      <c r="BE10" s="28">
        <f t="shared" si="6"/>
        <v>2619.190830664079</v>
      </c>
      <c r="BF10" s="28">
        <f t="shared" si="6"/>
        <v>2275.5048627926963</v>
      </c>
      <c r="BG10" s="28">
        <f t="shared" si="6"/>
        <v>1928.3820352425996</v>
      </c>
      <c r="BH10" s="28">
        <f t="shared" si="6"/>
        <v>1577.7879794170021</v>
      </c>
      <c r="BI10" s="28">
        <f t="shared" si="6"/>
        <v>1223.6879830331484</v>
      </c>
      <c r="BJ10" s="28">
        <f t="shared" si="6"/>
        <v>866.0469866854561</v>
      </c>
      <c r="BK10" s="28">
        <f t="shared" si="6"/>
        <v>504.829580374287</v>
      </c>
      <c r="BL10" s="28">
        <f t="shared" si="6"/>
        <v>4517.954964491374</v>
      </c>
      <c r="BM10" s="28">
        <f t="shared" si="6"/>
        <v>4153.125384117093</v>
      </c>
      <c r="BN10" s="28">
        <f t="shared" si="6"/>
        <v>3788.295803742813</v>
      </c>
      <c r="BO10" s="28">
        <f t="shared" si="6"/>
        <v>3423.466223368532</v>
      </c>
      <c r="BP10" s="28">
        <f t="shared" si="6"/>
        <v>3058.6366429942514</v>
      </c>
      <c r="BQ10" s="28">
        <f t="shared" si="6"/>
        <v>2693.8070626199706</v>
      </c>
      <c r="BR10" s="28">
        <f t="shared" si="6"/>
        <v>2328.9774822456898</v>
      </c>
      <c r="BS10" s="28">
        <f t="shared" si="6"/>
        <v>1964.1479018714087</v>
      </c>
      <c r="BT10" s="28">
        <f t="shared" si="6"/>
        <v>1599.318321497128</v>
      </c>
      <c r="BU10" s="28">
        <f t="shared" si="6"/>
        <v>1234.4887411228472</v>
      </c>
      <c r="BV10" s="28">
        <f t="shared" si="6"/>
        <v>869.6591607485664</v>
      </c>
      <c r="BW10" s="28">
        <f t="shared" si="6"/>
        <v>504.8295803742855</v>
      </c>
      <c r="BX10" s="28">
        <f t="shared" si="6"/>
        <v>4153.125384117093</v>
      </c>
      <c r="BY10" s="28">
        <f t="shared" si="6"/>
        <v>3788.295803742813</v>
      </c>
      <c r="BZ10" s="28">
        <f t="shared" si="6"/>
        <v>3423.466223368532</v>
      </c>
      <c r="CA10" s="28">
        <f t="shared" si="6"/>
        <v>3058.6366429942514</v>
      </c>
      <c r="CB10" s="28">
        <f t="shared" si="6"/>
        <v>2693.8070626199706</v>
      </c>
      <c r="CC10" s="28">
        <f aca="true" t="shared" si="7" ref="CC10:CI10">SUM(CC8:CC9)</f>
        <v>2328.9774822456898</v>
      </c>
      <c r="CD10" s="28">
        <f t="shared" si="7"/>
        <v>1964.147901871409</v>
      </c>
      <c r="CE10" s="28">
        <f t="shared" si="7"/>
        <v>1599.318321497128</v>
      </c>
      <c r="CF10" s="28">
        <f t="shared" si="7"/>
        <v>1234.4887411228472</v>
      </c>
      <c r="CG10" s="28">
        <f t="shared" si="7"/>
        <v>869.6591607485664</v>
      </c>
      <c r="CH10" s="28">
        <f t="shared" si="7"/>
        <v>504.8295803742855</v>
      </c>
      <c r="CI10" s="28">
        <f t="shared" si="7"/>
        <v>0</v>
      </c>
    </row>
    <row r="11" spans="2:16" s="14" customFormat="1" ht="12" customHeight="1" thickBot="1">
      <c r="B11" s="7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</row>
    <row r="12" spans="2:87" s="14" customFormat="1" ht="12" customHeight="1">
      <c r="B12" s="9" t="s">
        <v>7</v>
      </c>
      <c r="C12" s="21"/>
      <c r="D12" s="29">
        <v>334.700503999595</v>
      </c>
      <c r="E12" s="29">
        <v>338.047509039591</v>
      </c>
      <c r="F12" s="29">
        <v>341.4279841299869</v>
      </c>
      <c r="G12" s="29">
        <v>344.84226397128674</v>
      </c>
      <c r="H12" s="29">
        <v>348.2906866109996</v>
      </c>
      <c r="I12" s="29">
        <v>351.7735934771096</v>
      </c>
      <c r="J12" s="29">
        <v>355.2913294118807</v>
      </c>
      <c r="K12" s="29">
        <v>358.84424270599953</v>
      </c>
      <c r="L12" s="29">
        <v>362.4326851330595</v>
      </c>
      <c r="M12" s="29">
        <v>366.0570119843901</v>
      </c>
      <c r="N12" s="29">
        <v>369.717582104234</v>
      </c>
      <c r="O12" s="29">
        <v>373.4147579252763</v>
      </c>
      <c r="P12" s="30">
        <v>377.14890550452907</v>
      </c>
      <c r="Q12" s="14">
        <v>380.9203945595744</v>
      </c>
      <c r="R12" s="14">
        <v>384.72959850517015</v>
      </c>
      <c r="S12" s="14">
        <v>388.57689449022183</v>
      </c>
      <c r="T12" s="14">
        <v>392.46266343512406</v>
      </c>
      <c r="U12" s="14">
        <v>396.3872900694753</v>
      </c>
      <c r="V12" s="14">
        <v>400.35116297017004</v>
      </c>
      <c r="W12" s="14">
        <v>404.3546745998717</v>
      </c>
      <c r="X12" s="14">
        <v>408.3982213458704</v>
      </c>
      <c r="Y12" s="14">
        <v>412.4822035593291</v>
      </c>
      <c r="Z12" s="14">
        <v>416.6070255949224</v>
      </c>
      <c r="AA12" s="14">
        <v>420.77309585087164</v>
      </c>
      <c r="AB12" s="14">
        <v>424.98082680938035</v>
      </c>
      <c r="AC12" s="14">
        <v>429.2306350774742</v>
      </c>
      <c r="AD12" s="14">
        <v>433.52294142824894</v>
      </c>
      <c r="AE12" s="14">
        <v>437.8581708425314</v>
      </c>
      <c r="AF12" s="14">
        <v>442.23675255095674</v>
      </c>
      <c r="AG12" s="14">
        <v>446.6591200764663</v>
      </c>
      <c r="AH12" s="14">
        <v>451.12571127723095</v>
      </c>
      <c r="AI12" s="14">
        <v>455.6369683900033</v>
      </c>
      <c r="AJ12" s="14">
        <v>460.1933380739033</v>
      </c>
      <c r="AK12" s="14">
        <v>464.7952714546423</v>
      </c>
      <c r="AL12" s="14">
        <v>469.44322416918874</v>
      </c>
      <c r="AM12" s="14">
        <v>474.13765641088065</v>
      </c>
      <c r="AN12" s="14">
        <v>478.87903297498946</v>
      </c>
      <c r="AO12" s="14">
        <v>483.66782330473933</v>
      </c>
      <c r="AP12" s="14">
        <v>488.5045015377867</v>
      </c>
      <c r="AQ12" s="14">
        <v>493.3895465531646</v>
      </c>
      <c r="AR12" s="14">
        <v>498.32344201869626</v>
      </c>
      <c r="AS12" s="14">
        <v>503.30667643888324</v>
      </c>
      <c r="AT12" s="14">
        <v>508.33974320327206</v>
      </c>
      <c r="AU12" s="14">
        <v>513.4231406353048</v>
      </c>
      <c r="AV12" s="14">
        <v>518.5573720416578</v>
      </c>
      <c r="AW12" s="14">
        <v>523.7429457620743</v>
      </c>
      <c r="AX12" s="14">
        <v>528.980375219695</v>
      </c>
      <c r="AY12" s="14">
        <v>534.2701789718919</v>
      </c>
      <c r="AZ12" s="14">
        <v>539.6128807616109</v>
      </c>
      <c r="BA12" s="14">
        <v>545.009009569227</v>
      </c>
      <c r="BB12" s="14">
        <v>550.4590996649193</v>
      </c>
      <c r="BC12" s="14">
        <v>555.9636906615685</v>
      </c>
      <c r="BD12" s="14">
        <v>561.5233275681842</v>
      </c>
      <c r="BE12" s="14">
        <v>567.138560843866</v>
      </c>
      <c r="BF12" s="14">
        <v>572.8099464523046</v>
      </c>
      <c r="BG12" s="14">
        <v>578.5380459168277</v>
      </c>
      <c r="BH12" s="14">
        <v>584.3234263759961</v>
      </c>
      <c r="BI12" s="14">
        <v>590.1666606397561</v>
      </c>
      <c r="BJ12" s="14">
        <v>596.0683272461537</v>
      </c>
      <c r="BK12" s="14">
        <v>602.0290105186152</v>
      </c>
      <c r="BL12" s="14">
        <v>608.0493006238014</v>
      </c>
      <c r="BM12" s="14">
        <v>608.0493006238014</v>
      </c>
      <c r="BN12" s="14">
        <v>608.0493006238014</v>
      </c>
      <c r="BO12" s="14">
        <v>608.0493006238014</v>
      </c>
      <c r="BP12" s="14">
        <v>608.0493006238014</v>
      </c>
      <c r="BQ12" s="14">
        <v>608.0493006238014</v>
      </c>
      <c r="BR12" s="14">
        <v>608.0493006238014</v>
      </c>
      <c r="BS12" s="14">
        <v>608.0493006238014</v>
      </c>
      <c r="BT12" s="14">
        <v>608.0493006238014</v>
      </c>
      <c r="BU12" s="14">
        <v>608.0493006238014</v>
      </c>
      <c r="BV12" s="14">
        <v>608.0493006238014</v>
      </c>
      <c r="BW12" s="14">
        <v>608.0493006238014</v>
      </c>
      <c r="BX12" s="14">
        <v>608.0493006238014</v>
      </c>
      <c r="BY12" s="14">
        <v>608.0493006238014</v>
      </c>
      <c r="BZ12" s="14">
        <v>608.0493006238014</v>
      </c>
      <c r="CA12" s="14">
        <v>608.0493006238014</v>
      </c>
      <c r="CB12" s="14">
        <v>608.0493006238014</v>
      </c>
      <c r="CC12" s="14">
        <v>608.0493006238014</v>
      </c>
      <c r="CD12" s="14">
        <v>608.0493006238014</v>
      </c>
      <c r="CE12" s="14">
        <v>608.0493006238014</v>
      </c>
      <c r="CF12" s="14">
        <v>608.0493006238014</v>
      </c>
      <c r="CG12" s="14">
        <v>608.0493006238014</v>
      </c>
      <c r="CH12" s="14">
        <v>608.0493006238014</v>
      </c>
      <c r="CI12" s="14">
        <v>608.0493006238014</v>
      </c>
    </row>
    <row r="13" spans="2:87" s="14" customFormat="1" ht="12" customHeight="1">
      <c r="B13" s="6" t="s">
        <v>8</v>
      </c>
      <c r="C13" s="25"/>
      <c r="D13" s="24">
        <v>251.02537799969627</v>
      </c>
      <c r="E13" s="24">
        <v>253.53563177969323</v>
      </c>
      <c r="F13" s="24">
        <v>256.07098809749016</v>
      </c>
      <c r="G13" s="24">
        <v>258.63169797846507</v>
      </c>
      <c r="H13" s="24">
        <v>261.2180149582497</v>
      </c>
      <c r="I13" s="24">
        <v>263.8301951078322</v>
      </c>
      <c r="J13" s="24">
        <v>266.46849705891054</v>
      </c>
      <c r="K13" s="24">
        <v>269.13318202949966</v>
      </c>
      <c r="L13" s="24">
        <v>271.82451384979464</v>
      </c>
      <c r="M13" s="24">
        <v>274.5427589882926</v>
      </c>
      <c r="N13" s="24">
        <v>277.2881865781755</v>
      </c>
      <c r="O13" s="24">
        <v>280.06106844395725</v>
      </c>
      <c r="P13" s="27">
        <v>282.8616791283968</v>
      </c>
      <c r="Q13" s="14">
        <v>285.6902959196808</v>
      </c>
      <c r="R13" s="14">
        <v>288.5471988788776</v>
      </c>
      <c r="S13" s="14">
        <v>291.4326708676664</v>
      </c>
      <c r="T13" s="14">
        <v>294.346997576343</v>
      </c>
      <c r="U13" s="14">
        <v>297.29046755210646</v>
      </c>
      <c r="V13" s="14">
        <v>300.26337222762754</v>
      </c>
      <c r="W13" s="14">
        <v>303.2660059499038</v>
      </c>
      <c r="X13" s="14">
        <v>306.29866600940284</v>
      </c>
      <c r="Y13" s="14">
        <v>309.36165266949683</v>
      </c>
      <c r="Z13" s="14">
        <v>312.4552691961918</v>
      </c>
      <c r="AA13" s="14">
        <v>315.57982188815373</v>
      </c>
      <c r="AB13" s="14">
        <v>318.7356201070353</v>
      </c>
      <c r="AC13" s="14">
        <v>321.9229763081056</v>
      </c>
      <c r="AD13" s="14">
        <v>325.1422060711867</v>
      </c>
      <c r="AE13" s="14">
        <v>328.3936281318986</v>
      </c>
      <c r="AF13" s="14">
        <v>331.67756441321757</v>
      </c>
      <c r="AG13" s="14">
        <v>334.99434005734975</v>
      </c>
      <c r="AH13" s="14">
        <v>338.3442834579232</v>
      </c>
      <c r="AI13" s="14">
        <v>341.72772629250244</v>
      </c>
      <c r="AJ13" s="14">
        <v>345.1450035554275</v>
      </c>
      <c r="AK13" s="14">
        <v>348.59645359098175</v>
      </c>
      <c r="AL13" s="14">
        <v>352.0824181268915</v>
      </c>
      <c r="AM13" s="14">
        <v>355.6032423081605</v>
      </c>
      <c r="AN13" s="14">
        <v>359.1592747312421</v>
      </c>
      <c r="AO13" s="14">
        <v>362.7508674785545</v>
      </c>
      <c r="AP13" s="14">
        <v>366.37837615334</v>
      </c>
      <c r="AQ13" s="14">
        <v>370.0421599148735</v>
      </c>
      <c r="AR13" s="14">
        <v>373.74258151402216</v>
      </c>
      <c r="AS13" s="14">
        <v>377.48000732916245</v>
      </c>
      <c r="AT13" s="14">
        <v>381.25480740245405</v>
      </c>
      <c r="AU13" s="14">
        <v>385.0673554764786</v>
      </c>
      <c r="AV13" s="14">
        <v>388.91802903124335</v>
      </c>
      <c r="AW13" s="14">
        <v>392.8072093215558</v>
      </c>
      <c r="AX13" s="14">
        <v>396.7352814147713</v>
      </c>
      <c r="AY13" s="14">
        <v>400.70263422891895</v>
      </c>
      <c r="AZ13" s="14">
        <v>404.70966057120813</v>
      </c>
      <c r="BA13" s="14">
        <v>408.75675717692025</v>
      </c>
      <c r="BB13" s="14">
        <v>412.8443247486895</v>
      </c>
      <c r="BC13" s="14">
        <v>416.9727679961764</v>
      </c>
      <c r="BD13" s="14">
        <v>421.14249567613814</v>
      </c>
      <c r="BE13" s="14">
        <v>425.35392063289953</v>
      </c>
      <c r="BF13" s="14">
        <v>429.60745983922845</v>
      </c>
      <c r="BG13" s="14">
        <v>433.9035344376208</v>
      </c>
      <c r="BH13" s="14">
        <v>438.2425697819971</v>
      </c>
      <c r="BI13" s="14">
        <v>442.624995479817</v>
      </c>
      <c r="BJ13" s="14">
        <v>447.0512454346152</v>
      </c>
      <c r="BK13" s="14">
        <v>451.5217578889614</v>
      </c>
      <c r="BL13" s="14">
        <v>456.03697546785105</v>
      </c>
      <c r="BM13" s="14">
        <v>456.03697546785105</v>
      </c>
      <c r="BN13" s="14">
        <v>456.03697546785105</v>
      </c>
      <c r="BO13" s="14">
        <v>456.03697546785105</v>
      </c>
      <c r="BP13" s="14">
        <v>456.03697546785105</v>
      </c>
      <c r="BQ13" s="14">
        <v>456.03697546785105</v>
      </c>
      <c r="BR13" s="14">
        <v>456.03697546785105</v>
      </c>
      <c r="BS13" s="14">
        <v>456.03697546785105</v>
      </c>
      <c r="BT13" s="14">
        <v>456.03697546785105</v>
      </c>
      <c r="BU13" s="14">
        <v>456.03697546785105</v>
      </c>
      <c r="BV13" s="14">
        <v>456.03697546785105</v>
      </c>
      <c r="BW13" s="14">
        <v>456.03697546785105</v>
      </c>
      <c r="BX13" s="14">
        <v>456.03697546785105</v>
      </c>
      <c r="BY13" s="14">
        <v>456.03697546785105</v>
      </c>
      <c r="BZ13" s="14">
        <v>456.03697546785105</v>
      </c>
      <c r="CA13" s="14">
        <v>456.03697546785105</v>
      </c>
      <c r="CB13" s="14">
        <v>456.03697546785105</v>
      </c>
      <c r="CC13" s="14">
        <v>456.03697546785105</v>
      </c>
      <c r="CD13" s="14">
        <v>456.03697546785105</v>
      </c>
      <c r="CE13" s="14">
        <v>456.03697546785105</v>
      </c>
      <c r="CF13" s="14">
        <v>456.03697546785105</v>
      </c>
      <c r="CG13" s="14">
        <v>456.03697546785105</v>
      </c>
      <c r="CH13" s="14">
        <v>456.03697546785105</v>
      </c>
      <c r="CI13" s="14">
        <v>456.03697546785105</v>
      </c>
    </row>
    <row r="14" spans="2:87" s="14" customFormat="1" ht="12" customHeight="1">
      <c r="B14" s="6" t="s">
        <v>9</v>
      </c>
      <c r="C14" s="25"/>
      <c r="D14" s="24">
        <v>53.552080639935205</v>
      </c>
      <c r="E14" s="24">
        <v>54.08760144633456</v>
      </c>
      <c r="F14" s="24">
        <v>54.6284774607979</v>
      </c>
      <c r="G14" s="24">
        <v>55.17476223540588</v>
      </c>
      <c r="H14" s="24">
        <v>55.726509857759936</v>
      </c>
      <c r="I14" s="24">
        <v>56.28377495633754</v>
      </c>
      <c r="J14" s="24">
        <v>56.84661270590092</v>
      </c>
      <c r="K14" s="24">
        <v>57.41507883295993</v>
      </c>
      <c r="L14" s="24">
        <v>57.989229621289525</v>
      </c>
      <c r="M14" s="24">
        <v>58.569121917502414</v>
      </c>
      <c r="N14" s="24">
        <v>59.15481313667744</v>
      </c>
      <c r="O14" s="24">
        <v>59.74636126804421</v>
      </c>
      <c r="P14" s="27">
        <v>60.343824880724654</v>
      </c>
      <c r="Q14" s="14">
        <v>60.947263129531905</v>
      </c>
      <c r="R14" s="14">
        <v>61.55673576082722</v>
      </c>
      <c r="S14" s="14">
        <v>62.172303118435494</v>
      </c>
      <c r="T14" s="14">
        <v>62.79402614961985</v>
      </c>
      <c r="U14" s="14">
        <v>63.421966411116045</v>
      </c>
      <c r="V14" s="14">
        <v>64.0561860752272</v>
      </c>
      <c r="W14" s="14">
        <v>64.69674793597947</v>
      </c>
      <c r="X14" s="14">
        <v>65.34371541533926</v>
      </c>
      <c r="Y14" s="14">
        <v>65.99715256949266</v>
      </c>
      <c r="Z14" s="14">
        <v>66.65712409518758</v>
      </c>
      <c r="AA14" s="14">
        <v>67.32369533613947</v>
      </c>
      <c r="AB14" s="14">
        <v>67.99693228950086</v>
      </c>
      <c r="AC14" s="14">
        <v>68.67690161239587</v>
      </c>
      <c r="AD14" s="14">
        <v>69.36367062851983</v>
      </c>
      <c r="AE14" s="14">
        <v>70.05730733480503</v>
      </c>
      <c r="AF14" s="14">
        <v>70.75788040815308</v>
      </c>
      <c r="AG14" s="14">
        <v>71.4654592122346</v>
      </c>
      <c r="AH14" s="14">
        <v>72.18011380435695</v>
      </c>
      <c r="AI14" s="14">
        <v>72.90191494240052</v>
      </c>
      <c r="AJ14" s="14">
        <v>73.63093409182453</v>
      </c>
      <c r="AK14" s="14">
        <v>74.36724343274277</v>
      </c>
      <c r="AL14" s="14">
        <v>75.1109158670702</v>
      </c>
      <c r="AM14" s="14">
        <v>75.8620250257409</v>
      </c>
      <c r="AN14" s="14">
        <v>76.62064527599831</v>
      </c>
      <c r="AO14" s="14">
        <v>77.38685172875829</v>
      </c>
      <c r="AP14" s="14">
        <v>78.16072024604588</v>
      </c>
      <c r="AQ14" s="14">
        <v>78.94232744850635</v>
      </c>
      <c r="AR14" s="14">
        <v>79.7317507229914</v>
      </c>
      <c r="AS14" s="14">
        <v>80.52906823022133</v>
      </c>
      <c r="AT14" s="14">
        <v>81.33435891252353</v>
      </c>
      <c r="AU14" s="14">
        <v>82.14770250164877</v>
      </c>
      <c r="AV14" s="14">
        <v>82.96917952666524</v>
      </c>
      <c r="AW14" s="14">
        <v>83.7988713219319</v>
      </c>
      <c r="AX14" s="14">
        <v>84.6368600351512</v>
      </c>
      <c r="AY14" s="14">
        <v>85.48322863550271</v>
      </c>
      <c r="AZ14" s="14">
        <v>86.33806092185775</v>
      </c>
      <c r="BA14" s="14">
        <v>87.20144153107633</v>
      </c>
      <c r="BB14" s="14">
        <v>88.0734559463871</v>
      </c>
      <c r="BC14" s="14">
        <v>88.95419050585097</v>
      </c>
      <c r="BD14" s="14">
        <v>89.84373241090947</v>
      </c>
      <c r="BE14" s="14">
        <v>90.74216973501856</v>
      </c>
      <c r="BF14" s="14">
        <v>91.64959143236875</v>
      </c>
      <c r="BG14" s="14">
        <v>92.56608734669244</v>
      </c>
      <c r="BH14" s="14">
        <v>93.49174822015937</v>
      </c>
      <c r="BI14" s="14">
        <v>94.42666570236098</v>
      </c>
      <c r="BJ14" s="14">
        <v>95.37093235938458</v>
      </c>
      <c r="BK14" s="14">
        <v>96.32464168297844</v>
      </c>
      <c r="BL14" s="14">
        <v>97.28788809980823</v>
      </c>
      <c r="BM14" s="14">
        <v>97.28788809980823</v>
      </c>
      <c r="BN14" s="14">
        <v>97.28788809980823</v>
      </c>
      <c r="BO14" s="14">
        <v>97.28788809980823</v>
      </c>
      <c r="BP14" s="14">
        <v>97.28788809980823</v>
      </c>
      <c r="BQ14" s="14">
        <v>97.28788809980823</v>
      </c>
      <c r="BR14" s="14">
        <v>97.28788809980823</v>
      </c>
      <c r="BS14" s="14">
        <v>97.28788809980823</v>
      </c>
      <c r="BT14" s="14">
        <v>97.28788809980823</v>
      </c>
      <c r="BU14" s="14">
        <v>97.28788809980823</v>
      </c>
      <c r="BV14" s="14">
        <v>97.28788809980823</v>
      </c>
      <c r="BW14" s="14">
        <v>97.28788809980823</v>
      </c>
      <c r="BX14" s="14">
        <v>97.28788809980823</v>
      </c>
      <c r="BY14" s="14">
        <v>97.28788809980823</v>
      </c>
      <c r="BZ14" s="14">
        <v>97.28788809980823</v>
      </c>
      <c r="CA14" s="14">
        <v>97.28788809980823</v>
      </c>
      <c r="CB14" s="14">
        <v>97.28788809980823</v>
      </c>
      <c r="CC14" s="14">
        <v>97.28788809980823</v>
      </c>
      <c r="CD14" s="14">
        <v>97.28788809980823</v>
      </c>
      <c r="CE14" s="14">
        <v>97.28788809980823</v>
      </c>
      <c r="CF14" s="14">
        <v>97.28788809980823</v>
      </c>
      <c r="CG14" s="14">
        <v>97.28788809980823</v>
      </c>
      <c r="CH14" s="14">
        <v>97.28788809980823</v>
      </c>
      <c r="CI14" s="14">
        <v>97.28788809980823</v>
      </c>
    </row>
    <row r="15" spans="2:87" s="14" customFormat="1" ht="12" customHeight="1">
      <c r="B15" s="6" t="s">
        <v>10</v>
      </c>
      <c r="C15" s="25"/>
      <c r="D15" s="24">
        <v>-2.842170943040401E-16</v>
      </c>
      <c r="E15" s="24">
        <v>11.76739500791636</v>
      </c>
      <c r="F15" s="24">
        <v>10.697281838380645</v>
      </c>
      <c r="G15" s="24">
        <v>9.612904175790732</v>
      </c>
      <c r="H15" s="24">
        <v>8.514108685131996</v>
      </c>
      <c r="I15" s="24">
        <v>7.400740465969423</v>
      </c>
      <c r="J15" s="24">
        <v>6.272643036697182</v>
      </c>
      <c r="K15" s="24">
        <v>5.129658318630425</v>
      </c>
      <c r="L15" s="24">
        <v>3.971626619937697</v>
      </c>
      <c r="M15" s="24">
        <v>2.798386619412406</v>
      </c>
      <c r="N15" s="24">
        <v>1.6097753500816876</v>
      </c>
      <c r="O15" s="24">
        <v>0.4056281826510872</v>
      </c>
      <c r="P15" s="27">
        <v>0</v>
      </c>
      <c r="Q15" s="14">
        <v>13.259795234370138</v>
      </c>
      <c r="R15" s="14">
        <v>12.05396492986344</v>
      </c>
      <c r="S15" s="14">
        <v>10.832061037541123</v>
      </c>
      <c r="T15" s="14">
        <v>9.593910775670722</v>
      </c>
      <c r="U15" s="14">
        <v>8.33933959856488</v>
      </c>
      <c r="V15" s="14">
        <v>7.0681711788333885</v>
      </c>
      <c r="W15" s="14">
        <v>5.780227389457433</v>
      </c>
      <c r="X15" s="14">
        <v>4.475328285684225</v>
      </c>
      <c r="Y15" s="14">
        <v>3.1532920867402825</v>
      </c>
      <c r="Z15" s="14">
        <v>1.8139351573614966</v>
      </c>
      <c r="AA15" s="14">
        <v>0.45707198913818503</v>
      </c>
      <c r="AB15" s="14">
        <v>-2.842170943040401E-16</v>
      </c>
      <c r="AC15" s="14">
        <v>14.941469164512883</v>
      </c>
      <c r="AD15" s="14">
        <v>13.58270939530308</v>
      </c>
      <c r="AE15" s="14">
        <v>12.205837505018614</v>
      </c>
      <c r="AF15" s="14">
        <v>10.810658798878594</v>
      </c>
      <c r="AG15" s="14">
        <v>9.3969765944336</v>
      </c>
      <c r="AH15" s="14">
        <v>7.964592201566857</v>
      </c>
      <c r="AI15" s="14">
        <v>6.513304902295013</v>
      </c>
      <c r="AJ15" s="14">
        <v>5.042911930366586</v>
      </c>
      <c r="AK15" s="14">
        <v>3.553208450656021</v>
      </c>
      <c r="AL15" s="14">
        <v>2.0439875383513084</v>
      </c>
      <c r="AM15" s="14">
        <v>0.5150401579331151</v>
      </c>
      <c r="AN15" s="14">
        <v>0</v>
      </c>
      <c r="AO15" s="14">
        <v>16.836421441518123</v>
      </c>
      <c r="AP15" s="14">
        <v>15.305336923636183</v>
      </c>
      <c r="AQ15" s="14">
        <v>13.753843214378529</v>
      </c>
      <c r="AR15" s="14">
        <v>12.181720926792817</v>
      </c>
      <c r="AS15" s="14">
        <v>10.588748434172057</v>
      </c>
      <c r="AT15" s="14">
        <v>8.974701847519427</v>
      </c>
      <c r="AU15" s="14">
        <v>7.3393549927872845</v>
      </c>
      <c r="AV15" s="14">
        <v>5.6824793878882005</v>
      </c>
      <c r="AW15" s="14">
        <v>4.003844219475645</v>
      </c>
      <c r="AX15" s="14">
        <v>2.3032163194920883</v>
      </c>
      <c r="AY15" s="14">
        <v>0.5803601414821623</v>
      </c>
      <c r="AZ15" s="14">
        <v>-2.842170943040401E-16</v>
      </c>
      <c r="BA15" s="14">
        <v>18.971701098153197</v>
      </c>
      <c r="BB15" s="14">
        <v>17.246436740156284</v>
      </c>
      <c r="BC15" s="14">
        <v>15.498174794472465</v>
      </c>
      <c r="BD15" s="14">
        <v>13.726668050392552</v>
      </c>
      <c r="BE15" s="14">
        <v>11.931666773395769</v>
      </c>
      <c r="BF15" s="14">
        <v>10.112918679756513</v>
      </c>
      <c r="BG15" s="14">
        <v>8.270168910896746</v>
      </c>
      <c r="BH15" s="14">
        <v>6.403160007481411</v>
      </c>
      <c r="BI15" s="14">
        <v>4.511631883254349</v>
      </c>
      <c r="BJ15" s="14">
        <v>2.5953217986121087</v>
      </c>
      <c r="BK15" s="14">
        <v>0.653964333913022</v>
      </c>
      <c r="BL15" s="14">
        <v>0</v>
      </c>
      <c r="BM15" s="14">
        <v>19.901453609417008</v>
      </c>
      <c r="BN15" s="14">
        <v>17.972836757205428</v>
      </c>
      <c r="BO15" s="14">
        <v>16.038434054437218</v>
      </c>
      <c r="BP15" s="14">
        <v>14.0982281435607</v>
      </c>
      <c r="BQ15" s="14">
        <v>12.15220161495155</v>
      </c>
      <c r="BR15" s="14">
        <v>10.200337006756575</v>
      </c>
      <c r="BS15" s="14">
        <v>8.242616804737015</v>
      </c>
      <c r="BT15" s="14">
        <v>6.279023442111394</v>
      </c>
      <c r="BU15" s="14">
        <v>4.309539299397898</v>
      </c>
      <c r="BV15" s="14">
        <v>2.334146704256261</v>
      </c>
      <c r="BW15" s="14">
        <v>0.35282793132919893</v>
      </c>
      <c r="BX15" s="14">
        <v>2.842170943040401E-16</v>
      </c>
      <c r="BY15" s="14">
        <v>18.077305707545612</v>
      </c>
      <c r="BZ15" s="14">
        <v>16.143216411628423</v>
      </c>
      <c r="CA15" s="14">
        <v>14.203324847823476</v>
      </c>
      <c r="CB15" s="14">
        <v>12.257613609327116</v>
      </c>
      <c r="CC15" s="14">
        <v>10.306065237115268</v>
      </c>
      <c r="CD15" s="14">
        <v>8.348662219786783</v>
      </c>
      <c r="CE15" s="14">
        <v>6.385386993406312</v>
      </c>
      <c r="CF15" s="14">
        <v>4.4162219413467</v>
      </c>
      <c r="CG15" s="14">
        <v>2.4411493941309095</v>
      </c>
      <c r="CH15" s="14">
        <v>0.4601516292734721</v>
      </c>
      <c r="CI15" s="14">
        <v>2.842170943040401E-16</v>
      </c>
    </row>
    <row r="16" spans="2:87" s="14" customFormat="1" ht="12" customHeight="1">
      <c r="B16" s="10" t="s">
        <v>11</v>
      </c>
      <c r="C16" s="31"/>
      <c r="D16" s="24">
        <f>D12-D13-D14-D15</f>
        <v>30.123045359963534</v>
      </c>
      <c r="E16" s="24">
        <f aca="true" t="shared" si="8" ref="E16:P16">E12-E13-E14-E15</f>
        <v>18.656880805646825</v>
      </c>
      <c r="F16" s="24">
        <f t="shared" si="8"/>
        <v>20.031236733318188</v>
      </c>
      <c r="G16" s="24">
        <f t="shared" si="8"/>
        <v>21.42289958162506</v>
      </c>
      <c r="H16" s="24">
        <f t="shared" si="8"/>
        <v>22.832053109858002</v>
      </c>
      <c r="I16" s="24">
        <f t="shared" si="8"/>
        <v>24.258882946970456</v>
      </c>
      <c r="J16" s="24">
        <f t="shared" si="8"/>
        <v>25.70357661037208</v>
      </c>
      <c r="K16" s="24">
        <f t="shared" si="8"/>
        <v>27.166323524909515</v>
      </c>
      <c r="L16" s="24">
        <f t="shared" si="8"/>
        <v>28.647315042037658</v>
      </c>
      <c r="M16" s="24">
        <f t="shared" si="8"/>
        <v>30.146744459182706</v>
      </c>
      <c r="N16" s="24">
        <f t="shared" si="8"/>
        <v>31.664807039299372</v>
      </c>
      <c r="O16" s="24">
        <f t="shared" si="8"/>
        <v>33.20170003062377</v>
      </c>
      <c r="P16" s="27">
        <f t="shared" si="8"/>
        <v>33.9434014954076</v>
      </c>
      <c r="Q16" s="27">
        <f aca="true" t="shared" si="9" ref="Q16:AV16">Q12-Q13-Q14-Q15</f>
        <v>21.02304027599154</v>
      </c>
      <c r="R16" s="27">
        <f t="shared" si="9"/>
        <v>22.57169893560186</v>
      </c>
      <c r="S16" s="27">
        <f t="shared" si="9"/>
        <v>24.139859466578827</v>
      </c>
      <c r="T16" s="27">
        <f t="shared" si="9"/>
        <v>25.727728933490454</v>
      </c>
      <c r="U16" s="27">
        <f t="shared" si="9"/>
        <v>27.335516507687895</v>
      </c>
      <c r="V16" s="27">
        <f t="shared" si="9"/>
        <v>28.963433488481904</v>
      </c>
      <c r="W16" s="27">
        <f t="shared" si="9"/>
        <v>30.61169332453102</v>
      </c>
      <c r="X16" s="27">
        <f t="shared" si="9"/>
        <v>32.280511635444086</v>
      </c>
      <c r="Y16" s="27">
        <f t="shared" si="9"/>
        <v>33.970106233599324</v>
      </c>
      <c r="Z16" s="27">
        <f t="shared" si="9"/>
        <v>35.6806971461815</v>
      </c>
      <c r="AA16" s="27">
        <f t="shared" si="9"/>
        <v>37.41250663744026</v>
      </c>
      <c r="AB16" s="27">
        <f t="shared" si="9"/>
        <v>38.2482744128442</v>
      </c>
      <c r="AC16" s="27">
        <f t="shared" si="9"/>
        <v>23.689287992459825</v>
      </c>
      <c r="AD16" s="27">
        <f t="shared" si="9"/>
        <v>25.434355333239328</v>
      </c>
      <c r="AE16" s="27">
        <f t="shared" si="9"/>
        <v>27.20139787080918</v>
      </c>
      <c r="AF16" s="27">
        <f t="shared" si="9"/>
        <v>28.990648930707493</v>
      </c>
      <c r="AG16" s="27">
        <f t="shared" si="9"/>
        <v>30.802344212448357</v>
      </c>
      <c r="AH16" s="27">
        <f t="shared" si="9"/>
        <v>32.63672181338393</v>
      </c>
      <c r="AI16" s="27">
        <f t="shared" si="9"/>
        <v>34.494022252805316</v>
      </c>
      <c r="AJ16" s="27">
        <f t="shared" si="9"/>
        <v>36.37448849628471</v>
      </c>
      <c r="AK16" s="27">
        <f t="shared" si="9"/>
        <v>38.278365980261775</v>
      </c>
      <c r="AL16" s="27">
        <f t="shared" si="9"/>
        <v>40.2059026368757</v>
      </c>
      <c r="AM16" s="27">
        <f t="shared" si="9"/>
        <v>42.15734891904616</v>
      </c>
      <c r="AN16" s="27">
        <f t="shared" si="9"/>
        <v>43.099112967749065</v>
      </c>
      <c r="AO16" s="27">
        <f t="shared" si="9"/>
        <v>26.693682655908436</v>
      </c>
      <c r="AP16" s="27">
        <f t="shared" si="9"/>
        <v>28.660068214764642</v>
      </c>
      <c r="AQ16" s="27">
        <f t="shared" si="9"/>
        <v>30.651215975406267</v>
      </c>
      <c r="AR16" s="27">
        <f t="shared" si="9"/>
        <v>32.667388854889865</v>
      </c>
      <c r="AS16" s="27">
        <f t="shared" si="9"/>
        <v>34.70885244532741</v>
      </c>
      <c r="AT16" s="27">
        <f t="shared" si="9"/>
        <v>36.77587504077506</v>
      </c>
      <c r="AU16" s="27">
        <f t="shared" si="9"/>
        <v>38.868727664390114</v>
      </c>
      <c r="AV16" s="27">
        <f t="shared" si="9"/>
        <v>40.987684095861006</v>
      </c>
      <c r="AW16" s="27">
        <f aca="true" t="shared" si="10" ref="AW16:CB16">AW12-AW13-AW14-AW15</f>
        <v>43.13302089911101</v>
      </c>
      <c r="AX16" s="27">
        <f t="shared" si="10"/>
        <v>45.30501745028044</v>
      </c>
      <c r="AY16" s="27">
        <f t="shared" si="10"/>
        <v>47.50395596598811</v>
      </c>
      <c r="AZ16" s="27">
        <f t="shared" si="10"/>
        <v>48.565159268545</v>
      </c>
      <c r="BA16" s="27">
        <f t="shared" si="10"/>
        <v>30.079109763077263</v>
      </c>
      <c r="BB16" s="27">
        <f t="shared" si="10"/>
        <v>32.29488222968648</v>
      </c>
      <c r="BC16" s="27">
        <f t="shared" si="10"/>
        <v>34.5385573650687</v>
      </c>
      <c r="BD16" s="27">
        <f t="shared" si="10"/>
        <v>36.810431430744025</v>
      </c>
      <c r="BE16" s="27">
        <f t="shared" si="10"/>
        <v>39.11080370255214</v>
      </c>
      <c r="BF16" s="27">
        <f t="shared" si="10"/>
        <v>41.43997650095093</v>
      </c>
      <c r="BG16" s="27">
        <f t="shared" si="10"/>
        <v>43.79825522161775</v>
      </c>
      <c r="BH16" s="27">
        <f t="shared" si="10"/>
        <v>46.18594836635821</v>
      </c>
      <c r="BI16" s="27">
        <f t="shared" si="10"/>
        <v>48.60336757432371</v>
      </c>
      <c r="BJ16" s="27">
        <f t="shared" si="10"/>
        <v>51.05082765354175</v>
      </c>
      <c r="BK16" s="27">
        <f t="shared" si="10"/>
        <v>53.528646612762344</v>
      </c>
      <c r="BL16" s="27">
        <f t="shared" si="10"/>
        <v>54.72443705614212</v>
      </c>
      <c r="BM16" s="27">
        <f t="shared" si="10"/>
        <v>34.82298344672512</v>
      </c>
      <c r="BN16" s="27">
        <f t="shared" si="10"/>
        <v>36.751600298936694</v>
      </c>
      <c r="BO16" s="27">
        <f t="shared" si="10"/>
        <v>38.686003001704904</v>
      </c>
      <c r="BP16" s="27">
        <f t="shared" si="10"/>
        <v>40.62620891258142</v>
      </c>
      <c r="BQ16" s="27">
        <f t="shared" si="10"/>
        <v>42.57223544119057</v>
      </c>
      <c r="BR16" s="27">
        <f t="shared" si="10"/>
        <v>44.524100049385545</v>
      </c>
      <c r="BS16" s="27">
        <f t="shared" si="10"/>
        <v>46.48182025140511</v>
      </c>
      <c r="BT16" s="27">
        <f t="shared" si="10"/>
        <v>48.44541361403073</v>
      </c>
      <c r="BU16" s="27">
        <f t="shared" si="10"/>
        <v>50.414897756744224</v>
      </c>
      <c r="BV16" s="27">
        <f t="shared" si="10"/>
        <v>52.39029035188586</v>
      </c>
      <c r="BW16" s="27">
        <f t="shared" si="10"/>
        <v>54.37160912481292</v>
      </c>
      <c r="BX16" s="27">
        <f t="shared" si="10"/>
        <v>54.72443705614212</v>
      </c>
      <c r="BY16" s="27">
        <f t="shared" si="10"/>
        <v>36.64713134859651</v>
      </c>
      <c r="BZ16" s="27">
        <f t="shared" si="10"/>
        <v>38.5812206445137</v>
      </c>
      <c r="CA16" s="27">
        <f t="shared" si="10"/>
        <v>40.52111220831865</v>
      </c>
      <c r="CB16" s="27">
        <f t="shared" si="10"/>
        <v>42.466823446815006</v>
      </c>
      <c r="CC16" s="27">
        <f aca="true" t="shared" si="11" ref="CC16:CI16">CC12-CC13-CC14-CC15</f>
        <v>44.41837181902685</v>
      </c>
      <c r="CD16" s="27">
        <f t="shared" si="11"/>
        <v>46.37577483635534</v>
      </c>
      <c r="CE16" s="27">
        <f t="shared" si="11"/>
        <v>48.33905006273581</v>
      </c>
      <c r="CF16" s="27">
        <f t="shared" si="11"/>
        <v>50.30821511479542</v>
      </c>
      <c r="CG16" s="27">
        <f t="shared" si="11"/>
        <v>52.28328766201121</v>
      </c>
      <c r="CH16" s="27">
        <f t="shared" si="11"/>
        <v>54.26428542686865</v>
      </c>
      <c r="CI16" s="27">
        <f t="shared" si="11"/>
        <v>54.72443705614212</v>
      </c>
    </row>
    <row r="17" spans="2:87" s="14" customFormat="1" ht="12" customHeight="1">
      <c r="B17" s="6" t="s">
        <v>12</v>
      </c>
      <c r="C17" s="25"/>
      <c r="D17" s="24">
        <f>D16*0.4</f>
        <v>12.049218143985414</v>
      </c>
      <c r="E17" s="24">
        <f aca="true" t="shared" si="12" ref="E17:P17">E16*0.4</f>
        <v>7.46275232225873</v>
      </c>
      <c r="F17" s="24">
        <f t="shared" si="12"/>
        <v>8.012494693327275</v>
      </c>
      <c r="G17" s="24">
        <f t="shared" si="12"/>
        <v>8.569159832650024</v>
      </c>
      <c r="H17" s="24">
        <f t="shared" si="12"/>
        <v>9.132821243943201</v>
      </c>
      <c r="I17" s="24">
        <f t="shared" si="12"/>
        <v>9.703553178788184</v>
      </c>
      <c r="J17" s="24">
        <f t="shared" si="12"/>
        <v>10.281430644148834</v>
      </c>
      <c r="K17" s="24">
        <f t="shared" si="12"/>
        <v>10.866529409963807</v>
      </c>
      <c r="L17" s="24">
        <f t="shared" si="12"/>
        <v>11.458926016815063</v>
      </c>
      <c r="M17" s="24">
        <f t="shared" si="12"/>
        <v>12.058697783673082</v>
      </c>
      <c r="N17" s="24">
        <f t="shared" si="12"/>
        <v>12.66592281571975</v>
      </c>
      <c r="O17" s="24">
        <f t="shared" si="12"/>
        <v>13.280680012249508</v>
      </c>
      <c r="P17" s="27">
        <f t="shared" si="12"/>
        <v>13.57736059816304</v>
      </c>
      <c r="Q17" s="27">
        <f aca="true" t="shared" si="13" ref="Q17:AV17">Q16*0.4</f>
        <v>8.409216110396617</v>
      </c>
      <c r="R17" s="27">
        <f t="shared" si="13"/>
        <v>9.028679574240744</v>
      </c>
      <c r="S17" s="27">
        <f t="shared" si="13"/>
        <v>9.655943786631532</v>
      </c>
      <c r="T17" s="27">
        <f t="shared" si="13"/>
        <v>10.291091573396182</v>
      </c>
      <c r="U17" s="27">
        <f t="shared" si="13"/>
        <v>10.93420660307516</v>
      </c>
      <c r="V17" s="27">
        <f t="shared" si="13"/>
        <v>11.585373395392763</v>
      </c>
      <c r="W17" s="27">
        <f t="shared" si="13"/>
        <v>12.24467732981241</v>
      </c>
      <c r="X17" s="27">
        <f t="shared" si="13"/>
        <v>12.912204654177636</v>
      </c>
      <c r="Y17" s="27">
        <f t="shared" si="13"/>
        <v>13.58804249343973</v>
      </c>
      <c r="Z17" s="27">
        <f t="shared" si="13"/>
        <v>14.272278858472601</v>
      </c>
      <c r="AA17" s="27">
        <f t="shared" si="13"/>
        <v>14.965002654976104</v>
      </c>
      <c r="AB17" s="27">
        <f t="shared" si="13"/>
        <v>15.299309765137679</v>
      </c>
      <c r="AC17" s="27">
        <f t="shared" si="13"/>
        <v>9.47571519698393</v>
      </c>
      <c r="AD17" s="27">
        <f t="shared" si="13"/>
        <v>10.173742133295733</v>
      </c>
      <c r="AE17" s="27">
        <f t="shared" si="13"/>
        <v>10.880559148323673</v>
      </c>
      <c r="AF17" s="27">
        <f t="shared" si="13"/>
        <v>11.596259572282998</v>
      </c>
      <c r="AG17" s="27">
        <f t="shared" si="13"/>
        <v>12.320937684979343</v>
      </c>
      <c r="AH17" s="27">
        <f t="shared" si="13"/>
        <v>13.054688725353571</v>
      </c>
      <c r="AI17" s="27">
        <f t="shared" si="13"/>
        <v>13.797608901122127</v>
      </c>
      <c r="AJ17" s="27">
        <f t="shared" si="13"/>
        <v>14.549795398513886</v>
      </c>
      <c r="AK17" s="27">
        <f t="shared" si="13"/>
        <v>15.31134639210471</v>
      </c>
      <c r="AL17" s="27">
        <f t="shared" si="13"/>
        <v>16.08236105475028</v>
      </c>
      <c r="AM17" s="27">
        <f t="shared" si="13"/>
        <v>16.862939567618465</v>
      </c>
      <c r="AN17" s="27">
        <f t="shared" si="13"/>
        <v>17.239645187099626</v>
      </c>
      <c r="AO17" s="27">
        <f t="shared" si="13"/>
        <v>10.677473062363376</v>
      </c>
      <c r="AP17" s="27">
        <f t="shared" si="13"/>
        <v>11.464027285905857</v>
      </c>
      <c r="AQ17" s="27">
        <f t="shared" si="13"/>
        <v>12.260486390162507</v>
      </c>
      <c r="AR17" s="27">
        <f t="shared" si="13"/>
        <v>13.066955541955947</v>
      </c>
      <c r="AS17" s="27">
        <f t="shared" si="13"/>
        <v>13.883540978130965</v>
      </c>
      <c r="AT17" s="27">
        <f t="shared" si="13"/>
        <v>14.710350016310025</v>
      </c>
      <c r="AU17" s="27">
        <f t="shared" si="13"/>
        <v>15.547491065756047</v>
      </c>
      <c r="AV17" s="27">
        <f t="shared" si="13"/>
        <v>16.395073638344403</v>
      </c>
      <c r="AW17" s="27">
        <f aca="true" t="shared" si="14" ref="AW17:CB17">AW16*0.4</f>
        <v>17.253208359644404</v>
      </c>
      <c r="AX17" s="27">
        <f t="shared" si="14"/>
        <v>18.122006980112175</v>
      </c>
      <c r="AY17" s="27">
        <f t="shared" si="14"/>
        <v>19.001582386395246</v>
      </c>
      <c r="AZ17" s="27">
        <f t="shared" si="14"/>
        <v>19.426063707418002</v>
      </c>
      <c r="BA17" s="27">
        <f t="shared" si="14"/>
        <v>12.031643905230906</v>
      </c>
      <c r="BB17" s="27">
        <f t="shared" si="14"/>
        <v>12.917952891874592</v>
      </c>
      <c r="BC17" s="27">
        <f t="shared" si="14"/>
        <v>13.81542294602748</v>
      </c>
      <c r="BD17" s="27">
        <f t="shared" si="14"/>
        <v>14.724172572297611</v>
      </c>
      <c r="BE17" s="27">
        <f t="shared" si="14"/>
        <v>15.644321481020857</v>
      </c>
      <c r="BF17" s="27">
        <f t="shared" si="14"/>
        <v>16.575990600380372</v>
      </c>
      <c r="BG17" s="27">
        <f t="shared" si="14"/>
        <v>17.519302088647102</v>
      </c>
      <c r="BH17" s="27">
        <f t="shared" si="14"/>
        <v>18.474379346543284</v>
      </c>
      <c r="BI17" s="27">
        <f t="shared" si="14"/>
        <v>19.441347029729485</v>
      </c>
      <c r="BJ17" s="27">
        <f t="shared" si="14"/>
        <v>20.420331061416704</v>
      </c>
      <c r="BK17" s="27">
        <f t="shared" si="14"/>
        <v>21.41145864510494</v>
      </c>
      <c r="BL17" s="27">
        <f t="shared" si="14"/>
        <v>21.88977482245685</v>
      </c>
      <c r="BM17" s="27">
        <f t="shared" si="14"/>
        <v>13.929193378690048</v>
      </c>
      <c r="BN17" s="27">
        <f t="shared" si="14"/>
        <v>14.700640119574679</v>
      </c>
      <c r="BO17" s="27">
        <f t="shared" si="14"/>
        <v>15.474401200681962</v>
      </c>
      <c r="BP17" s="27">
        <f t="shared" si="14"/>
        <v>16.250483565032567</v>
      </c>
      <c r="BQ17" s="27">
        <f t="shared" si="14"/>
        <v>17.02889417647623</v>
      </c>
      <c r="BR17" s="27">
        <f t="shared" si="14"/>
        <v>17.80964001975422</v>
      </c>
      <c r="BS17" s="27">
        <f t="shared" si="14"/>
        <v>18.592728100562045</v>
      </c>
      <c r="BT17" s="27">
        <f t="shared" si="14"/>
        <v>19.378165445612293</v>
      </c>
      <c r="BU17" s="27">
        <f t="shared" si="14"/>
        <v>20.16595910269769</v>
      </c>
      <c r="BV17" s="27">
        <f t="shared" si="14"/>
        <v>20.956116140754347</v>
      </c>
      <c r="BW17" s="27">
        <f t="shared" si="14"/>
        <v>21.74864364992517</v>
      </c>
      <c r="BX17" s="27">
        <f t="shared" si="14"/>
        <v>21.88977482245685</v>
      </c>
      <c r="BY17" s="27">
        <f t="shared" si="14"/>
        <v>14.658852539438605</v>
      </c>
      <c r="BZ17" s="27">
        <f t="shared" si="14"/>
        <v>15.432488257805481</v>
      </c>
      <c r="CA17" s="27">
        <f t="shared" si="14"/>
        <v>16.20844488332746</v>
      </c>
      <c r="CB17" s="27">
        <f t="shared" si="14"/>
        <v>16.986729378726004</v>
      </c>
      <c r="CC17" s="27">
        <f aca="true" t="shared" si="15" ref="CC17:CI17">CC16*0.4</f>
        <v>17.76734872761074</v>
      </c>
      <c r="CD17" s="27">
        <f t="shared" si="15"/>
        <v>18.55030993454214</v>
      </c>
      <c r="CE17" s="27">
        <f t="shared" si="15"/>
        <v>19.335620025094325</v>
      </c>
      <c r="CF17" s="27">
        <f t="shared" si="15"/>
        <v>20.12328604591817</v>
      </c>
      <c r="CG17" s="27">
        <f t="shared" si="15"/>
        <v>20.913315064804486</v>
      </c>
      <c r="CH17" s="27">
        <f t="shared" si="15"/>
        <v>21.705714170747463</v>
      </c>
      <c r="CI17" s="27">
        <f t="shared" si="15"/>
        <v>21.88977482245685</v>
      </c>
    </row>
    <row r="18" spans="2:87" s="14" customFormat="1" ht="12" customHeight="1" thickBot="1">
      <c r="B18" s="11" t="s">
        <v>13</v>
      </c>
      <c r="C18" s="32"/>
      <c r="D18" s="24">
        <f>D16-D17</f>
        <v>18.07382721597812</v>
      </c>
      <c r="E18" s="24">
        <f aca="true" t="shared" si="16" ref="E18:P18">E16-E17</f>
        <v>11.194128483388095</v>
      </c>
      <c r="F18" s="24">
        <f t="shared" si="16"/>
        <v>12.018742039990913</v>
      </c>
      <c r="G18" s="24">
        <f t="shared" si="16"/>
        <v>12.853739748975036</v>
      </c>
      <c r="H18" s="24">
        <f t="shared" si="16"/>
        <v>13.6992318659148</v>
      </c>
      <c r="I18" s="24">
        <f t="shared" si="16"/>
        <v>14.555329768182272</v>
      </c>
      <c r="J18" s="24">
        <f t="shared" si="16"/>
        <v>15.422145966223248</v>
      </c>
      <c r="K18" s="24">
        <f t="shared" si="16"/>
        <v>16.29979411494571</v>
      </c>
      <c r="L18" s="24">
        <f t="shared" si="16"/>
        <v>17.188389025222595</v>
      </c>
      <c r="M18" s="24">
        <f t="shared" si="16"/>
        <v>18.088046675509624</v>
      </c>
      <c r="N18" s="24">
        <f t="shared" si="16"/>
        <v>18.998884223579623</v>
      </c>
      <c r="O18" s="24">
        <f t="shared" si="16"/>
        <v>19.92102001837426</v>
      </c>
      <c r="P18" s="27">
        <f t="shared" si="16"/>
        <v>20.36604089724456</v>
      </c>
      <c r="Q18" s="27">
        <f aca="true" t="shared" si="17" ref="Q18:AV18">Q16-Q17</f>
        <v>12.613824165594924</v>
      </c>
      <c r="R18" s="27">
        <f t="shared" si="17"/>
        <v>13.543019361361115</v>
      </c>
      <c r="S18" s="27">
        <f t="shared" si="17"/>
        <v>14.483915679947295</v>
      </c>
      <c r="T18" s="27">
        <f t="shared" si="17"/>
        <v>15.436637360094272</v>
      </c>
      <c r="U18" s="27">
        <f t="shared" si="17"/>
        <v>16.401309904612738</v>
      </c>
      <c r="V18" s="27">
        <f t="shared" si="17"/>
        <v>17.37806009308914</v>
      </c>
      <c r="W18" s="27">
        <f t="shared" si="17"/>
        <v>18.367015994718614</v>
      </c>
      <c r="X18" s="27">
        <f t="shared" si="17"/>
        <v>19.36830698126645</v>
      </c>
      <c r="Y18" s="27">
        <f t="shared" si="17"/>
        <v>20.382063740159595</v>
      </c>
      <c r="Z18" s="27">
        <f t="shared" si="17"/>
        <v>21.408418287708898</v>
      </c>
      <c r="AA18" s="27">
        <f t="shared" si="17"/>
        <v>22.447503982464156</v>
      </c>
      <c r="AB18" s="27">
        <f t="shared" si="17"/>
        <v>22.948964647706518</v>
      </c>
      <c r="AC18" s="27">
        <f t="shared" si="17"/>
        <v>14.213572795475894</v>
      </c>
      <c r="AD18" s="27">
        <f t="shared" si="17"/>
        <v>15.260613199943595</v>
      </c>
      <c r="AE18" s="27">
        <f t="shared" si="17"/>
        <v>16.320838722485508</v>
      </c>
      <c r="AF18" s="27">
        <f t="shared" si="17"/>
        <v>17.394389358424498</v>
      </c>
      <c r="AG18" s="27">
        <f t="shared" si="17"/>
        <v>18.481406527469012</v>
      </c>
      <c r="AH18" s="27">
        <f t="shared" si="17"/>
        <v>19.582033088030357</v>
      </c>
      <c r="AI18" s="27">
        <f t="shared" si="17"/>
        <v>20.69641335168319</v>
      </c>
      <c r="AJ18" s="27">
        <f t="shared" si="17"/>
        <v>21.824693097770826</v>
      </c>
      <c r="AK18" s="27">
        <f t="shared" si="17"/>
        <v>22.967019588157065</v>
      </c>
      <c r="AL18" s="27">
        <f t="shared" si="17"/>
        <v>24.12354158212542</v>
      </c>
      <c r="AM18" s="27">
        <f t="shared" si="17"/>
        <v>25.294409351427692</v>
      </c>
      <c r="AN18" s="27">
        <f t="shared" si="17"/>
        <v>25.85946778064944</v>
      </c>
      <c r="AO18" s="27">
        <f t="shared" si="17"/>
        <v>16.01620959354506</v>
      </c>
      <c r="AP18" s="27">
        <f t="shared" si="17"/>
        <v>17.196040928858785</v>
      </c>
      <c r="AQ18" s="27">
        <f t="shared" si="17"/>
        <v>18.39072958524376</v>
      </c>
      <c r="AR18" s="27">
        <f t="shared" si="17"/>
        <v>19.600433312933916</v>
      </c>
      <c r="AS18" s="27">
        <f t="shared" si="17"/>
        <v>20.825311467196443</v>
      </c>
      <c r="AT18" s="27">
        <f t="shared" si="17"/>
        <v>22.06552502446504</v>
      </c>
      <c r="AU18" s="27">
        <f t="shared" si="17"/>
        <v>23.321236598634066</v>
      </c>
      <c r="AV18" s="27">
        <f t="shared" si="17"/>
        <v>24.592610457516603</v>
      </c>
      <c r="AW18" s="27">
        <f aca="true" t="shared" si="18" ref="AW18:CB18">AW16-AW17</f>
        <v>25.879812539466606</v>
      </c>
      <c r="AX18" s="27">
        <f t="shared" si="18"/>
        <v>27.183010470168263</v>
      </c>
      <c r="AY18" s="27">
        <f t="shared" si="18"/>
        <v>28.502373579592867</v>
      </c>
      <c r="AZ18" s="27">
        <f t="shared" si="18"/>
        <v>29.139095561127</v>
      </c>
      <c r="BA18" s="27">
        <f t="shared" si="18"/>
        <v>18.047465857846355</v>
      </c>
      <c r="BB18" s="27">
        <f t="shared" si="18"/>
        <v>19.376929337811887</v>
      </c>
      <c r="BC18" s="27">
        <f t="shared" si="18"/>
        <v>20.723134419041216</v>
      </c>
      <c r="BD18" s="27">
        <f t="shared" si="18"/>
        <v>22.086258858446413</v>
      </c>
      <c r="BE18" s="27">
        <f t="shared" si="18"/>
        <v>23.466482221531283</v>
      </c>
      <c r="BF18" s="27">
        <f t="shared" si="18"/>
        <v>24.863985900570555</v>
      </c>
      <c r="BG18" s="27">
        <f t="shared" si="18"/>
        <v>26.27895313297065</v>
      </c>
      <c r="BH18" s="27">
        <f t="shared" si="18"/>
        <v>27.711569019814927</v>
      </c>
      <c r="BI18" s="27">
        <f t="shared" si="18"/>
        <v>29.162020544594228</v>
      </c>
      <c r="BJ18" s="27">
        <f t="shared" si="18"/>
        <v>30.63049659212505</v>
      </c>
      <c r="BK18" s="27">
        <f t="shared" si="18"/>
        <v>32.1171879676574</v>
      </c>
      <c r="BL18" s="27">
        <f t="shared" si="18"/>
        <v>32.83466223368527</v>
      </c>
      <c r="BM18" s="27">
        <f t="shared" si="18"/>
        <v>20.89379006803507</v>
      </c>
      <c r="BN18" s="27">
        <f t="shared" si="18"/>
        <v>22.050960179362015</v>
      </c>
      <c r="BO18" s="27">
        <f t="shared" si="18"/>
        <v>23.211601801022944</v>
      </c>
      <c r="BP18" s="27">
        <f t="shared" si="18"/>
        <v>24.37572534754885</v>
      </c>
      <c r="BQ18" s="27">
        <f t="shared" si="18"/>
        <v>25.543341264714343</v>
      </c>
      <c r="BR18" s="27">
        <f t="shared" si="18"/>
        <v>26.714460029631326</v>
      </c>
      <c r="BS18" s="27">
        <f t="shared" si="18"/>
        <v>27.889092150843066</v>
      </c>
      <c r="BT18" s="27">
        <f t="shared" si="18"/>
        <v>29.067248168418434</v>
      </c>
      <c r="BU18" s="27">
        <f t="shared" si="18"/>
        <v>30.248938654046533</v>
      </c>
      <c r="BV18" s="27">
        <f t="shared" si="18"/>
        <v>31.434174211131513</v>
      </c>
      <c r="BW18" s="27">
        <f t="shared" si="18"/>
        <v>32.62296547488775</v>
      </c>
      <c r="BX18" s="27">
        <f t="shared" si="18"/>
        <v>32.83466223368527</v>
      </c>
      <c r="BY18" s="27">
        <f t="shared" si="18"/>
        <v>21.988278809157904</v>
      </c>
      <c r="BZ18" s="27">
        <f t="shared" si="18"/>
        <v>23.148732386708218</v>
      </c>
      <c r="CA18" s="27">
        <f t="shared" si="18"/>
        <v>24.31266732499119</v>
      </c>
      <c r="CB18" s="27">
        <f t="shared" si="18"/>
        <v>25.480094068089002</v>
      </c>
      <c r="CC18" s="27">
        <f aca="true" t="shared" si="19" ref="CC18:CI18">CC16-CC17</f>
        <v>26.65102309141611</v>
      </c>
      <c r="CD18" s="27">
        <f t="shared" si="19"/>
        <v>27.825464901813202</v>
      </c>
      <c r="CE18" s="27">
        <f t="shared" si="19"/>
        <v>29.003430037641483</v>
      </c>
      <c r="CF18" s="27">
        <f t="shared" si="19"/>
        <v>30.184929068877253</v>
      </c>
      <c r="CG18" s="27">
        <f t="shared" si="19"/>
        <v>31.369972597206726</v>
      </c>
      <c r="CH18" s="27">
        <f t="shared" si="19"/>
        <v>32.55857125612119</v>
      </c>
      <c r="CI18" s="27">
        <f t="shared" si="19"/>
        <v>32.83466223368527</v>
      </c>
    </row>
    <row r="19" spans="2:87" s="14" customFormat="1" ht="12" customHeight="1" thickBot="1">
      <c r="B19" s="12" t="s">
        <v>14</v>
      </c>
      <c r="C19" s="22"/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>
        <v>162.8442382433226</v>
      </c>
      <c r="P19" s="34">
        <v>0</v>
      </c>
      <c r="Q19" s="74">
        <v>0</v>
      </c>
      <c r="R19" s="74">
        <v>0</v>
      </c>
      <c r="S19" s="74">
        <v>0</v>
      </c>
      <c r="T19" s="74">
        <v>0</v>
      </c>
      <c r="U19" s="74">
        <v>0</v>
      </c>
      <c r="V19" s="74">
        <v>0</v>
      </c>
      <c r="W19" s="74">
        <v>0</v>
      </c>
      <c r="X19" s="74">
        <v>0</v>
      </c>
      <c r="Y19" s="74">
        <v>0</v>
      </c>
      <c r="Z19" s="74">
        <v>0</v>
      </c>
      <c r="AA19" s="74">
        <v>183.49696366535017</v>
      </c>
      <c r="AB19" s="74">
        <v>0</v>
      </c>
      <c r="AC19" s="74">
        <v>0</v>
      </c>
      <c r="AD19" s="74">
        <v>0</v>
      </c>
      <c r="AE19" s="74">
        <v>0</v>
      </c>
      <c r="AF19" s="74">
        <v>0</v>
      </c>
      <c r="AG19" s="74">
        <v>0</v>
      </c>
      <c r="AH19" s="74">
        <v>0</v>
      </c>
      <c r="AI19" s="74">
        <v>0</v>
      </c>
      <c r="AJ19" s="74">
        <v>0</v>
      </c>
      <c r="AK19" s="74">
        <v>0</v>
      </c>
      <c r="AL19" s="74">
        <v>0</v>
      </c>
      <c r="AM19" s="74">
        <v>206.7689716113331</v>
      </c>
      <c r="AN19" s="74">
        <v>0</v>
      </c>
      <c r="AO19" s="74">
        <v>0</v>
      </c>
      <c r="AP19" s="74">
        <v>0</v>
      </c>
      <c r="AQ19" s="74">
        <v>0</v>
      </c>
      <c r="AR19" s="74">
        <v>0</v>
      </c>
      <c r="AS19" s="74">
        <v>0</v>
      </c>
      <c r="AT19" s="74">
        <v>0</v>
      </c>
      <c r="AU19" s="74">
        <v>0</v>
      </c>
      <c r="AV19" s="74">
        <v>0</v>
      </c>
      <c r="AW19" s="74">
        <v>0</v>
      </c>
      <c r="AX19" s="74">
        <v>0</v>
      </c>
      <c r="AY19" s="74">
        <v>232.9924526662955</v>
      </c>
      <c r="AZ19" s="74">
        <v>0</v>
      </c>
      <c r="BA19" s="74">
        <v>0</v>
      </c>
      <c r="BB19" s="74">
        <v>0</v>
      </c>
      <c r="BC19" s="74">
        <v>0</v>
      </c>
      <c r="BD19" s="74">
        <v>0</v>
      </c>
      <c r="BE19" s="74">
        <v>0</v>
      </c>
      <c r="BF19" s="74">
        <v>0</v>
      </c>
      <c r="BG19" s="74">
        <v>0</v>
      </c>
      <c r="BH19" s="74">
        <v>0</v>
      </c>
      <c r="BI19" s="74">
        <v>0</v>
      </c>
      <c r="BJ19" s="74">
        <v>0</v>
      </c>
      <c r="BK19" s="74">
        <v>262.5417274962221</v>
      </c>
      <c r="BL19" s="74">
        <v>0</v>
      </c>
      <c r="BM19" s="74">
        <v>0</v>
      </c>
      <c r="BN19" s="74">
        <v>0</v>
      </c>
      <c r="BO19" s="74">
        <v>0</v>
      </c>
      <c r="BP19" s="74">
        <v>0</v>
      </c>
      <c r="BQ19" s="74">
        <v>0</v>
      </c>
      <c r="BR19" s="74">
        <v>0</v>
      </c>
      <c r="BS19" s="74">
        <v>0</v>
      </c>
      <c r="BT19" s="74">
        <v>0</v>
      </c>
      <c r="BU19" s="74">
        <v>0</v>
      </c>
      <c r="BV19" s="74">
        <v>0</v>
      </c>
      <c r="BW19" s="74">
        <v>326.88695958332886</v>
      </c>
      <c r="BX19" s="74">
        <v>0</v>
      </c>
      <c r="BY19" s="74">
        <v>0</v>
      </c>
      <c r="BZ19" s="74">
        <v>0</v>
      </c>
      <c r="CA19" s="74">
        <v>0</v>
      </c>
      <c r="CB19" s="74">
        <v>0</v>
      </c>
      <c r="CC19" s="74">
        <v>0</v>
      </c>
      <c r="CD19" s="74">
        <v>0</v>
      </c>
      <c r="CE19" s="74">
        <v>0</v>
      </c>
      <c r="CF19" s="74">
        <v>0</v>
      </c>
      <c r="CG19" s="74">
        <v>0</v>
      </c>
      <c r="CH19" s="74">
        <v>305.3578257757077</v>
      </c>
      <c r="CI19" s="34">
        <f>CI39</f>
        <v>537.6642426079707</v>
      </c>
    </row>
    <row r="20" spans="2:88" s="14" customFormat="1" ht="12" customHeight="1" thickBot="1">
      <c r="B20" s="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</row>
    <row r="21" spans="2:87" s="14" customFormat="1" ht="12" customHeight="1">
      <c r="B21" s="9" t="s">
        <v>15</v>
      </c>
      <c r="C21" s="21"/>
      <c r="D21" s="21">
        <f>C4</f>
        <v>200.82030239975694</v>
      </c>
      <c r="E21" s="21">
        <f aca="true" t="shared" si="20" ref="E21:P21">D4</f>
        <v>2572.373131199007</v>
      </c>
      <c r="F21" s="21">
        <f t="shared" si="20"/>
        <v>2369.5446257752524</v>
      </c>
      <c r="G21" s="21">
        <f t="shared" si="20"/>
        <v>2164.6878352972603</v>
      </c>
      <c r="H21" s="21">
        <f t="shared" si="20"/>
        <v>1957.7824769144881</v>
      </c>
      <c r="I21" s="21">
        <f t="shared" si="20"/>
        <v>1748.8080649478884</v>
      </c>
      <c r="J21" s="21">
        <f t="shared" si="20"/>
        <v>1537.7439088616227</v>
      </c>
      <c r="K21" s="21">
        <f t="shared" si="20"/>
        <v>1324.5691112144943</v>
      </c>
      <c r="L21" s="21">
        <f t="shared" si="20"/>
        <v>1109.2625655908946</v>
      </c>
      <c r="M21" s="21">
        <f t="shared" si="20"/>
        <v>891.8029545110589</v>
      </c>
      <c r="N21" s="21">
        <f t="shared" si="20"/>
        <v>672.1687473204249</v>
      </c>
      <c r="O21" s="21">
        <f t="shared" si="20"/>
        <v>450.33819805788454</v>
      </c>
      <c r="P21" s="35">
        <f t="shared" si="20"/>
        <v>226.28934330271875</v>
      </c>
      <c r="Q21" s="35">
        <f aca="true" t="shared" si="21" ref="Q21:AV21">P4</f>
        <v>2898.614431073991</v>
      </c>
      <c r="R21" s="35">
        <f t="shared" si="21"/>
        <v>2670.062194338246</v>
      </c>
      <c r="S21" s="35">
        <f t="shared" si="21"/>
        <v>2439.224435235144</v>
      </c>
      <c r="T21" s="35">
        <f t="shared" si="21"/>
        <v>2206.078298541011</v>
      </c>
      <c r="U21" s="35">
        <f t="shared" si="21"/>
        <v>1970.6007004799364</v>
      </c>
      <c r="V21" s="35">
        <f t="shared" si="21"/>
        <v>1732.7683264382513</v>
      </c>
      <c r="W21" s="35">
        <f t="shared" si="21"/>
        <v>1492.5576286561493</v>
      </c>
      <c r="X21" s="35">
        <f t="shared" si="21"/>
        <v>1249.9448238962264</v>
      </c>
      <c r="Y21" s="35">
        <f t="shared" si="21"/>
        <v>1004.9058910887042</v>
      </c>
      <c r="Z21" s="35">
        <f t="shared" si="21"/>
        <v>757.4165689531067</v>
      </c>
      <c r="AA21" s="35">
        <f t="shared" si="21"/>
        <v>507.4523535961532</v>
      </c>
      <c r="AB21" s="35">
        <f t="shared" si="21"/>
        <v>254.98849608563017</v>
      </c>
      <c r="AC21" s="35">
        <f t="shared" si="21"/>
        <v>3266.231293635913</v>
      </c>
      <c r="AD21" s="35">
        <f t="shared" si="21"/>
        <v>3008.6929125894285</v>
      </c>
      <c r="AE21" s="35">
        <f t="shared" si="21"/>
        <v>2748.579147732479</v>
      </c>
      <c r="AF21" s="35">
        <f t="shared" si="21"/>
        <v>2485.8642452269605</v>
      </c>
      <c r="AG21" s="35">
        <f t="shared" si="21"/>
        <v>2220.5221936963862</v>
      </c>
      <c r="AH21" s="35">
        <f t="shared" si="21"/>
        <v>1952.5267216505067</v>
      </c>
      <c r="AI21" s="35">
        <f t="shared" si="21"/>
        <v>1681.851294884168</v>
      </c>
      <c r="AJ21" s="35">
        <f t="shared" si="21"/>
        <v>1408.469113850166</v>
      </c>
      <c r="AK21" s="35">
        <f t="shared" si="21"/>
        <v>1132.3531110058238</v>
      </c>
      <c r="AL21" s="35">
        <f t="shared" si="21"/>
        <v>853.4759481330384</v>
      </c>
      <c r="AM21" s="35">
        <f t="shared" si="21"/>
        <v>571.8100136315252</v>
      </c>
      <c r="AN21" s="35">
        <f t="shared" si="21"/>
        <v>287.3274197849968</v>
      </c>
      <c r="AO21" s="35">
        <f t="shared" si="21"/>
        <v>3680.471175869271</v>
      </c>
      <c r="AP21" s="35">
        <f t="shared" si="21"/>
        <v>3390.2704818864277</v>
      </c>
      <c r="AQ21" s="35">
        <f t="shared" si="21"/>
        <v>3097.167780963756</v>
      </c>
      <c r="AR21" s="35">
        <f t="shared" si="21"/>
        <v>2801.134053031857</v>
      </c>
      <c r="AS21" s="35">
        <f t="shared" si="21"/>
        <v>2502.1399878206394</v>
      </c>
      <c r="AT21" s="35">
        <f t="shared" si="21"/>
        <v>2200.1559819573095</v>
      </c>
      <c r="AU21" s="35">
        <f t="shared" si="21"/>
        <v>1895.1521360353463</v>
      </c>
      <c r="AV21" s="35">
        <f t="shared" si="21"/>
        <v>1587.0982516541635</v>
      </c>
      <c r="AW21" s="35">
        <f aca="true" t="shared" si="22" ref="AW21:CB21">AV4</f>
        <v>1275.9638284291689</v>
      </c>
      <c r="AX21" s="35">
        <f t="shared" si="22"/>
        <v>961.7180609719242</v>
      </c>
      <c r="AY21" s="35">
        <f t="shared" si="22"/>
        <v>644.3298358401072</v>
      </c>
      <c r="AZ21" s="35">
        <f t="shared" si="22"/>
        <v>323.76772845697207</v>
      </c>
      <c r="BA21" s="35">
        <f t="shared" si="22"/>
        <v>4147.247043648738</v>
      </c>
      <c r="BB21" s="35">
        <f t="shared" si="22"/>
        <v>3820.241637907202</v>
      </c>
      <c r="BC21" s="35">
        <f t="shared" si="22"/>
        <v>3489.9661781082505</v>
      </c>
      <c r="BD21" s="35">
        <f t="shared" si="22"/>
        <v>3156.387963711309</v>
      </c>
      <c r="BE21" s="35">
        <f t="shared" si="22"/>
        <v>2819.4739671703987</v>
      </c>
      <c r="BF21" s="35">
        <f t="shared" si="22"/>
        <v>2479.190830664079</v>
      </c>
      <c r="BG21" s="35">
        <f t="shared" si="22"/>
        <v>2135.5048627926963</v>
      </c>
      <c r="BH21" s="35">
        <f t="shared" si="22"/>
        <v>1788.3820352425996</v>
      </c>
      <c r="BI21" s="35">
        <f t="shared" si="22"/>
        <v>1437.7879794170021</v>
      </c>
      <c r="BJ21" s="35">
        <f t="shared" si="22"/>
        <v>1083.6879830331484</v>
      </c>
      <c r="BK21" s="35">
        <f t="shared" si="22"/>
        <v>726.0469866854561</v>
      </c>
      <c r="BL21" s="35">
        <f t="shared" si="22"/>
        <v>364.829580374287</v>
      </c>
      <c r="BM21" s="35">
        <f t="shared" si="22"/>
        <v>4377.954964491374</v>
      </c>
      <c r="BN21" s="35">
        <f t="shared" si="22"/>
        <v>4013.1253841170933</v>
      </c>
      <c r="BO21" s="35">
        <f t="shared" si="22"/>
        <v>3648.295803742813</v>
      </c>
      <c r="BP21" s="35">
        <f t="shared" si="22"/>
        <v>3283.466223368532</v>
      </c>
      <c r="BQ21" s="35">
        <f t="shared" si="22"/>
        <v>2918.6366429942514</v>
      </c>
      <c r="BR21" s="35">
        <f t="shared" si="22"/>
        <v>2553.8070626199706</v>
      </c>
      <c r="BS21" s="35">
        <f t="shared" si="22"/>
        <v>2188.9774822456898</v>
      </c>
      <c r="BT21" s="35">
        <f t="shared" si="22"/>
        <v>1824.1479018714087</v>
      </c>
      <c r="BU21" s="35">
        <f t="shared" si="22"/>
        <v>1459.318321497128</v>
      </c>
      <c r="BV21" s="35">
        <f t="shared" si="22"/>
        <v>1094.4887411228472</v>
      </c>
      <c r="BW21" s="35">
        <f t="shared" si="22"/>
        <v>729.6591607485664</v>
      </c>
      <c r="BX21" s="35">
        <f t="shared" si="22"/>
        <v>364.8295803742855</v>
      </c>
      <c r="BY21" s="35">
        <f t="shared" si="22"/>
        <v>4013.1253841170933</v>
      </c>
      <c r="BZ21" s="35">
        <f t="shared" si="22"/>
        <v>3648.295803742813</v>
      </c>
      <c r="CA21" s="35">
        <f t="shared" si="22"/>
        <v>3283.466223368532</v>
      </c>
      <c r="CB21" s="35">
        <f t="shared" si="22"/>
        <v>2918.6366429942514</v>
      </c>
      <c r="CC21" s="35">
        <f aca="true" t="shared" si="23" ref="CC21:CI21">CB4</f>
        <v>2553.8070626199706</v>
      </c>
      <c r="CD21" s="35">
        <f t="shared" si="23"/>
        <v>2188.9774822456898</v>
      </c>
      <c r="CE21" s="35">
        <f t="shared" si="23"/>
        <v>1824.1479018714087</v>
      </c>
      <c r="CF21" s="35">
        <f t="shared" si="23"/>
        <v>1459.318321497128</v>
      </c>
      <c r="CG21" s="35">
        <f t="shared" si="23"/>
        <v>1094.4887411228472</v>
      </c>
      <c r="CH21" s="35">
        <f t="shared" si="23"/>
        <v>729.6591607485664</v>
      </c>
      <c r="CI21" s="35">
        <f t="shared" si="23"/>
        <v>364.8295803742855</v>
      </c>
    </row>
    <row r="22" spans="2:87" s="14" customFormat="1" ht="12" customHeight="1">
      <c r="B22" s="6" t="s">
        <v>16</v>
      </c>
      <c r="C22" s="25"/>
      <c r="D22" s="24">
        <v>2572.3731311990064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7">
        <v>2898.6144310739896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3266.231293635911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3680.471175869268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4147.247043648734</v>
      </c>
      <c r="BA22">
        <v>0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4377.954964491369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BX22">
        <v>4013.1253841170883</v>
      </c>
      <c r="BY22">
        <v>0</v>
      </c>
      <c r="BZ22">
        <v>0</v>
      </c>
      <c r="CA22">
        <v>0</v>
      </c>
      <c r="CB22">
        <v>0</v>
      </c>
      <c r="CC22">
        <v>0</v>
      </c>
      <c r="CD22">
        <v>0</v>
      </c>
      <c r="CE22">
        <v>0</v>
      </c>
      <c r="CF22">
        <v>0</v>
      </c>
      <c r="CG22">
        <v>0</v>
      </c>
      <c r="CH22">
        <v>0</v>
      </c>
      <c r="CI22">
        <v>0</v>
      </c>
    </row>
    <row r="23" spans="2:87" s="14" customFormat="1" ht="12" customHeight="1">
      <c r="B23" s="6" t="s">
        <v>17</v>
      </c>
      <c r="C23" s="25"/>
      <c r="D23" s="24">
        <v>50.20507559993928</v>
      </c>
      <c r="E23" s="24">
        <v>50.70712635593864</v>
      </c>
      <c r="F23" s="24">
        <v>51.21419761949804</v>
      </c>
      <c r="G23" s="24">
        <v>51.72633959569302</v>
      </c>
      <c r="H23" s="24">
        <v>52.24360299164991</v>
      </c>
      <c r="I23" s="24">
        <v>52.76603902156643</v>
      </c>
      <c r="J23" s="24">
        <v>53.293699411782114</v>
      </c>
      <c r="K23" s="24">
        <v>53.82663640589996</v>
      </c>
      <c r="L23" s="24">
        <v>54.364902769958945</v>
      </c>
      <c r="M23" s="24">
        <v>54.90855179765853</v>
      </c>
      <c r="N23" s="24">
        <v>55.45763731563511</v>
      </c>
      <c r="O23" s="24">
        <v>56.01221368879146</v>
      </c>
      <c r="P23" s="27">
        <v>56.572335825679374</v>
      </c>
      <c r="Q23">
        <v>57.13805918393618</v>
      </c>
      <c r="R23">
        <v>57.709439775775536</v>
      </c>
      <c r="S23">
        <v>58.28653417353331</v>
      </c>
      <c r="T23">
        <v>58.86939951526861</v>
      </c>
      <c r="U23">
        <v>59.45809351042129</v>
      </c>
      <c r="V23">
        <v>60.052674445525525</v>
      </c>
      <c r="W23">
        <v>60.65320118998076</v>
      </c>
      <c r="X23">
        <v>61.25973320188061</v>
      </c>
      <c r="Y23">
        <v>61.8723305338994</v>
      </c>
      <c r="Z23">
        <v>62.49105383923839</v>
      </c>
      <c r="AA23">
        <v>63.115964377630746</v>
      </c>
      <c r="AB23">
        <v>63.7471240214071</v>
      </c>
      <c r="AC23">
        <v>64.38459526162109</v>
      </c>
      <c r="AD23">
        <v>65.02844121423738</v>
      </c>
      <c r="AE23">
        <v>65.67872562637973</v>
      </c>
      <c r="AF23">
        <v>66.33551288264351</v>
      </c>
      <c r="AG23">
        <v>66.99886801147</v>
      </c>
      <c r="AH23">
        <v>67.66885669158466</v>
      </c>
      <c r="AI23">
        <v>68.34554525850047</v>
      </c>
      <c r="AJ23">
        <v>69.02900071108553</v>
      </c>
      <c r="AK23">
        <v>69.71929071819636</v>
      </c>
      <c r="AL23">
        <v>70.4164836253783</v>
      </c>
      <c r="AM23">
        <v>71.12064846163207</v>
      </c>
      <c r="AN23">
        <v>71.83185494624843</v>
      </c>
      <c r="AO23">
        <v>72.55017349571091</v>
      </c>
      <c r="AP23">
        <v>73.27567523066801</v>
      </c>
      <c r="AQ23">
        <v>74.00843198297474</v>
      </c>
      <c r="AR23">
        <v>74.74851630280443</v>
      </c>
      <c r="AS23">
        <v>75.49600146583253</v>
      </c>
      <c r="AT23">
        <v>76.25096148049084</v>
      </c>
      <c r="AU23">
        <v>77.01347109529576</v>
      </c>
      <c r="AV23">
        <v>77.78360580624866</v>
      </c>
      <c r="AW23">
        <v>78.56144186431118</v>
      </c>
      <c r="AX23">
        <v>79.34705628295427</v>
      </c>
      <c r="AY23">
        <v>80.14052684578382</v>
      </c>
      <c r="AZ23">
        <v>80.94193211424164</v>
      </c>
      <c r="BA23">
        <v>81.75135143538404</v>
      </c>
      <c r="BB23">
        <v>82.56886494973787</v>
      </c>
      <c r="BC23">
        <v>83.39455359923528</v>
      </c>
      <c r="BD23">
        <v>84.22849913522765</v>
      </c>
      <c r="BE23">
        <v>85.07078412657995</v>
      </c>
      <c r="BF23">
        <v>85.92149196784567</v>
      </c>
      <c r="BG23">
        <v>86.78070688752416</v>
      </c>
      <c r="BH23">
        <v>87.64851395639943</v>
      </c>
      <c r="BI23">
        <v>88.52499909596338</v>
      </c>
      <c r="BJ23">
        <v>89.41024908692305</v>
      </c>
      <c r="BK23">
        <v>90.30435157779232</v>
      </c>
      <c r="BL23">
        <v>91.2073950935702</v>
      </c>
      <c r="BM23">
        <v>91.2073950935702</v>
      </c>
      <c r="BN23">
        <v>91.2073950935702</v>
      </c>
      <c r="BO23">
        <v>91.2073950935702</v>
      </c>
      <c r="BP23">
        <v>91.2073950935702</v>
      </c>
      <c r="BQ23">
        <v>91.2073950935702</v>
      </c>
      <c r="BR23">
        <v>91.2073950935702</v>
      </c>
      <c r="BS23">
        <v>91.2073950935702</v>
      </c>
      <c r="BT23">
        <v>91.2073950935702</v>
      </c>
      <c r="BU23">
        <v>91.2073950935702</v>
      </c>
      <c r="BV23">
        <v>91.2073950935702</v>
      </c>
      <c r="BW23">
        <v>91.2073950935702</v>
      </c>
      <c r="BX23">
        <v>91.2073950935702</v>
      </c>
      <c r="BY23">
        <v>91.2073950935702</v>
      </c>
      <c r="BZ23">
        <v>91.2073950935702</v>
      </c>
      <c r="CA23">
        <v>91.2073950935702</v>
      </c>
      <c r="CB23">
        <v>91.2073950935702</v>
      </c>
      <c r="CC23">
        <v>91.2073950935702</v>
      </c>
      <c r="CD23">
        <v>91.2073950935702</v>
      </c>
      <c r="CE23">
        <v>91.2073950935702</v>
      </c>
      <c r="CF23">
        <v>91.2073950935702</v>
      </c>
      <c r="CG23">
        <v>91.2073950935702</v>
      </c>
      <c r="CH23">
        <v>91.2073950935702</v>
      </c>
      <c r="CI23">
        <v>91.2073950935702</v>
      </c>
    </row>
    <row r="24" spans="2:87" s="14" customFormat="1" ht="12" customHeight="1">
      <c r="B24" s="6" t="s">
        <v>18</v>
      </c>
      <c r="C24" s="25"/>
      <c r="D24" s="25">
        <f>D13</f>
        <v>251.02537799969627</v>
      </c>
      <c r="E24" s="25">
        <f aca="true" t="shared" si="24" ref="E24:BP24">E13</f>
        <v>253.53563177969323</v>
      </c>
      <c r="F24" s="25">
        <f t="shared" si="24"/>
        <v>256.07098809749016</v>
      </c>
      <c r="G24" s="25">
        <f t="shared" si="24"/>
        <v>258.63169797846507</v>
      </c>
      <c r="H24" s="25">
        <f t="shared" si="24"/>
        <v>261.2180149582497</v>
      </c>
      <c r="I24" s="25">
        <f t="shared" si="24"/>
        <v>263.8301951078322</v>
      </c>
      <c r="J24" s="25">
        <f t="shared" si="24"/>
        <v>266.46849705891054</v>
      </c>
      <c r="K24" s="25">
        <f t="shared" si="24"/>
        <v>269.13318202949966</v>
      </c>
      <c r="L24" s="25">
        <f t="shared" si="24"/>
        <v>271.82451384979464</v>
      </c>
      <c r="M24" s="25">
        <f t="shared" si="24"/>
        <v>274.5427589882926</v>
      </c>
      <c r="N24" s="25">
        <f t="shared" si="24"/>
        <v>277.2881865781755</v>
      </c>
      <c r="O24" s="25">
        <f t="shared" si="24"/>
        <v>280.06106844395725</v>
      </c>
      <c r="P24" s="18">
        <f t="shared" si="24"/>
        <v>282.8616791283968</v>
      </c>
      <c r="Q24" s="18">
        <f t="shared" si="24"/>
        <v>285.6902959196808</v>
      </c>
      <c r="R24" s="18">
        <f t="shared" si="24"/>
        <v>288.5471988788776</v>
      </c>
      <c r="S24" s="18">
        <f t="shared" si="24"/>
        <v>291.4326708676664</v>
      </c>
      <c r="T24" s="18">
        <f t="shared" si="24"/>
        <v>294.346997576343</v>
      </c>
      <c r="U24" s="18">
        <f t="shared" si="24"/>
        <v>297.29046755210646</v>
      </c>
      <c r="V24" s="18">
        <f t="shared" si="24"/>
        <v>300.26337222762754</v>
      </c>
      <c r="W24" s="18">
        <f t="shared" si="24"/>
        <v>303.2660059499038</v>
      </c>
      <c r="X24" s="18">
        <f t="shared" si="24"/>
        <v>306.29866600940284</v>
      </c>
      <c r="Y24" s="18">
        <f t="shared" si="24"/>
        <v>309.36165266949683</v>
      </c>
      <c r="Z24" s="18">
        <f t="shared" si="24"/>
        <v>312.4552691961918</v>
      </c>
      <c r="AA24" s="18">
        <f t="shared" si="24"/>
        <v>315.57982188815373</v>
      </c>
      <c r="AB24" s="18">
        <f t="shared" si="24"/>
        <v>318.7356201070353</v>
      </c>
      <c r="AC24" s="18">
        <f t="shared" si="24"/>
        <v>321.9229763081056</v>
      </c>
      <c r="AD24" s="18">
        <f t="shared" si="24"/>
        <v>325.1422060711867</v>
      </c>
      <c r="AE24" s="18">
        <f t="shared" si="24"/>
        <v>328.3936281318986</v>
      </c>
      <c r="AF24" s="18">
        <f t="shared" si="24"/>
        <v>331.67756441321757</v>
      </c>
      <c r="AG24" s="18">
        <f t="shared" si="24"/>
        <v>334.99434005734975</v>
      </c>
      <c r="AH24" s="18">
        <f t="shared" si="24"/>
        <v>338.3442834579232</v>
      </c>
      <c r="AI24" s="18">
        <f t="shared" si="24"/>
        <v>341.72772629250244</v>
      </c>
      <c r="AJ24" s="18">
        <f t="shared" si="24"/>
        <v>345.1450035554275</v>
      </c>
      <c r="AK24" s="18">
        <f t="shared" si="24"/>
        <v>348.59645359098175</v>
      </c>
      <c r="AL24" s="18">
        <f t="shared" si="24"/>
        <v>352.0824181268915</v>
      </c>
      <c r="AM24" s="18">
        <f t="shared" si="24"/>
        <v>355.6032423081605</v>
      </c>
      <c r="AN24" s="18">
        <f t="shared" si="24"/>
        <v>359.1592747312421</v>
      </c>
      <c r="AO24" s="18">
        <f t="shared" si="24"/>
        <v>362.7508674785545</v>
      </c>
      <c r="AP24" s="18">
        <f t="shared" si="24"/>
        <v>366.37837615334</v>
      </c>
      <c r="AQ24" s="18">
        <f t="shared" si="24"/>
        <v>370.0421599148735</v>
      </c>
      <c r="AR24" s="18">
        <f t="shared" si="24"/>
        <v>373.74258151402216</v>
      </c>
      <c r="AS24" s="18">
        <f t="shared" si="24"/>
        <v>377.48000732916245</v>
      </c>
      <c r="AT24" s="18">
        <f t="shared" si="24"/>
        <v>381.25480740245405</v>
      </c>
      <c r="AU24" s="18">
        <f t="shared" si="24"/>
        <v>385.0673554764786</v>
      </c>
      <c r="AV24" s="18">
        <f t="shared" si="24"/>
        <v>388.91802903124335</v>
      </c>
      <c r="AW24" s="18">
        <f t="shared" si="24"/>
        <v>392.8072093215558</v>
      </c>
      <c r="AX24" s="18">
        <f t="shared" si="24"/>
        <v>396.7352814147713</v>
      </c>
      <c r="AY24" s="18">
        <f t="shared" si="24"/>
        <v>400.70263422891895</v>
      </c>
      <c r="AZ24" s="18">
        <f t="shared" si="24"/>
        <v>404.70966057120813</v>
      </c>
      <c r="BA24" s="18">
        <f t="shared" si="24"/>
        <v>408.75675717692025</v>
      </c>
      <c r="BB24" s="18">
        <f t="shared" si="24"/>
        <v>412.8443247486895</v>
      </c>
      <c r="BC24" s="18">
        <f t="shared" si="24"/>
        <v>416.9727679961764</v>
      </c>
      <c r="BD24" s="18">
        <f t="shared" si="24"/>
        <v>421.14249567613814</v>
      </c>
      <c r="BE24" s="18">
        <f t="shared" si="24"/>
        <v>425.35392063289953</v>
      </c>
      <c r="BF24" s="18">
        <f t="shared" si="24"/>
        <v>429.60745983922845</v>
      </c>
      <c r="BG24" s="18">
        <f t="shared" si="24"/>
        <v>433.9035344376208</v>
      </c>
      <c r="BH24" s="18">
        <f t="shared" si="24"/>
        <v>438.2425697819971</v>
      </c>
      <c r="BI24" s="18">
        <f t="shared" si="24"/>
        <v>442.624995479817</v>
      </c>
      <c r="BJ24" s="18">
        <f t="shared" si="24"/>
        <v>447.0512454346152</v>
      </c>
      <c r="BK24" s="18">
        <f t="shared" si="24"/>
        <v>451.5217578889614</v>
      </c>
      <c r="BL24" s="18">
        <f t="shared" si="24"/>
        <v>456.03697546785105</v>
      </c>
      <c r="BM24" s="18">
        <f t="shared" si="24"/>
        <v>456.03697546785105</v>
      </c>
      <c r="BN24" s="18">
        <f t="shared" si="24"/>
        <v>456.03697546785105</v>
      </c>
      <c r="BO24" s="18">
        <f t="shared" si="24"/>
        <v>456.03697546785105</v>
      </c>
      <c r="BP24" s="18">
        <f t="shared" si="24"/>
        <v>456.03697546785105</v>
      </c>
      <c r="BQ24" s="18">
        <f aca="true" t="shared" si="25" ref="BQ24:CI24">BQ13</f>
        <v>456.03697546785105</v>
      </c>
      <c r="BR24" s="18">
        <f t="shared" si="25"/>
        <v>456.03697546785105</v>
      </c>
      <c r="BS24" s="18">
        <f t="shared" si="25"/>
        <v>456.03697546785105</v>
      </c>
      <c r="BT24" s="18">
        <f t="shared" si="25"/>
        <v>456.03697546785105</v>
      </c>
      <c r="BU24" s="18">
        <f t="shared" si="25"/>
        <v>456.03697546785105</v>
      </c>
      <c r="BV24" s="18">
        <f t="shared" si="25"/>
        <v>456.03697546785105</v>
      </c>
      <c r="BW24" s="18">
        <f t="shared" si="25"/>
        <v>456.03697546785105</v>
      </c>
      <c r="BX24" s="18">
        <f t="shared" si="25"/>
        <v>456.03697546785105</v>
      </c>
      <c r="BY24" s="18">
        <f t="shared" si="25"/>
        <v>456.03697546785105</v>
      </c>
      <c r="BZ24" s="18">
        <f t="shared" si="25"/>
        <v>456.03697546785105</v>
      </c>
      <c r="CA24" s="18">
        <f t="shared" si="25"/>
        <v>456.03697546785105</v>
      </c>
      <c r="CB24" s="18">
        <f t="shared" si="25"/>
        <v>456.03697546785105</v>
      </c>
      <c r="CC24" s="18">
        <f t="shared" si="25"/>
        <v>456.03697546785105</v>
      </c>
      <c r="CD24" s="18">
        <f t="shared" si="25"/>
        <v>456.03697546785105</v>
      </c>
      <c r="CE24" s="18">
        <f t="shared" si="25"/>
        <v>456.03697546785105</v>
      </c>
      <c r="CF24" s="18">
        <f t="shared" si="25"/>
        <v>456.03697546785105</v>
      </c>
      <c r="CG24" s="18">
        <f t="shared" si="25"/>
        <v>456.03697546785105</v>
      </c>
      <c r="CH24" s="18">
        <f t="shared" si="25"/>
        <v>456.03697546785105</v>
      </c>
      <c r="CI24" s="18">
        <f t="shared" si="25"/>
        <v>456.03697546785105</v>
      </c>
    </row>
    <row r="25" spans="2:87" s="14" customFormat="1" ht="12" customHeight="1" thickBot="1">
      <c r="B25" s="13" t="s">
        <v>19</v>
      </c>
      <c r="C25" s="23"/>
      <c r="D25" s="23">
        <f>D21+D22+D23-D24</f>
        <v>2572.373131199007</v>
      </c>
      <c r="E25" s="23">
        <f aca="true" t="shared" si="26" ref="E25:P25">E21+E22+E23-E24</f>
        <v>2369.5446257752524</v>
      </c>
      <c r="F25" s="23">
        <f t="shared" si="26"/>
        <v>2164.6878352972603</v>
      </c>
      <c r="G25" s="23">
        <f t="shared" si="26"/>
        <v>1957.7824769144881</v>
      </c>
      <c r="H25" s="23">
        <f t="shared" si="26"/>
        <v>1748.8080649478884</v>
      </c>
      <c r="I25" s="23">
        <f t="shared" si="26"/>
        <v>1537.7439088616227</v>
      </c>
      <c r="J25" s="23">
        <f t="shared" si="26"/>
        <v>1324.5691112144943</v>
      </c>
      <c r="K25" s="23">
        <f t="shared" si="26"/>
        <v>1109.2625655908946</v>
      </c>
      <c r="L25" s="23">
        <f t="shared" si="26"/>
        <v>891.8029545110589</v>
      </c>
      <c r="M25" s="23">
        <f t="shared" si="26"/>
        <v>672.1687473204249</v>
      </c>
      <c r="N25" s="23">
        <f t="shared" si="26"/>
        <v>450.33819805788454</v>
      </c>
      <c r="O25" s="23">
        <f t="shared" si="26"/>
        <v>226.28934330271875</v>
      </c>
      <c r="P25" s="36">
        <f t="shared" si="26"/>
        <v>2898.614431073991</v>
      </c>
      <c r="Q25" s="36">
        <f aca="true" t="shared" si="27" ref="Q25:AV25">Q21+Q22+Q23-Q24</f>
        <v>2670.062194338246</v>
      </c>
      <c r="R25" s="36">
        <f t="shared" si="27"/>
        <v>2439.224435235144</v>
      </c>
      <c r="S25" s="36">
        <f t="shared" si="27"/>
        <v>2206.078298541011</v>
      </c>
      <c r="T25" s="36">
        <f t="shared" si="27"/>
        <v>1970.6007004799364</v>
      </c>
      <c r="U25" s="36">
        <f t="shared" si="27"/>
        <v>1732.7683264382513</v>
      </c>
      <c r="V25" s="36">
        <f t="shared" si="27"/>
        <v>1492.5576286561493</v>
      </c>
      <c r="W25" s="36">
        <f t="shared" si="27"/>
        <v>1249.9448238962264</v>
      </c>
      <c r="X25" s="36">
        <f t="shared" si="27"/>
        <v>1004.9058910887042</v>
      </c>
      <c r="Y25" s="36">
        <f t="shared" si="27"/>
        <v>757.4165689531067</v>
      </c>
      <c r="Z25" s="36">
        <f t="shared" si="27"/>
        <v>507.4523535961532</v>
      </c>
      <c r="AA25" s="36">
        <f t="shared" si="27"/>
        <v>254.98849608563017</v>
      </c>
      <c r="AB25" s="36">
        <f t="shared" si="27"/>
        <v>3266.231293635913</v>
      </c>
      <c r="AC25" s="36">
        <f t="shared" si="27"/>
        <v>3008.6929125894285</v>
      </c>
      <c r="AD25" s="36">
        <f t="shared" si="27"/>
        <v>2748.579147732479</v>
      </c>
      <c r="AE25" s="36">
        <f t="shared" si="27"/>
        <v>2485.8642452269605</v>
      </c>
      <c r="AF25" s="36">
        <f t="shared" si="27"/>
        <v>2220.5221936963862</v>
      </c>
      <c r="AG25" s="36">
        <f t="shared" si="27"/>
        <v>1952.5267216505067</v>
      </c>
      <c r="AH25" s="36">
        <f t="shared" si="27"/>
        <v>1681.851294884168</v>
      </c>
      <c r="AI25" s="36">
        <f t="shared" si="27"/>
        <v>1408.469113850166</v>
      </c>
      <c r="AJ25" s="36">
        <f t="shared" si="27"/>
        <v>1132.3531110058238</v>
      </c>
      <c r="AK25" s="36">
        <f t="shared" si="27"/>
        <v>853.4759481330384</v>
      </c>
      <c r="AL25" s="36">
        <f t="shared" si="27"/>
        <v>571.8100136315252</v>
      </c>
      <c r="AM25" s="36">
        <f t="shared" si="27"/>
        <v>287.3274197849968</v>
      </c>
      <c r="AN25" s="36">
        <f t="shared" si="27"/>
        <v>3680.471175869271</v>
      </c>
      <c r="AO25" s="36">
        <f t="shared" si="27"/>
        <v>3390.2704818864277</v>
      </c>
      <c r="AP25" s="36">
        <f t="shared" si="27"/>
        <v>3097.167780963756</v>
      </c>
      <c r="AQ25" s="36">
        <f t="shared" si="27"/>
        <v>2801.134053031857</v>
      </c>
      <c r="AR25" s="36">
        <f t="shared" si="27"/>
        <v>2502.1399878206394</v>
      </c>
      <c r="AS25" s="36">
        <f t="shared" si="27"/>
        <v>2200.1559819573095</v>
      </c>
      <c r="AT25" s="36">
        <f t="shared" si="27"/>
        <v>1895.1521360353463</v>
      </c>
      <c r="AU25" s="36">
        <f t="shared" si="27"/>
        <v>1587.0982516541635</v>
      </c>
      <c r="AV25" s="36">
        <f t="shared" si="27"/>
        <v>1275.9638284291689</v>
      </c>
      <c r="AW25" s="36">
        <f aca="true" t="shared" si="28" ref="AW25:CB25">AW21+AW22+AW23-AW24</f>
        <v>961.7180609719242</v>
      </c>
      <c r="AX25" s="36">
        <f t="shared" si="28"/>
        <v>644.3298358401072</v>
      </c>
      <c r="AY25" s="36">
        <f t="shared" si="28"/>
        <v>323.76772845697207</v>
      </c>
      <c r="AZ25" s="36">
        <f t="shared" si="28"/>
        <v>4147.247043648738</v>
      </c>
      <c r="BA25" s="36">
        <f t="shared" si="28"/>
        <v>3820.241637907202</v>
      </c>
      <c r="BB25" s="36">
        <f t="shared" si="28"/>
        <v>3489.9661781082505</v>
      </c>
      <c r="BC25" s="36">
        <f t="shared" si="28"/>
        <v>3156.387963711309</v>
      </c>
      <c r="BD25" s="36">
        <f t="shared" si="28"/>
        <v>2819.4739671703987</v>
      </c>
      <c r="BE25" s="36">
        <f t="shared" si="28"/>
        <v>2479.190830664079</v>
      </c>
      <c r="BF25" s="36">
        <f t="shared" si="28"/>
        <v>2135.5048627926963</v>
      </c>
      <c r="BG25" s="36">
        <f t="shared" si="28"/>
        <v>1788.3820352425996</v>
      </c>
      <c r="BH25" s="36">
        <f t="shared" si="28"/>
        <v>1437.7879794170021</v>
      </c>
      <c r="BI25" s="36">
        <f t="shared" si="28"/>
        <v>1083.6879830331484</v>
      </c>
      <c r="BJ25" s="36">
        <f t="shared" si="28"/>
        <v>726.0469866854561</v>
      </c>
      <c r="BK25" s="36">
        <f t="shared" si="28"/>
        <v>364.829580374287</v>
      </c>
      <c r="BL25" s="36">
        <f t="shared" si="28"/>
        <v>4377.954964491374</v>
      </c>
      <c r="BM25" s="36">
        <f t="shared" si="28"/>
        <v>4013.1253841170933</v>
      </c>
      <c r="BN25" s="36">
        <f t="shared" si="28"/>
        <v>3648.295803742813</v>
      </c>
      <c r="BO25" s="36">
        <f t="shared" si="28"/>
        <v>3283.466223368532</v>
      </c>
      <c r="BP25" s="36">
        <f t="shared" si="28"/>
        <v>2918.6366429942514</v>
      </c>
      <c r="BQ25" s="36">
        <f t="shared" si="28"/>
        <v>2553.8070626199706</v>
      </c>
      <c r="BR25" s="36">
        <f t="shared" si="28"/>
        <v>2188.9774822456898</v>
      </c>
      <c r="BS25" s="36">
        <f t="shared" si="28"/>
        <v>1824.1479018714087</v>
      </c>
      <c r="BT25" s="36">
        <f t="shared" si="28"/>
        <v>1459.318321497128</v>
      </c>
      <c r="BU25" s="36">
        <f t="shared" si="28"/>
        <v>1094.4887411228472</v>
      </c>
      <c r="BV25" s="36">
        <f t="shared" si="28"/>
        <v>729.6591607485664</v>
      </c>
      <c r="BW25" s="36">
        <f t="shared" si="28"/>
        <v>364.8295803742855</v>
      </c>
      <c r="BX25" s="36">
        <f t="shared" si="28"/>
        <v>4013.1253841170933</v>
      </c>
      <c r="BY25" s="36">
        <f t="shared" si="28"/>
        <v>3648.295803742813</v>
      </c>
      <c r="BZ25" s="36">
        <f t="shared" si="28"/>
        <v>3283.466223368532</v>
      </c>
      <c r="CA25" s="36">
        <f t="shared" si="28"/>
        <v>2918.6366429942514</v>
      </c>
      <c r="CB25" s="36">
        <f t="shared" si="28"/>
        <v>2553.8070626199706</v>
      </c>
      <c r="CC25" s="36">
        <f aca="true" t="shared" si="29" ref="CC25:CI25">CC21+CC22+CC23-CC24</f>
        <v>2188.9774822456898</v>
      </c>
      <c r="CD25" s="36">
        <f t="shared" si="29"/>
        <v>1824.1479018714087</v>
      </c>
      <c r="CE25" s="36">
        <f t="shared" si="29"/>
        <v>1459.318321497128</v>
      </c>
      <c r="CF25" s="36">
        <f t="shared" si="29"/>
        <v>1094.4887411228472</v>
      </c>
      <c r="CG25" s="36">
        <f t="shared" si="29"/>
        <v>729.6591607485664</v>
      </c>
      <c r="CH25" s="36">
        <f t="shared" si="29"/>
        <v>364.8295803742855</v>
      </c>
      <c r="CI25" s="36">
        <f t="shared" si="29"/>
        <v>4.661160346586257E-12</v>
      </c>
    </row>
    <row r="26" spans="2:87" s="14" customFormat="1" ht="12" customHeight="1">
      <c r="B26" s="16"/>
      <c r="D26" s="14">
        <f>D25-D4</f>
        <v>0</v>
      </c>
      <c r="E26" s="14">
        <f aca="true" t="shared" si="30" ref="E26:P26">E25-E4</f>
        <v>0</v>
      </c>
      <c r="F26" s="14">
        <f t="shared" si="30"/>
        <v>0</v>
      </c>
      <c r="G26" s="14">
        <f t="shared" si="30"/>
        <v>0</v>
      </c>
      <c r="H26" s="14">
        <f t="shared" si="30"/>
        <v>0</v>
      </c>
      <c r="I26" s="14">
        <f t="shared" si="30"/>
        <v>0</v>
      </c>
      <c r="J26" s="14">
        <f t="shared" si="30"/>
        <v>0</v>
      </c>
      <c r="K26" s="14">
        <f t="shared" si="30"/>
        <v>0</v>
      </c>
      <c r="L26" s="14">
        <f t="shared" si="30"/>
        <v>0</v>
      </c>
      <c r="M26" s="14">
        <f t="shared" si="30"/>
        <v>0</v>
      </c>
      <c r="N26" s="14">
        <f t="shared" si="30"/>
        <v>0</v>
      </c>
      <c r="O26" s="14">
        <f t="shared" si="30"/>
        <v>0</v>
      </c>
      <c r="P26" s="14">
        <f t="shared" si="30"/>
        <v>0</v>
      </c>
      <c r="Q26" s="14">
        <f aca="true" t="shared" si="31" ref="Q26:AV26">Q25-Q4</f>
        <v>0</v>
      </c>
      <c r="R26" s="14">
        <f t="shared" si="31"/>
        <v>0</v>
      </c>
      <c r="S26" s="14">
        <f t="shared" si="31"/>
        <v>0</v>
      </c>
      <c r="T26" s="14">
        <f t="shared" si="31"/>
        <v>0</v>
      </c>
      <c r="U26" s="14">
        <f t="shared" si="31"/>
        <v>0</v>
      </c>
      <c r="V26" s="14">
        <f t="shared" si="31"/>
        <v>0</v>
      </c>
      <c r="W26" s="14">
        <f t="shared" si="31"/>
        <v>0</v>
      </c>
      <c r="X26" s="14">
        <f t="shared" si="31"/>
        <v>0</v>
      </c>
      <c r="Y26" s="14">
        <f t="shared" si="31"/>
        <v>0</v>
      </c>
      <c r="Z26" s="14">
        <f t="shared" si="31"/>
        <v>0</v>
      </c>
      <c r="AA26" s="14">
        <f t="shared" si="31"/>
        <v>0</v>
      </c>
      <c r="AB26" s="14">
        <f t="shared" si="31"/>
        <v>0</v>
      </c>
      <c r="AC26" s="14">
        <f t="shared" si="31"/>
        <v>0</v>
      </c>
      <c r="AD26" s="14">
        <f t="shared" si="31"/>
        <v>0</v>
      </c>
      <c r="AE26" s="14">
        <f t="shared" si="31"/>
        <v>0</v>
      </c>
      <c r="AF26" s="14">
        <f t="shared" si="31"/>
        <v>0</v>
      </c>
      <c r="AG26" s="14">
        <f t="shared" si="31"/>
        <v>0</v>
      </c>
      <c r="AH26" s="14">
        <f t="shared" si="31"/>
        <v>0</v>
      </c>
      <c r="AI26" s="14">
        <f t="shared" si="31"/>
        <v>0</v>
      </c>
      <c r="AJ26" s="14">
        <f t="shared" si="31"/>
        <v>0</v>
      </c>
      <c r="AK26" s="14">
        <f t="shared" si="31"/>
        <v>0</v>
      </c>
      <c r="AL26" s="14">
        <f t="shared" si="31"/>
        <v>0</v>
      </c>
      <c r="AM26" s="14">
        <f t="shared" si="31"/>
        <v>0</v>
      </c>
      <c r="AN26" s="14">
        <f t="shared" si="31"/>
        <v>0</v>
      </c>
      <c r="AO26" s="14">
        <f t="shared" si="31"/>
        <v>0</v>
      </c>
      <c r="AP26" s="14">
        <f t="shared" si="31"/>
        <v>0</v>
      </c>
      <c r="AQ26" s="14">
        <f t="shared" si="31"/>
        <v>0</v>
      </c>
      <c r="AR26" s="14">
        <f t="shared" si="31"/>
        <v>0</v>
      </c>
      <c r="AS26" s="14">
        <f t="shared" si="31"/>
        <v>0</v>
      </c>
      <c r="AT26" s="14">
        <f t="shared" si="31"/>
        <v>0</v>
      </c>
      <c r="AU26" s="14">
        <f t="shared" si="31"/>
        <v>0</v>
      </c>
      <c r="AV26" s="14">
        <f t="shared" si="31"/>
        <v>0</v>
      </c>
      <c r="AW26" s="14">
        <f aca="true" t="shared" si="32" ref="AW26:CB26">AW25-AW4</f>
        <v>0</v>
      </c>
      <c r="AX26" s="14">
        <f t="shared" si="32"/>
        <v>0</v>
      </c>
      <c r="AY26" s="14">
        <f t="shared" si="32"/>
        <v>0</v>
      </c>
      <c r="AZ26" s="14">
        <f t="shared" si="32"/>
        <v>0</v>
      </c>
      <c r="BA26" s="14">
        <f t="shared" si="32"/>
        <v>0</v>
      </c>
      <c r="BB26" s="14">
        <f t="shared" si="32"/>
        <v>0</v>
      </c>
      <c r="BC26" s="14">
        <f t="shared" si="32"/>
        <v>0</v>
      </c>
      <c r="BD26" s="14">
        <f t="shared" si="32"/>
        <v>0</v>
      </c>
      <c r="BE26" s="14">
        <f t="shared" si="32"/>
        <v>0</v>
      </c>
      <c r="BF26" s="14">
        <f t="shared" si="32"/>
        <v>0</v>
      </c>
      <c r="BG26" s="14">
        <f t="shared" si="32"/>
        <v>0</v>
      </c>
      <c r="BH26" s="14">
        <f t="shared" si="32"/>
        <v>0</v>
      </c>
      <c r="BI26" s="14">
        <f t="shared" si="32"/>
        <v>0</v>
      </c>
      <c r="BJ26" s="14">
        <f t="shared" si="32"/>
        <v>0</v>
      </c>
      <c r="BK26" s="14">
        <f t="shared" si="32"/>
        <v>0</v>
      </c>
      <c r="BL26" s="14">
        <f t="shared" si="32"/>
        <v>0</v>
      </c>
      <c r="BM26" s="14">
        <f t="shared" si="32"/>
        <v>0</v>
      </c>
      <c r="BN26" s="14">
        <f t="shared" si="32"/>
        <v>0</v>
      </c>
      <c r="BO26" s="14">
        <f t="shared" si="32"/>
        <v>0</v>
      </c>
      <c r="BP26" s="14">
        <f t="shared" si="32"/>
        <v>0</v>
      </c>
      <c r="BQ26" s="14">
        <f t="shared" si="32"/>
        <v>0</v>
      </c>
      <c r="BR26" s="14">
        <f t="shared" si="32"/>
        <v>0</v>
      </c>
      <c r="BS26" s="14">
        <f t="shared" si="32"/>
        <v>0</v>
      </c>
      <c r="BT26" s="14">
        <f t="shared" si="32"/>
        <v>0</v>
      </c>
      <c r="BU26" s="14">
        <f t="shared" si="32"/>
        <v>0</v>
      </c>
      <c r="BV26" s="14">
        <f t="shared" si="32"/>
        <v>0</v>
      </c>
      <c r="BW26" s="14">
        <f t="shared" si="32"/>
        <v>0</v>
      </c>
      <c r="BX26" s="14">
        <f t="shared" si="32"/>
        <v>0</v>
      </c>
      <c r="BY26" s="14">
        <f t="shared" si="32"/>
        <v>0</v>
      </c>
      <c r="BZ26" s="14">
        <f t="shared" si="32"/>
        <v>0</v>
      </c>
      <c r="CA26" s="14">
        <f t="shared" si="32"/>
        <v>0</v>
      </c>
      <c r="CB26" s="14">
        <f t="shared" si="32"/>
        <v>0</v>
      </c>
      <c r="CC26" s="14">
        <f aca="true" t="shared" si="33" ref="CC26:CI26">CC25-CC4</f>
        <v>0</v>
      </c>
      <c r="CD26" s="14">
        <f t="shared" si="33"/>
        <v>0</v>
      </c>
      <c r="CE26" s="14">
        <f t="shared" si="33"/>
        <v>0</v>
      </c>
      <c r="CF26" s="14">
        <f t="shared" si="33"/>
        <v>0</v>
      </c>
      <c r="CG26" s="14">
        <f t="shared" si="33"/>
        <v>0</v>
      </c>
      <c r="CH26" s="14">
        <f t="shared" si="33"/>
        <v>0</v>
      </c>
      <c r="CI26" s="14">
        <f t="shared" si="33"/>
        <v>4.661160346586257E-12</v>
      </c>
    </row>
    <row r="28" ht="13.5" thickBot="1"/>
    <row r="29" spans="2:88" s="15" customFormat="1" ht="12" customHeight="1" thickBot="1">
      <c r="B29" s="4"/>
      <c r="C29" s="5">
        <v>37928</v>
      </c>
      <c r="D29" s="5">
        <v>37958</v>
      </c>
      <c r="E29" s="5">
        <v>37989</v>
      </c>
      <c r="F29" s="5">
        <v>38020</v>
      </c>
      <c r="G29" s="5">
        <v>38049</v>
      </c>
      <c r="H29" s="5">
        <v>38080</v>
      </c>
      <c r="I29" s="5">
        <v>38110</v>
      </c>
      <c r="J29" s="5">
        <v>38141</v>
      </c>
      <c r="K29" s="5">
        <v>38171</v>
      </c>
      <c r="L29" s="5">
        <v>38202</v>
      </c>
      <c r="M29" s="5">
        <v>38233</v>
      </c>
      <c r="N29" s="5">
        <v>38263</v>
      </c>
      <c r="O29" s="5">
        <v>38294</v>
      </c>
      <c r="P29" s="26">
        <v>38324</v>
      </c>
      <c r="Q29" s="26">
        <v>38355</v>
      </c>
      <c r="R29" s="26">
        <v>38386</v>
      </c>
      <c r="S29" s="26">
        <v>38414</v>
      </c>
      <c r="T29" s="26">
        <v>38445</v>
      </c>
      <c r="U29" s="26">
        <v>38475</v>
      </c>
      <c r="V29" s="26">
        <v>38506</v>
      </c>
      <c r="W29" s="26">
        <v>38536</v>
      </c>
      <c r="X29" s="26">
        <v>38567</v>
      </c>
      <c r="Y29" s="26">
        <v>38598</v>
      </c>
      <c r="Z29" s="26">
        <v>38628</v>
      </c>
      <c r="AA29" s="26">
        <v>38659</v>
      </c>
      <c r="AB29" s="26">
        <v>38689</v>
      </c>
      <c r="AC29" s="26">
        <v>38720</v>
      </c>
      <c r="AD29" s="26">
        <v>38751</v>
      </c>
      <c r="AE29" s="26">
        <v>38779</v>
      </c>
      <c r="AF29" s="26">
        <v>38810</v>
      </c>
      <c r="AG29" s="26">
        <v>38840</v>
      </c>
      <c r="AH29" s="26">
        <v>38871</v>
      </c>
      <c r="AI29" s="26">
        <v>38901</v>
      </c>
      <c r="AJ29" s="26">
        <v>38932</v>
      </c>
      <c r="AK29" s="26">
        <v>38963</v>
      </c>
      <c r="AL29" s="26">
        <v>38993</v>
      </c>
      <c r="AM29" s="26">
        <v>39024</v>
      </c>
      <c r="AN29" s="26">
        <v>39054</v>
      </c>
      <c r="AO29" s="26">
        <v>39085</v>
      </c>
      <c r="AP29" s="26">
        <v>39116</v>
      </c>
      <c r="AQ29" s="26">
        <v>39144</v>
      </c>
      <c r="AR29" s="26">
        <v>39175</v>
      </c>
      <c r="AS29" s="26">
        <v>39205</v>
      </c>
      <c r="AT29" s="26">
        <v>39236</v>
      </c>
      <c r="AU29" s="26">
        <v>39266</v>
      </c>
      <c r="AV29" s="26">
        <v>39297</v>
      </c>
      <c r="AW29" s="26">
        <v>39328</v>
      </c>
      <c r="AX29" s="26">
        <v>39358</v>
      </c>
      <c r="AY29" s="26">
        <v>39389</v>
      </c>
      <c r="AZ29" s="26">
        <v>39419</v>
      </c>
      <c r="BA29" s="26">
        <v>39450</v>
      </c>
      <c r="BB29" s="26">
        <v>39481</v>
      </c>
      <c r="BC29" s="26">
        <v>39510</v>
      </c>
      <c r="BD29" s="26">
        <v>39541</v>
      </c>
      <c r="BE29" s="26">
        <v>39571</v>
      </c>
      <c r="BF29" s="26">
        <v>39602</v>
      </c>
      <c r="BG29" s="26">
        <v>39632</v>
      </c>
      <c r="BH29" s="26">
        <v>39663</v>
      </c>
      <c r="BI29" s="26">
        <v>39694</v>
      </c>
      <c r="BJ29" s="26">
        <v>39724</v>
      </c>
      <c r="BK29" s="26">
        <v>39755</v>
      </c>
      <c r="BL29" s="26">
        <v>39785</v>
      </c>
      <c r="BM29" s="26">
        <v>39816</v>
      </c>
      <c r="BN29" s="26">
        <v>39847</v>
      </c>
      <c r="BO29" s="26">
        <v>39875</v>
      </c>
      <c r="BP29" s="26">
        <v>39906</v>
      </c>
      <c r="BQ29" s="26">
        <v>39936</v>
      </c>
      <c r="BR29" s="26">
        <v>39967</v>
      </c>
      <c r="BS29" s="26">
        <v>39997</v>
      </c>
      <c r="BT29" s="26">
        <v>40028</v>
      </c>
      <c r="BU29" s="26">
        <v>40059</v>
      </c>
      <c r="BV29" s="26">
        <v>40089</v>
      </c>
      <c r="BW29" s="26">
        <v>40120</v>
      </c>
      <c r="BX29" s="26">
        <v>40150</v>
      </c>
      <c r="BY29" s="26">
        <v>40181</v>
      </c>
      <c r="BZ29" s="26">
        <v>40212</v>
      </c>
      <c r="CA29" s="26">
        <v>40240</v>
      </c>
      <c r="CB29" s="26">
        <v>40271</v>
      </c>
      <c r="CC29" s="26">
        <v>40301</v>
      </c>
      <c r="CD29" s="26">
        <v>40332</v>
      </c>
      <c r="CE29" s="26">
        <v>40362</v>
      </c>
      <c r="CF29" s="26">
        <v>40393</v>
      </c>
      <c r="CG29" s="26">
        <v>40424</v>
      </c>
      <c r="CH29" s="26">
        <v>40454</v>
      </c>
      <c r="CI29" s="26">
        <v>40485</v>
      </c>
      <c r="CJ29" s="26">
        <v>40515</v>
      </c>
    </row>
    <row r="30" spans="2:87" s="37" customFormat="1" ht="12.75">
      <c r="B30" s="3" t="s">
        <v>20</v>
      </c>
      <c r="C30" s="45"/>
      <c r="D30" s="46">
        <f>D12-D13</f>
        <v>83.67512599989874</v>
      </c>
      <c r="E30" s="46">
        <f aca="true" t="shared" si="34" ref="E30:P30">E12-E13</f>
        <v>84.51187725989774</v>
      </c>
      <c r="F30" s="46">
        <f t="shared" si="34"/>
        <v>85.35699603249674</v>
      </c>
      <c r="G30" s="46">
        <f t="shared" si="34"/>
        <v>86.21056599282167</v>
      </c>
      <c r="H30" s="46">
        <f t="shared" si="34"/>
        <v>87.07267165274993</v>
      </c>
      <c r="I30" s="46">
        <f t="shared" si="34"/>
        <v>87.94339836927742</v>
      </c>
      <c r="J30" s="46">
        <f t="shared" si="34"/>
        <v>88.82283235297018</v>
      </c>
      <c r="K30" s="46">
        <f t="shared" si="34"/>
        <v>89.71106067649987</v>
      </c>
      <c r="L30" s="46">
        <f t="shared" si="34"/>
        <v>90.60817128326488</v>
      </c>
      <c r="M30" s="46">
        <f t="shared" si="34"/>
        <v>91.51425299609753</v>
      </c>
      <c r="N30" s="46">
        <f t="shared" si="34"/>
        <v>92.4293955260585</v>
      </c>
      <c r="O30" s="46">
        <f t="shared" si="34"/>
        <v>93.35368948131907</v>
      </c>
      <c r="P30" s="47">
        <f t="shared" si="34"/>
        <v>94.28722637613225</v>
      </c>
      <c r="Q30" s="47">
        <f aca="true" t="shared" si="35" ref="Q30:CB30">Q12-Q13</f>
        <v>95.23009863989358</v>
      </c>
      <c r="R30" s="47">
        <f t="shared" si="35"/>
        <v>96.18239962629252</v>
      </c>
      <c r="S30" s="47">
        <f t="shared" si="35"/>
        <v>97.14422362255544</v>
      </c>
      <c r="T30" s="47">
        <f t="shared" si="35"/>
        <v>98.11566585878103</v>
      </c>
      <c r="U30" s="47">
        <f t="shared" si="35"/>
        <v>99.09682251736882</v>
      </c>
      <c r="V30" s="47">
        <f t="shared" si="35"/>
        <v>100.0877907425425</v>
      </c>
      <c r="W30" s="47">
        <f t="shared" si="35"/>
        <v>101.08866864996793</v>
      </c>
      <c r="X30" s="47">
        <f t="shared" si="35"/>
        <v>102.09955533646757</v>
      </c>
      <c r="Y30" s="47">
        <f t="shared" si="35"/>
        <v>103.12055088983226</v>
      </c>
      <c r="Z30" s="47">
        <f t="shared" si="35"/>
        <v>104.15175639873058</v>
      </c>
      <c r="AA30" s="47">
        <f t="shared" si="35"/>
        <v>105.19327396271791</v>
      </c>
      <c r="AB30" s="47">
        <f t="shared" si="35"/>
        <v>106.24520670234506</v>
      </c>
      <c r="AC30" s="47">
        <f t="shared" si="35"/>
        <v>107.30765876936857</v>
      </c>
      <c r="AD30" s="47">
        <f t="shared" si="35"/>
        <v>108.38073535706224</v>
      </c>
      <c r="AE30" s="47">
        <f t="shared" si="35"/>
        <v>109.46454271063283</v>
      </c>
      <c r="AF30" s="47">
        <f t="shared" si="35"/>
        <v>110.55918813773917</v>
      </c>
      <c r="AG30" s="47">
        <f t="shared" si="35"/>
        <v>111.66478001911656</v>
      </c>
      <c r="AH30" s="47">
        <f t="shared" si="35"/>
        <v>112.78142781930774</v>
      </c>
      <c r="AI30" s="47">
        <f t="shared" si="35"/>
        <v>113.90924209750085</v>
      </c>
      <c r="AJ30" s="47">
        <f t="shared" si="35"/>
        <v>115.04833451847583</v>
      </c>
      <c r="AK30" s="47">
        <f t="shared" si="35"/>
        <v>116.19881786366057</v>
      </c>
      <c r="AL30" s="47">
        <f t="shared" si="35"/>
        <v>117.36080604229721</v>
      </c>
      <c r="AM30" s="47">
        <f t="shared" si="35"/>
        <v>118.53441410272018</v>
      </c>
      <c r="AN30" s="47">
        <f t="shared" si="35"/>
        <v>119.71975824374738</v>
      </c>
      <c r="AO30" s="47">
        <f t="shared" si="35"/>
        <v>120.91695582618485</v>
      </c>
      <c r="AP30" s="47">
        <f t="shared" si="35"/>
        <v>122.12612538444671</v>
      </c>
      <c r="AQ30" s="47">
        <f t="shared" si="35"/>
        <v>123.34738663829114</v>
      </c>
      <c r="AR30" s="47">
        <f t="shared" si="35"/>
        <v>124.58086050467409</v>
      </c>
      <c r="AS30" s="47">
        <f t="shared" si="35"/>
        <v>125.8266691097208</v>
      </c>
      <c r="AT30" s="47">
        <f t="shared" si="35"/>
        <v>127.08493580081802</v>
      </c>
      <c r="AU30" s="47">
        <f t="shared" si="35"/>
        <v>128.35578515882617</v>
      </c>
      <c r="AV30" s="47">
        <f t="shared" si="35"/>
        <v>129.63934301041445</v>
      </c>
      <c r="AW30" s="47">
        <f t="shared" si="35"/>
        <v>130.93573644051855</v>
      </c>
      <c r="AX30" s="47">
        <f t="shared" si="35"/>
        <v>132.24509380492373</v>
      </c>
      <c r="AY30" s="47">
        <f t="shared" si="35"/>
        <v>133.56754474297298</v>
      </c>
      <c r="AZ30" s="47">
        <f t="shared" si="35"/>
        <v>134.90322019040275</v>
      </c>
      <c r="BA30" s="47">
        <f t="shared" si="35"/>
        <v>136.2522523923068</v>
      </c>
      <c r="BB30" s="47">
        <f t="shared" si="35"/>
        <v>137.61477491622986</v>
      </c>
      <c r="BC30" s="47">
        <f t="shared" si="35"/>
        <v>138.99092266539213</v>
      </c>
      <c r="BD30" s="47">
        <f t="shared" si="35"/>
        <v>140.38083189204605</v>
      </c>
      <c r="BE30" s="47">
        <f t="shared" si="35"/>
        <v>141.78464021096647</v>
      </c>
      <c r="BF30" s="47">
        <f t="shared" si="35"/>
        <v>143.2024866130762</v>
      </c>
      <c r="BG30" s="47">
        <f t="shared" si="35"/>
        <v>144.63451147920694</v>
      </c>
      <c r="BH30" s="47">
        <f t="shared" si="35"/>
        <v>146.080856593999</v>
      </c>
      <c r="BI30" s="47">
        <f t="shared" si="35"/>
        <v>147.54166515993904</v>
      </c>
      <c r="BJ30" s="47">
        <f t="shared" si="35"/>
        <v>149.01708181153845</v>
      </c>
      <c r="BK30" s="47">
        <f t="shared" si="35"/>
        <v>150.5072526296538</v>
      </c>
      <c r="BL30" s="47">
        <f t="shared" si="35"/>
        <v>152.01232515595035</v>
      </c>
      <c r="BM30" s="47">
        <f t="shared" si="35"/>
        <v>152.01232515595035</v>
      </c>
      <c r="BN30" s="47">
        <f t="shared" si="35"/>
        <v>152.01232515595035</v>
      </c>
      <c r="BO30" s="47">
        <f t="shared" si="35"/>
        <v>152.01232515595035</v>
      </c>
      <c r="BP30" s="47">
        <f t="shared" si="35"/>
        <v>152.01232515595035</v>
      </c>
      <c r="BQ30" s="47">
        <f t="shared" si="35"/>
        <v>152.01232515595035</v>
      </c>
      <c r="BR30" s="47">
        <f t="shared" si="35"/>
        <v>152.01232515595035</v>
      </c>
      <c r="BS30" s="47">
        <f t="shared" si="35"/>
        <v>152.01232515595035</v>
      </c>
      <c r="BT30" s="47">
        <f t="shared" si="35"/>
        <v>152.01232515595035</v>
      </c>
      <c r="BU30" s="47">
        <f t="shared" si="35"/>
        <v>152.01232515595035</v>
      </c>
      <c r="BV30" s="47">
        <f t="shared" si="35"/>
        <v>152.01232515595035</v>
      </c>
      <c r="BW30" s="47">
        <f t="shared" si="35"/>
        <v>152.01232515595035</v>
      </c>
      <c r="BX30" s="47">
        <f t="shared" si="35"/>
        <v>152.01232515595035</v>
      </c>
      <c r="BY30" s="47">
        <f t="shared" si="35"/>
        <v>152.01232515595035</v>
      </c>
      <c r="BZ30" s="47">
        <f t="shared" si="35"/>
        <v>152.01232515595035</v>
      </c>
      <c r="CA30" s="47">
        <f t="shared" si="35"/>
        <v>152.01232515595035</v>
      </c>
      <c r="CB30" s="47">
        <f t="shared" si="35"/>
        <v>152.01232515595035</v>
      </c>
      <c r="CC30" s="47">
        <f aca="true" t="shared" si="36" ref="CC30:CI30">CC12-CC13</f>
        <v>152.01232515595035</v>
      </c>
      <c r="CD30" s="47">
        <f t="shared" si="36"/>
        <v>152.01232515595035</v>
      </c>
      <c r="CE30" s="47">
        <f t="shared" si="36"/>
        <v>152.01232515595035</v>
      </c>
      <c r="CF30" s="47">
        <f t="shared" si="36"/>
        <v>152.01232515595035</v>
      </c>
      <c r="CG30" s="47">
        <f t="shared" si="36"/>
        <v>152.01232515595035</v>
      </c>
      <c r="CH30" s="47">
        <f t="shared" si="36"/>
        <v>152.01232515595035</v>
      </c>
      <c r="CI30" s="47">
        <f t="shared" si="36"/>
        <v>152.01232515595035</v>
      </c>
    </row>
    <row r="31" spans="2:87" s="37" customFormat="1" ht="12.75">
      <c r="B31" s="1" t="s">
        <v>21</v>
      </c>
      <c r="D31" s="40">
        <f>D14</f>
        <v>53.552080639935205</v>
      </c>
      <c r="E31" s="40">
        <f aca="true" t="shared" si="37" ref="E31:P31">E14</f>
        <v>54.08760144633456</v>
      </c>
      <c r="F31" s="40">
        <f t="shared" si="37"/>
        <v>54.6284774607979</v>
      </c>
      <c r="G31" s="40">
        <f t="shared" si="37"/>
        <v>55.17476223540588</v>
      </c>
      <c r="H31" s="40">
        <f t="shared" si="37"/>
        <v>55.726509857759936</v>
      </c>
      <c r="I31" s="40">
        <f t="shared" si="37"/>
        <v>56.28377495633754</v>
      </c>
      <c r="J31" s="40">
        <f t="shared" si="37"/>
        <v>56.84661270590092</v>
      </c>
      <c r="K31" s="40">
        <f t="shared" si="37"/>
        <v>57.41507883295993</v>
      </c>
      <c r="L31" s="40">
        <f t="shared" si="37"/>
        <v>57.989229621289525</v>
      </c>
      <c r="M31" s="40">
        <f t="shared" si="37"/>
        <v>58.569121917502414</v>
      </c>
      <c r="N31" s="40">
        <f t="shared" si="37"/>
        <v>59.15481313667744</v>
      </c>
      <c r="O31" s="40">
        <f t="shared" si="37"/>
        <v>59.74636126804421</v>
      </c>
      <c r="P31" s="48">
        <f t="shared" si="37"/>
        <v>60.343824880724654</v>
      </c>
      <c r="Q31" s="48">
        <f aca="true" t="shared" si="38" ref="Q31:CB31">Q14</f>
        <v>60.947263129531905</v>
      </c>
      <c r="R31" s="48">
        <f t="shared" si="38"/>
        <v>61.55673576082722</v>
      </c>
      <c r="S31" s="48">
        <f t="shared" si="38"/>
        <v>62.172303118435494</v>
      </c>
      <c r="T31" s="48">
        <f t="shared" si="38"/>
        <v>62.79402614961985</v>
      </c>
      <c r="U31" s="48">
        <f t="shared" si="38"/>
        <v>63.421966411116045</v>
      </c>
      <c r="V31" s="48">
        <f t="shared" si="38"/>
        <v>64.0561860752272</v>
      </c>
      <c r="W31" s="48">
        <f t="shared" si="38"/>
        <v>64.69674793597947</v>
      </c>
      <c r="X31" s="48">
        <f t="shared" si="38"/>
        <v>65.34371541533926</v>
      </c>
      <c r="Y31" s="48">
        <f t="shared" si="38"/>
        <v>65.99715256949266</v>
      </c>
      <c r="Z31" s="48">
        <f t="shared" si="38"/>
        <v>66.65712409518758</v>
      </c>
      <c r="AA31" s="48">
        <f t="shared" si="38"/>
        <v>67.32369533613947</v>
      </c>
      <c r="AB31" s="48">
        <f t="shared" si="38"/>
        <v>67.99693228950086</v>
      </c>
      <c r="AC31" s="48">
        <f t="shared" si="38"/>
        <v>68.67690161239587</v>
      </c>
      <c r="AD31" s="48">
        <f t="shared" si="38"/>
        <v>69.36367062851983</v>
      </c>
      <c r="AE31" s="48">
        <f t="shared" si="38"/>
        <v>70.05730733480503</v>
      </c>
      <c r="AF31" s="48">
        <f t="shared" si="38"/>
        <v>70.75788040815308</v>
      </c>
      <c r="AG31" s="48">
        <f t="shared" si="38"/>
        <v>71.4654592122346</v>
      </c>
      <c r="AH31" s="48">
        <f t="shared" si="38"/>
        <v>72.18011380435695</v>
      </c>
      <c r="AI31" s="48">
        <f t="shared" si="38"/>
        <v>72.90191494240052</v>
      </c>
      <c r="AJ31" s="48">
        <f t="shared" si="38"/>
        <v>73.63093409182453</v>
      </c>
      <c r="AK31" s="48">
        <f t="shared" si="38"/>
        <v>74.36724343274277</v>
      </c>
      <c r="AL31" s="48">
        <f t="shared" si="38"/>
        <v>75.1109158670702</v>
      </c>
      <c r="AM31" s="48">
        <f t="shared" si="38"/>
        <v>75.8620250257409</v>
      </c>
      <c r="AN31" s="48">
        <f t="shared" si="38"/>
        <v>76.62064527599831</v>
      </c>
      <c r="AO31" s="48">
        <f t="shared" si="38"/>
        <v>77.38685172875829</v>
      </c>
      <c r="AP31" s="48">
        <f t="shared" si="38"/>
        <v>78.16072024604588</v>
      </c>
      <c r="AQ31" s="48">
        <f t="shared" si="38"/>
        <v>78.94232744850635</v>
      </c>
      <c r="AR31" s="48">
        <f t="shared" si="38"/>
        <v>79.7317507229914</v>
      </c>
      <c r="AS31" s="48">
        <f t="shared" si="38"/>
        <v>80.52906823022133</v>
      </c>
      <c r="AT31" s="48">
        <f t="shared" si="38"/>
        <v>81.33435891252353</v>
      </c>
      <c r="AU31" s="48">
        <f t="shared" si="38"/>
        <v>82.14770250164877</v>
      </c>
      <c r="AV31" s="48">
        <f t="shared" si="38"/>
        <v>82.96917952666524</v>
      </c>
      <c r="AW31" s="48">
        <f t="shared" si="38"/>
        <v>83.7988713219319</v>
      </c>
      <c r="AX31" s="48">
        <f t="shared" si="38"/>
        <v>84.6368600351512</v>
      </c>
      <c r="AY31" s="48">
        <f t="shared" si="38"/>
        <v>85.48322863550271</v>
      </c>
      <c r="AZ31" s="48">
        <f t="shared" si="38"/>
        <v>86.33806092185775</v>
      </c>
      <c r="BA31" s="48">
        <f t="shared" si="38"/>
        <v>87.20144153107633</v>
      </c>
      <c r="BB31" s="48">
        <f t="shared" si="38"/>
        <v>88.0734559463871</v>
      </c>
      <c r="BC31" s="48">
        <f t="shared" si="38"/>
        <v>88.95419050585097</v>
      </c>
      <c r="BD31" s="48">
        <f t="shared" si="38"/>
        <v>89.84373241090947</v>
      </c>
      <c r="BE31" s="48">
        <f t="shared" si="38"/>
        <v>90.74216973501856</v>
      </c>
      <c r="BF31" s="48">
        <f t="shared" si="38"/>
        <v>91.64959143236875</v>
      </c>
      <c r="BG31" s="48">
        <f t="shared" si="38"/>
        <v>92.56608734669244</v>
      </c>
      <c r="BH31" s="48">
        <f t="shared" si="38"/>
        <v>93.49174822015937</v>
      </c>
      <c r="BI31" s="48">
        <f t="shared" si="38"/>
        <v>94.42666570236098</v>
      </c>
      <c r="BJ31" s="48">
        <f t="shared" si="38"/>
        <v>95.37093235938458</v>
      </c>
      <c r="BK31" s="48">
        <f t="shared" si="38"/>
        <v>96.32464168297844</v>
      </c>
      <c r="BL31" s="48">
        <f t="shared" si="38"/>
        <v>97.28788809980823</v>
      </c>
      <c r="BM31" s="48">
        <f t="shared" si="38"/>
        <v>97.28788809980823</v>
      </c>
      <c r="BN31" s="48">
        <f t="shared" si="38"/>
        <v>97.28788809980823</v>
      </c>
      <c r="BO31" s="48">
        <f t="shared" si="38"/>
        <v>97.28788809980823</v>
      </c>
      <c r="BP31" s="48">
        <f t="shared" si="38"/>
        <v>97.28788809980823</v>
      </c>
      <c r="BQ31" s="48">
        <f t="shared" si="38"/>
        <v>97.28788809980823</v>
      </c>
      <c r="BR31" s="48">
        <f t="shared" si="38"/>
        <v>97.28788809980823</v>
      </c>
      <c r="BS31" s="48">
        <f t="shared" si="38"/>
        <v>97.28788809980823</v>
      </c>
      <c r="BT31" s="48">
        <f t="shared" si="38"/>
        <v>97.28788809980823</v>
      </c>
      <c r="BU31" s="48">
        <f t="shared" si="38"/>
        <v>97.28788809980823</v>
      </c>
      <c r="BV31" s="48">
        <f t="shared" si="38"/>
        <v>97.28788809980823</v>
      </c>
      <c r="BW31" s="48">
        <f t="shared" si="38"/>
        <v>97.28788809980823</v>
      </c>
      <c r="BX31" s="48">
        <f t="shared" si="38"/>
        <v>97.28788809980823</v>
      </c>
      <c r="BY31" s="48">
        <f t="shared" si="38"/>
        <v>97.28788809980823</v>
      </c>
      <c r="BZ31" s="48">
        <f t="shared" si="38"/>
        <v>97.28788809980823</v>
      </c>
      <c r="CA31" s="48">
        <f t="shared" si="38"/>
        <v>97.28788809980823</v>
      </c>
      <c r="CB31" s="48">
        <f t="shared" si="38"/>
        <v>97.28788809980823</v>
      </c>
      <c r="CC31" s="48">
        <f aca="true" t="shared" si="39" ref="CC31:CI31">CC14</f>
        <v>97.28788809980823</v>
      </c>
      <c r="CD31" s="48">
        <f t="shared" si="39"/>
        <v>97.28788809980823</v>
      </c>
      <c r="CE31" s="48">
        <f t="shared" si="39"/>
        <v>97.28788809980823</v>
      </c>
      <c r="CF31" s="48">
        <f t="shared" si="39"/>
        <v>97.28788809980823</v>
      </c>
      <c r="CG31" s="48">
        <f t="shared" si="39"/>
        <v>97.28788809980823</v>
      </c>
      <c r="CH31" s="48">
        <f t="shared" si="39"/>
        <v>97.28788809980823</v>
      </c>
      <c r="CI31" s="48">
        <f t="shared" si="39"/>
        <v>97.28788809980823</v>
      </c>
    </row>
    <row r="32" spans="2:87" s="37" customFormat="1" ht="12.75">
      <c r="B32" s="1" t="s">
        <v>22</v>
      </c>
      <c r="D32" s="40">
        <f>D30-D31</f>
        <v>30.123045359963534</v>
      </c>
      <c r="E32" s="40">
        <f aca="true" t="shared" si="40" ref="E32:P32">E30-E31</f>
        <v>30.424275813563185</v>
      </c>
      <c r="F32" s="40">
        <f t="shared" si="40"/>
        <v>30.728518571698835</v>
      </c>
      <c r="G32" s="40">
        <f t="shared" si="40"/>
        <v>31.035803757415792</v>
      </c>
      <c r="H32" s="40">
        <f t="shared" si="40"/>
        <v>31.346161794989996</v>
      </c>
      <c r="I32" s="40">
        <f t="shared" si="40"/>
        <v>31.65962341293988</v>
      </c>
      <c r="J32" s="40">
        <f t="shared" si="40"/>
        <v>31.976219647069264</v>
      </c>
      <c r="K32" s="40">
        <f t="shared" si="40"/>
        <v>32.29598184353994</v>
      </c>
      <c r="L32" s="40">
        <f t="shared" si="40"/>
        <v>32.618941661975356</v>
      </c>
      <c r="M32" s="40">
        <f t="shared" si="40"/>
        <v>32.94513107859511</v>
      </c>
      <c r="N32" s="40">
        <f t="shared" si="40"/>
        <v>33.27458238938106</v>
      </c>
      <c r="O32" s="40">
        <f t="shared" si="40"/>
        <v>33.607328213274855</v>
      </c>
      <c r="P32" s="48">
        <f t="shared" si="40"/>
        <v>33.9434014954076</v>
      </c>
      <c r="Q32" s="48">
        <f aca="true" t="shared" si="41" ref="Q32:AV32">Q30-Q31</f>
        <v>34.28283551036168</v>
      </c>
      <c r="R32" s="48">
        <f t="shared" si="41"/>
        <v>34.6256638654653</v>
      </c>
      <c r="S32" s="48">
        <f t="shared" si="41"/>
        <v>34.97192050411995</v>
      </c>
      <c r="T32" s="48">
        <f t="shared" si="41"/>
        <v>35.321639709161175</v>
      </c>
      <c r="U32" s="48">
        <f t="shared" si="41"/>
        <v>35.674856106252776</v>
      </c>
      <c r="V32" s="48">
        <f t="shared" si="41"/>
        <v>36.03160466731529</v>
      </c>
      <c r="W32" s="48">
        <f t="shared" si="41"/>
        <v>36.391920713988455</v>
      </c>
      <c r="X32" s="48">
        <f t="shared" si="41"/>
        <v>36.75583992112831</v>
      </c>
      <c r="Y32" s="48">
        <f t="shared" si="41"/>
        <v>37.123398320339604</v>
      </c>
      <c r="Z32" s="48">
        <f t="shared" si="41"/>
        <v>37.494632303543</v>
      </c>
      <c r="AA32" s="48">
        <f t="shared" si="41"/>
        <v>37.869578626578445</v>
      </c>
      <c r="AB32" s="48">
        <f t="shared" si="41"/>
        <v>38.2482744128442</v>
      </c>
      <c r="AC32" s="48">
        <f t="shared" si="41"/>
        <v>38.630757156972706</v>
      </c>
      <c r="AD32" s="48">
        <f t="shared" si="41"/>
        <v>39.01706472854241</v>
      </c>
      <c r="AE32" s="48">
        <f t="shared" si="41"/>
        <v>39.407235375827796</v>
      </c>
      <c r="AF32" s="48">
        <f t="shared" si="41"/>
        <v>39.801307729586085</v>
      </c>
      <c r="AG32" s="48">
        <f t="shared" si="41"/>
        <v>40.19932080688196</v>
      </c>
      <c r="AH32" s="48">
        <f t="shared" si="41"/>
        <v>40.60131401495079</v>
      </c>
      <c r="AI32" s="48">
        <f t="shared" si="41"/>
        <v>41.00732715510033</v>
      </c>
      <c r="AJ32" s="48">
        <f t="shared" si="41"/>
        <v>41.4174004266513</v>
      </c>
      <c r="AK32" s="48">
        <f t="shared" si="41"/>
        <v>41.8315744309178</v>
      </c>
      <c r="AL32" s="48">
        <f t="shared" si="41"/>
        <v>42.24989017522701</v>
      </c>
      <c r="AM32" s="48">
        <f t="shared" si="41"/>
        <v>42.67238907697927</v>
      </c>
      <c r="AN32" s="48">
        <f t="shared" si="41"/>
        <v>43.099112967749065</v>
      </c>
      <c r="AO32" s="48">
        <f t="shared" si="41"/>
        <v>43.53010409742656</v>
      </c>
      <c r="AP32" s="48">
        <f t="shared" si="41"/>
        <v>43.965405138400826</v>
      </c>
      <c r="AQ32" s="48">
        <f t="shared" si="41"/>
        <v>44.405059189784794</v>
      </c>
      <c r="AR32" s="48">
        <f t="shared" si="41"/>
        <v>44.849109781682685</v>
      </c>
      <c r="AS32" s="48">
        <f t="shared" si="41"/>
        <v>45.29760087949947</v>
      </c>
      <c r="AT32" s="48">
        <f t="shared" si="41"/>
        <v>45.75057688829449</v>
      </c>
      <c r="AU32" s="48">
        <f t="shared" si="41"/>
        <v>46.2080826571774</v>
      </c>
      <c r="AV32" s="48">
        <f t="shared" si="41"/>
        <v>46.67016348374921</v>
      </c>
      <c r="AW32" s="48">
        <f aca="true" t="shared" si="42" ref="AW32:CB32">AW30-AW31</f>
        <v>47.136865118586655</v>
      </c>
      <c r="AX32" s="48">
        <f t="shared" si="42"/>
        <v>47.608233769772525</v>
      </c>
      <c r="AY32" s="48">
        <f t="shared" si="42"/>
        <v>48.08431610747027</v>
      </c>
      <c r="AZ32" s="48">
        <f t="shared" si="42"/>
        <v>48.565159268545</v>
      </c>
      <c r="BA32" s="48">
        <f t="shared" si="42"/>
        <v>49.05081086123046</v>
      </c>
      <c r="BB32" s="48">
        <f t="shared" si="42"/>
        <v>49.54131896984276</v>
      </c>
      <c r="BC32" s="48">
        <f t="shared" si="42"/>
        <v>50.03673215954116</v>
      </c>
      <c r="BD32" s="48">
        <f t="shared" si="42"/>
        <v>50.53709948113658</v>
      </c>
      <c r="BE32" s="48">
        <f t="shared" si="42"/>
        <v>51.04247047594791</v>
      </c>
      <c r="BF32" s="48">
        <f t="shared" si="42"/>
        <v>51.55289518070744</v>
      </c>
      <c r="BG32" s="48">
        <f t="shared" si="42"/>
        <v>52.068424132514494</v>
      </c>
      <c r="BH32" s="48">
        <f t="shared" si="42"/>
        <v>52.58910837383962</v>
      </c>
      <c r="BI32" s="48">
        <f t="shared" si="42"/>
        <v>53.114999457578065</v>
      </c>
      <c r="BJ32" s="48">
        <f t="shared" si="42"/>
        <v>53.646149452153864</v>
      </c>
      <c r="BK32" s="48">
        <f t="shared" si="42"/>
        <v>54.18261094667537</v>
      </c>
      <c r="BL32" s="48">
        <f t="shared" si="42"/>
        <v>54.72443705614212</v>
      </c>
      <c r="BM32" s="48">
        <f t="shared" si="42"/>
        <v>54.72443705614212</v>
      </c>
      <c r="BN32" s="48">
        <f t="shared" si="42"/>
        <v>54.72443705614212</v>
      </c>
      <c r="BO32" s="48">
        <f t="shared" si="42"/>
        <v>54.72443705614212</v>
      </c>
      <c r="BP32" s="48">
        <f t="shared" si="42"/>
        <v>54.72443705614212</v>
      </c>
      <c r="BQ32" s="48">
        <f t="shared" si="42"/>
        <v>54.72443705614212</v>
      </c>
      <c r="BR32" s="48">
        <f t="shared" si="42"/>
        <v>54.72443705614212</v>
      </c>
      <c r="BS32" s="48">
        <f t="shared" si="42"/>
        <v>54.72443705614212</v>
      </c>
      <c r="BT32" s="48">
        <f t="shared" si="42"/>
        <v>54.72443705614212</v>
      </c>
      <c r="BU32" s="48">
        <f t="shared" si="42"/>
        <v>54.72443705614212</v>
      </c>
      <c r="BV32" s="48">
        <f t="shared" si="42"/>
        <v>54.72443705614212</v>
      </c>
      <c r="BW32" s="48">
        <f t="shared" si="42"/>
        <v>54.72443705614212</v>
      </c>
      <c r="BX32" s="48">
        <f t="shared" si="42"/>
        <v>54.72443705614212</v>
      </c>
      <c r="BY32" s="48">
        <f t="shared" si="42"/>
        <v>54.72443705614212</v>
      </c>
      <c r="BZ32" s="48">
        <f t="shared" si="42"/>
        <v>54.72443705614212</v>
      </c>
      <c r="CA32" s="48">
        <f t="shared" si="42"/>
        <v>54.72443705614212</v>
      </c>
      <c r="CB32" s="48">
        <f t="shared" si="42"/>
        <v>54.72443705614212</v>
      </c>
      <c r="CC32" s="48">
        <f aca="true" t="shared" si="43" ref="CC32:CI32">CC30-CC31</f>
        <v>54.72443705614212</v>
      </c>
      <c r="CD32" s="48">
        <f t="shared" si="43"/>
        <v>54.72443705614212</v>
      </c>
      <c r="CE32" s="48">
        <f t="shared" si="43"/>
        <v>54.72443705614212</v>
      </c>
      <c r="CF32" s="48">
        <f t="shared" si="43"/>
        <v>54.72443705614212</v>
      </c>
      <c r="CG32" s="48">
        <f t="shared" si="43"/>
        <v>54.72443705614212</v>
      </c>
      <c r="CH32" s="48">
        <f t="shared" si="43"/>
        <v>54.72443705614212</v>
      </c>
      <c r="CI32" s="48">
        <f t="shared" si="43"/>
        <v>54.72443705614212</v>
      </c>
    </row>
    <row r="33" spans="2:87" s="37" customFormat="1" ht="12.75">
      <c r="B33" s="1" t="s">
        <v>23</v>
      </c>
      <c r="D33" s="40">
        <f>D32*0.4</f>
        <v>12.049218143985414</v>
      </c>
      <c r="E33" s="40">
        <f aca="true" t="shared" si="44" ref="E33:P33">E32*0.4</f>
        <v>12.169710325425275</v>
      </c>
      <c r="F33" s="40">
        <f t="shared" si="44"/>
        <v>12.291407428679534</v>
      </c>
      <c r="G33" s="40">
        <f t="shared" si="44"/>
        <v>12.414321502966317</v>
      </c>
      <c r="H33" s="40">
        <f t="shared" si="44"/>
        <v>12.538464717996</v>
      </c>
      <c r="I33" s="40">
        <f t="shared" si="44"/>
        <v>12.663849365175952</v>
      </c>
      <c r="J33" s="40">
        <f t="shared" si="44"/>
        <v>12.790487858827706</v>
      </c>
      <c r="K33" s="40">
        <f t="shared" si="44"/>
        <v>12.918392737415978</v>
      </c>
      <c r="L33" s="40">
        <f t="shared" si="44"/>
        <v>13.047576664790142</v>
      </c>
      <c r="M33" s="40">
        <f t="shared" si="44"/>
        <v>13.178052431438045</v>
      </c>
      <c r="N33" s="40">
        <f t="shared" si="44"/>
        <v>13.309832955752425</v>
      </c>
      <c r="O33" s="40">
        <f t="shared" si="44"/>
        <v>13.442931285309943</v>
      </c>
      <c r="P33" s="48">
        <f t="shared" si="44"/>
        <v>13.57736059816304</v>
      </c>
      <c r="Q33" s="48">
        <f aca="true" t="shared" si="45" ref="Q33:AV33">Q32*0.4</f>
        <v>13.713134204144673</v>
      </c>
      <c r="R33" s="48">
        <f t="shared" si="45"/>
        <v>13.85026554618612</v>
      </c>
      <c r="S33" s="48">
        <f t="shared" si="45"/>
        <v>13.98876820164798</v>
      </c>
      <c r="T33" s="48">
        <f t="shared" si="45"/>
        <v>14.128655883664472</v>
      </c>
      <c r="U33" s="48">
        <f t="shared" si="45"/>
        <v>14.269942442501112</v>
      </c>
      <c r="V33" s="48">
        <f t="shared" si="45"/>
        <v>14.412641866926117</v>
      </c>
      <c r="W33" s="48">
        <f t="shared" si="45"/>
        <v>14.556768285595382</v>
      </c>
      <c r="X33" s="48">
        <f t="shared" si="45"/>
        <v>14.702335968451326</v>
      </c>
      <c r="Y33" s="48">
        <f t="shared" si="45"/>
        <v>14.849359328135842</v>
      </c>
      <c r="Z33" s="48">
        <f t="shared" si="45"/>
        <v>14.9978529214172</v>
      </c>
      <c r="AA33" s="48">
        <f t="shared" si="45"/>
        <v>15.14783145063138</v>
      </c>
      <c r="AB33" s="48">
        <f t="shared" si="45"/>
        <v>15.299309765137679</v>
      </c>
      <c r="AC33" s="48">
        <f t="shared" si="45"/>
        <v>15.452302862789082</v>
      </c>
      <c r="AD33" s="48">
        <f t="shared" si="45"/>
        <v>15.606825891416964</v>
      </c>
      <c r="AE33" s="48">
        <f t="shared" si="45"/>
        <v>15.76289415033112</v>
      </c>
      <c r="AF33" s="48">
        <f t="shared" si="45"/>
        <v>15.920523091834434</v>
      </c>
      <c r="AG33" s="48">
        <f t="shared" si="45"/>
        <v>16.079728322752782</v>
      </c>
      <c r="AH33" s="48">
        <f t="shared" si="45"/>
        <v>16.240525605980316</v>
      </c>
      <c r="AI33" s="48">
        <f t="shared" si="45"/>
        <v>16.402930862040133</v>
      </c>
      <c r="AJ33" s="48">
        <f t="shared" si="45"/>
        <v>16.56696017066052</v>
      </c>
      <c r="AK33" s="48">
        <f t="shared" si="45"/>
        <v>16.73262977236712</v>
      </c>
      <c r="AL33" s="48">
        <f t="shared" si="45"/>
        <v>16.899956070090806</v>
      </c>
      <c r="AM33" s="48">
        <f t="shared" si="45"/>
        <v>17.06895563079171</v>
      </c>
      <c r="AN33" s="48">
        <f t="shared" si="45"/>
        <v>17.239645187099626</v>
      </c>
      <c r="AO33" s="48">
        <f t="shared" si="45"/>
        <v>17.412041638970624</v>
      </c>
      <c r="AP33" s="48">
        <f t="shared" si="45"/>
        <v>17.58616205536033</v>
      </c>
      <c r="AQ33" s="48">
        <f t="shared" si="45"/>
        <v>17.76202367591392</v>
      </c>
      <c r="AR33" s="48">
        <f t="shared" si="45"/>
        <v>17.939643912673073</v>
      </c>
      <c r="AS33" s="48">
        <f t="shared" si="45"/>
        <v>18.11904035179979</v>
      </c>
      <c r="AT33" s="48">
        <f t="shared" si="45"/>
        <v>18.300230755317795</v>
      </c>
      <c r="AU33" s="48">
        <f t="shared" si="45"/>
        <v>18.483233062870962</v>
      </c>
      <c r="AV33" s="48">
        <f t="shared" si="45"/>
        <v>18.668065393499685</v>
      </c>
      <c r="AW33" s="48">
        <f aca="true" t="shared" si="46" ref="AW33:CB33">AW32*0.4</f>
        <v>18.854746047434663</v>
      </c>
      <c r="AX33" s="48">
        <f t="shared" si="46"/>
        <v>19.04329350790901</v>
      </c>
      <c r="AY33" s="48">
        <f t="shared" si="46"/>
        <v>19.23372644298811</v>
      </c>
      <c r="AZ33" s="48">
        <f t="shared" si="46"/>
        <v>19.426063707418002</v>
      </c>
      <c r="BA33" s="48">
        <f t="shared" si="46"/>
        <v>19.620324344492186</v>
      </c>
      <c r="BB33" s="48">
        <f t="shared" si="46"/>
        <v>19.816527587937106</v>
      </c>
      <c r="BC33" s="48">
        <f t="shared" si="46"/>
        <v>20.014692863816464</v>
      </c>
      <c r="BD33" s="48">
        <f t="shared" si="46"/>
        <v>20.214839792454633</v>
      </c>
      <c r="BE33" s="48">
        <f t="shared" si="46"/>
        <v>20.416988190379165</v>
      </c>
      <c r="BF33" s="48">
        <f t="shared" si="46"/>
        <v>20.621158072282977</v>
      </c>
      <c r="BG33" s="48">
        <f t="shared" si="46"/>
        <v>20.8273696530058</v>
      </c>
      <c r="BH33" s="48">
        <f t="shared" si="46"/>
        <v>21.03564334953585</v>
      </c>
      <c r="BI33" s="48">
        <f t="shared" si="46"/>
        <v>21.245999783031227</v>
      </c>
      <c r="BJ33" s="48">
        <f t="shared" si="46"/>
        <v>21.458459780861546</v>
      </c>
      <c r="BK33" s="48">
        <f t="shared" si="46"/>
        <v>21.67304437867015</v>
      </c>
      <c r="BL33" s="48">
        <f t="shared" si="46"/>
        <v>21.88977482245685</v>
      </c>
      <c r="BM33" s="48">
        <f t="shared" si="46"/>
        <v>21.88977482245685</v>
      </c>
      <c r="BN33" s="48">
        <f t="shared" si="46"/>
        <v>21.88977482245685</v>
      </c>
      <c r="BO33" s="48">
        <f t="shared" si="46"/>
        <v>21.88977482245685</v>
      </c>
      <c r="BP33" s="48">
        <f t="shared" si="46"/>
        <v>21.88977482245685</v>
      </c>
      <c r="BQ33" s="48">
        <f t="shared" si="46"/>
        <v>21.88977482245685</v>
      </c>
      <c r="BR33" s="48">
        <f t="shared" si="46"/>
        <v>21.88977482245685</v>
      </c>
      <c r="BS33" s="48">
        <f t="shared" si="46"/>
        <v>21.88977482245685</v>
      </c>
      <c r="BT33" s="48">
        <f t="shared" si="46"/>
        <v>21.88977482245685</v>
      </c>
      <c r="BU33" s="48">
        <f t="shared" si="46"/>
        <v>21.88977482245685</v>
      </c>
      <c r="BV33" s="48">
        <f t="shared" si="46"/>
        <v>21.88977482245685</v>
      </c>
      <c r="BW33" s="48">
        <f t="shared" si="46"/>
        <v>21.88977482245685</v>
      </c>
      <c r="BX33" s="48">
        <f t="shared" si="46"/>
        <v>21.88977482245685</v>
      </c>
      <c r="BY33" s="48">
        <f t="shared" si="46"/>
        <v>21.88977482245685</v>
      </c>
      <c r="BZ33" s="48">
        <f t="shared" si="46"/>
        <v>21.88977482245685</v>
      </c>
      <c r="CA33" s="48">
        <f t="shared" si="46"/>
        <v>21.88977482245685</v>
      </c>
      <c r="CB33" s="48">
        <f t="shared" si="46"/>
        <v>21.88977482245685</v>
      </c>
      <c r="CC33" s="48">
        <f aca="true" t="shared" si="47" ref="CC33:CI33">CC32*0.4</f>
        <v>21.88977482245685</v>
      </c>
      <c r="CD33" s="48">
        <f t="shared" si="47"/>
        <v>21.88977482245685</v>
      </c>
      <c r="CE33" s="48">
        <f t="shared" si="47"/>
        <v>21.88977482245685</v>
      </c>
      <c r="CF33" s="48">
        <f t="shared" si="47"/>
        <v>21.88977482245685</v>
      </c>
      <c r="CG33" s="48">
        <f t="shared" si="47"/>
        <v>21.88977482245685</v>
      </c>
      <c r="CH33" s="48">
        <f t="shared" si="47"/>
        <v>21.88977482245685</v>
      </c>
      <c r="CI33" s="48">
        <f t="shared" si="47"/>
        <v>21.88977482245685</v>
      </c>
    </row>
    <row r="34" spans="2:87" s="37" customFormat="1" ht="12.75">
      <c r="B34" s="1" t="s">
        <v>24</v>
      </c>
      <c r="D34" s="40">
        <f>D32-D33</f>
        <v>18.07382721597812</v>
      </c>
      <c r="E34" s="40">
        <f aca="true" t="shared" si="48" ref="E34:P34">E32-E33</f>
        <v>18.25456548813791</v>
      </c>
      <c r="F34" s="40">
        <f t="shared" si="48"/>
        <v>18.4371111430193</v>
      </c>
      <c r="G34" s="40">
        <f t="shared" si="48"/>
        <v>18.621482254449475</v>
      </c>
      <c r="H34" s="40">
        <f t="shared" si="48"/>
        <v>18.807697076993996</v>
      </c>
      <c r="I34" s="40">
        <f t="shared" si="48"/>
        <v>18.995774047763927</v>
      </c>
      <c r="J34" s="40">
        <f t="shared" si="48"/>
        <v>19.185731788241558</v>
      </c>
      <c r="K34" s="40">
        <f t="shared" si="48"/>
        <v>19.377589106123963</v>
      </c>
      <c r="L34" s="40">
        <f t="shared" si="48"/>
        <v>19.571364997185213</v>
      </c>
      <c r="M34" s="40">
        <f t="shared" si="48"/>
        <v>19.767078647157064</v>
      </c>
      <c r="N34" s="40">
        <f t="shared" si="48"/>
        <v>19.964749433628633</v>
      </c>
      <c r="O34" s="40">
        <f t="shared" si="48"/>
        <v>20.164396927964912</v>
      </c>
      <c r="P34" s="48">
        <f t="shared" si="48"/>
        <v>20.36604089724456</v>
      </c>
      <c r="Q34" s="48">
        <f aca="true" t="shared" si="49" ref="Q34:AV34">Q32-Q33</f>
        <v>20.569701306217006</v>
      </c>
      <c r="R34" s="48">
        <f t="shared" si="49"/>
        <v>20.775398319279176</v>
      </c>
      <c r="S34" s="48">
        <f t="shared" si="49"/>
        <v>20.98315230247197</v>
      </c>
      <c r="T34" s="48">
        <f t="shared" si="49"/>
        <v>21.192983825496704</v>
      </c>
      <c r="U34" s="48">
        <f t="shared" si="49"/>
        <v>21.404913663751664</v>
      </c>
      <c r="V34" s="48">
        <f t="shared" si="49"/>
        <v>21.618962800389177</v>
      </c>
      <c r="W34" s="48">
        <f t="shared" si="49"/>
        <v>21.835152428393073</v>
      </c>
      <c r="X34" s="48">
        <f t="shared" si="49"/>
        <v>22.053503952676987</v>
      </c>
      <c r="Y34" s="48">
        <f t="shared" si="49"/>
        <v>22.274038992203764</v>
      </c>
      <c r="Z34" s="48">
        <f t="shared" si="49"/>
        <v>22.4967793821258</v>
      </c>
      <c r="AA34" s="48">
        <f t="shared" si="49"/>
        <v>22.721747175947066</v>
      </c>
      <c r="AB34" s="48">
        <f t="shared" si="49"/>
        <v>22.948964647706518</v>
      </c>
      <c r="AC34" s="48">
        <f t="shared" si="49"/>
        <v>23.178454294183624</v>
      </c>
      <c r="AD34" s="48">
        <f t="shared" si="49"/>
        <v>23.410238837125444</v>
      </c>
      <c r="AE34" s="48">
        <f t="shared" si="49"/>
        <v>23.644341225496674</v>
      </c>
      <c r="AF34" s="48">
        <f t="shared" si="49"/>
        <v>23.880784637751653</v>
      </c>
      <c r="AG34" s="48">
        <f t="shared" si="49"/>
        <v>24.119592484129175</v>
      </c>
      <c r="AH34" s="48">
        <f t="shared" si="49"/>
        <v>24.36078840897047</v>
      </c>
      <c r="AI34" s="48">
        <f t="shared" si="49"/>
        <v>24.604396293060194</v>
      </c>
      <c r="AJ34" s="48">
        <f t="shared" si="49"/>
        <v>24.85044025599078</v>
      </c>
      <c r="AK34" s="48">
        <f t="shared" si="49"/>
        <v>25.09894465855068</v>
      </c>
      <c r="AL34" s="48">
        <f t="shared" si="49"/>
        <v>25.349934105136203</v>
      </c>
      <c r="AM34" s="48">
        <f t="shared" si="49"/>
        <v>25.603433446187562</v>
      </c>
      <c r="AN34" s="48">
        <f t="shared" si="49"/>
        <v>25.85946778064944</v>
      </c>
      <c r="AO34" s="48">
        <f t="shared" si="49"/>
        <v>26.118062458455935</v>
      </c>
      <c r="AP34" s="48">
        <f t="shared" si="49"/>
        <v>26.379243083040496</v>
      </c>
      <c r="AQ34" s="48">
        <f t="shared" si="49"/>
        <v>26.643035513870874</v>
      </c>
      <c r="AR34" s="48">
        <f t="shared" si="49"/>
        <v>26.909465869009612</v>
      </c>
      <c r="AS34" s="48">
        <f t="shared" si="49"/>
        <v>27.17856052769968</v>
      </c>
      <c r="AT34" s="48">
        <f t="shared" si="49"/>
        <v>27.450346132976694</v>
      </c>
      <c r="AU34" s="48">
        <f t="shared" si="49"/>
        <v>27.724849594306438</v>
      </c>
      <c r="AV34" s="48">
        <f t="shared" si="49"/>
        <v>28.002098090249522</v>
      </c>
      <c r="AW34" s="48">
        <f aca="true" t="shared" si="50" ref="AW34:CB34">AW32-AW33</f>
        <v>28.282119071151993</v>
      </c>
      <c r="AX34" s="48">
        <f t="shared" si="50"/>
        <v>28.564940261863516</v>
      </c>
      <c r="AY34" s="48">
        <f t="shared" si="50"/>
        <v>28.85058966448216</v>
      </c>
      <c r="AZ34" s="48">
        <f t="shared" si="50"/>
        <v>29.139095561127</v>
      </c>
      <c r="BA34" s="48">
        <f t="shared" si="50"/>
        <v>29.430486516738274</v>
      </c>
      <c r="BB34" s="48">
        <f t="shared" si="50"/>
        <v>29.724791381905657</v>
      </c>
      <c r="BC34" s="48">
        <f t="shared" si="50"/>
        <v>30.022039295724696</v>
      </c>
      <c r="BD34" s="48">
        <f t="shared" si="50"/>
        <v>30.322259688681946</v>
      </c>
      <c r="BE34" s="48">
        <f t="shared" si="50"/>
        <v>30.625482285568744</v>
      </c>
      <c r="BF34" s="48">
        <f t="shared" si="50"/>
        <v>30.93173710842446</v>
      </c>
      <c r="BG34" s="48">
        <f t="shared" si="50"/>
        <v>31.241054479508694</v>
      </c>
      <c r="BH34" s="48">
        <f t="shared" si="50"/>
        <v>31.553465024303772</v>
      </c>
      <c r="BI34" s="48">
        <f t="shared" si="50"/>
        <v>31.86899967454684</v>
      </c>
      <c r="BJ34" s="48">
        <f t="shared" si="50"/>
        <v>32.18768967129232</v>
      </c>
      <c r="BK34" s="48">
        <f t="shared" si="50"/>
        <v>32.50956656800522</v>
      </c>
      <c r="BL34" s="48">
        <f t="shared" si="50"/>
        <v>32.83466223368527</v>
      </c>
      <c r="BM34" s="48">
        <f t="shared" si="50"/>
        <v>32.83466223368527</v>
      </c>
      <c r="BN34" s="48">
        <f t="shared" si="50"/>
        <v>32.83466223368527</v>
      </c>
      <c r="BO34" s="48">
        <f t="shared" si="50"/>
        <v>32.83466223368527</v>
      </c>
      <c r="BP34" s="48">
        <f t="shared" si="50"/>
        <v>32.83466223368527</v>
      </c>
      <c r="BQ34" s="48">
        <f t="shared" si="50"/>
        <v>32.83466223368527</v>
      </c>
      <c r="BR34" s="48">
        <f t="shared" si="50"/>
        <v>32.83466223368527</v>
      </c>
      <c r="BS34" s="48">
        <f t="shared" si="50"/>
        <v>32.83466223368527</v>
      </c>
      <c r="BT34" s="48">
        <f t="shared" si="50"/>
        <v>32.83466223368527</v>
      </c>
      <c r="BU34" s="48">
        <f t="shared" si="50"/>
        <v>32.83466223368527</v>
      </c>
      <c r="BV34" s="48">
        <f t="shared" si="50"/>
        <v>32.83466223368527</v>
      </c>
      <c r="BW34" s="48">
        <f t="shared" si="50"/>
        <v>32.83466223368527</v>
      </c>
      <c r="BX34" s="48">
        <f t="shared" si="50"/>
        <v>32.83466223368527</v>
      </c>
      <c r="BY34" s="48">
        <f t="shared" si="50"/>
        <v>32.83466223368527</v>
      </c>
      <c r="BZ34" s="48">
        <f t="shared" si="50"/>
        <v>32.83466223368527</v>
      </c>
      <c r="CA34" s="48">
        <f t="shared" si="50"/>
        <v>32.83466223368527</v>
      </c>
      <c r="CB34" s="48">
        <f t="shared" si="50"/>
        <v>32.83466223368527</v>
      </c>
      <c r="CC34" s="48">
        <f aca="true" t="shared" si="51" ref="CC34:CI34">CC32-CC33</f>
        <v>32.83466223368527</v>
      </c>
      <c r="CD34" s="48">
        <f t="shared" si="51"/>
        <v>32.83466223368527</v>
      </c>
      <c r="CE34" s="48">
        <f t="shared" si="51"/>
        <v>32.83466223368527</v>
      </c>
      <c r="CF34" s="48">
        <f t="shared" si="51"/>
        <v>32.83466223368527</v>
      </c>
      <c r="CG34" s="48">
        <f t="shared" si="51"/>
        <v>32.83466223368527</v>
      </c>
      <c r="CH34" s="48">
        <f t="shared" si="51"/>
        <v>32.83466223368527</v>
      </c>
      <c r="CI34" s="48">
        <f t="shared" si="51"/>
        <v>32.83466223368527</v>
      </c>
    </row>
    <row r="35" spans="2:87" s="37" customFormat="1" ht="12.75">
      <c r="B35" s="1" t="s">
        <v>25</v>
      </c>
      <c r="D35" s="40">
        <f>D4+D3-C3-C4</f>
        <v>2371.5528287992497</v>
      </c>
      <c r="E35" s="40">
        <f aca="true" t="shared" si="52" ref="E35:P35">E4+E3-D3-D4</f>
        <v>-202.82850542375445</v>
      </c>
      <c r="F35" s="40">
        <f t="shared" si="52"/>
        <v>-204.85679047799204</v>
      </c>
      <c r="G35" s="40">
        <f t="shared" si="52"/>
        <v>-206.9053583827722</v>
      </c>
      <c r="H35" s="40">
        <f t="shared" si="52"/>
        <v>-208.97441196659975</v>
      </c>
      <c r="I35" s="40">
        <f t="shared" si="52"/>
        <v>-211.0641560862657</v>
      </c>
      <c r="J35" s="40">
        <f t="shared" si="52"/>
        <v>-213.17479764712834</v>
      </c>
      <c r="K35" s="40">
        <f t="shared" si="52"/>
        <v>-215.30654562359973</v>
      </c>
      <c r="L35" s="40">
        <f t="shared" si="52"/>
        <v>-217.45961107983567</v>
      </c>
      <c r="M35" s="40">
        <f t="shared" si="52"/>
        <v>-219.63420719063402</v>
      </c>
      <c r="N35" s="40">
        <f t="shared" si="52"/>
        <v>-221.83054926254044</v>
      </c>
      <c r="O35" s="40">
        <f t="shared" si="52"/>
        <v>-224.0488547551658</v>
      </c>
      <c r="P35" s="48">
        <f t="shared" si="52"/>
        <v>2672.325087771272</v>
      </c>
      <c r="Q35" s="48">
        <f aca="true" t="shared" si="53" ref="Q35:AV35">Q4+Q3-P3-P4</f>
        <v>-228.55223673574483</v>
      </c>
      <c r="R35" s="48">
        <f t="shared" si="53"/>
        <v>-230.83775910310214</v>
      </c>
      <c r="S35" s="48">
        <f t="shared" si="53"/>
        <v>-233.14613669413302</v>
      </c>
      <c r="T35" s="48">
        <f t="shared" si="53"/>
        <v>-235.47759806107433</v>
      </c>
      <c r="U35" s="48">
        <f t="shared" si="53"/>
        <v>-237.83237404168517</v>
      </c>
      <c r="V35" s="48">
        <f t="shared" si="53"/>
        <v>-240.210697782102</v>
      </c>
      <c r="W35" s="48">
        <f t="shared" si="53"/>
        <v>-242.61280475992294</v>
      </c>
      <c r="X35" s="48">
        <f t="shared" si="53"/>
        <v>-245.0389328075221</v>
      </c>
      <c r="Y35" s="48">
        <f t="shared" si="53"/>
        <v>-247.4893221355975</v>
      </c>
      <c r="Z35" s="48">
        <f t="shared" si="53"/>
        <v>-249.96421535695345</v>
      </c>
      <c r="AA35" s="48">
        <f t="shared" si="53"/>
        <v>-252.46385751052304</v>
      </c>
      <c r="AB35" s="48">
        <f t="shared" si="53"/>
        <v>3011.242797550283</v>
      </c>
      <c r="AC35" s="48">
        <f t="shared" si="53"/>
        <v>-257.5383810464846</v>
      </c>
      <c r="AD35" s="48">
        <f t="shared" si="53"/>
        <v>-260.1137648569493</v>
      </c>
      <c r="AE35" s="48">
        <f t="shared" si="53"/>
        <v>-262.7149025055187</v>
      </c>
      <c r="AF35" s="48">
        <f t="shared" si="53"/>
        <v>-265.3420515305743</v>
      </c>
      <c r="AG35" s="48">
        <f t="shared" si="53"/>
        <v>-267.9954720458795</v>
      </c>
      <c r="AH35" s="48">
        <f t="shared" si="53"/>
        <v>-270.67542676633866</v>
      </c>
      <c r="AI35" s="48">
        <f t="shared" si="53"/>
        <v>-273.3821810340021</v>
      </c>
      <c r="AJ35" s="48">
        <f t="shared" si="53"/>
        <v>-276.1160028443421</v>
      </c>
      <c r="AK35" s="48">
        <f t="shared" si="53"/>
        <v>-278.87716287278545</v>
      </c>
      <c r="AL35" s="48">
        <f t="shared" si="53"/>
        <v>-281.6659345015132</v>
      </c>
      <c r="AM35" s="48">
        <f t="shared" si="53"/>
        <v>-284.4825938465284</v>
      </c>
      <c r="AN35" s="48">
        <f t="shared" si="53"/>
        <v>3393.143756084274</v>
      </c>
      <c r="AO35" s="48">
        <f t="shared" si="53"/>
        <v>-290.2006939828434</v>
      </c>
      <c r="AP35" s="48">
        <f t="shared" si="53"/>
        <v>-293.10270092267183</v>
      </c>
      <c r="AQ35" s="48">
        <f t="shared" si="53"/>
        <v>-296.03372793189874</v>
      </c>
      <c r="AR35" s="48">
        <f t="shared" si="53"/>
        <v>-298.99406521121773</v>
      </c>
      <c r="AS35" s="48">
        <f t="shared" si="53"/>
        <v>-301.9840058633299</v>
      </c>
      <c r="AT35" s="48">
        <f t="shared" si="53"/>
        <v>-305.00384592196315</v>
      </c>
      <c r="AU35" s="48">
        <f t="shared" si="53"/>
        <v>-308.0538843811828</v>
      </c>
      <c r="AV35" s="48">
        <f t="shared" si="53"/>
        <v>-311.13442322499463</v>
      </c>
      <c r="AW35" s="48">
        <f aca="true" t="shared" si="54" ref="AW35:CB35">AW4+AW3-AV3-AV4</f>
        <v>-314.2457674572447</v>
      </c>
      <c r="AX35" s="48">
        <f t="shared" si="54"/>
        <v>-317.38822513181697</v>
      </c>
      <c r="AY35" s="48">
        <f t="shared" si="54"/>
        <v>-320.5621073831351</v>
      </c>
      <c r="AZ35" s="48">
        <f t="shared" si="54"/>
        <v>3823.479315191766</v>
      </c>
      <c r="BA35" s="48">
        <f t="shared" si="54"/>
        <v>-327.0054057415364</v>
      </c>
      <c r="BB35" s="48">
        <f t="shared" si="54"/>
        <v>-330.2754597989515</v>
      </c>
      <c r="BC35" s="48">
        <f t="shared" si="54"/>
        <v>-333.57821439694135</v>
      </c>
      <c r="BD35" s="48">
        <f t="shared" si="54"/>
        <v>-336.9139965409104</v>
      </c>
      <c r="BE35" s="48">
        <f t="shared" si="54"/>
        <v>-340.2831365063198</v>
      </c>
      <c r="BF35" s="48">
        <f t="shared" si="54"/>
        <v>-343.6859678713827</v>
      </c>
      <c r="BG35" s="48">
        <f t="shared" si="54"/>
        <v>-347.12282755009664</v>
      </c>
      <c r="BH35" s="48">
        <f t="shared" si="54"/>
        <v>-350.5940558255975</v>
      </c>
      <c r="BI35" s="48">
        <f t="shared" si="54"/>
        <v>-354.09999638385375</v>
      </c>
      <c r="BJ35" s="48">
        <f t="shared" si="54"/>
        <v>-357.6409963476923</v>
      </c>
      <c r="BK35" s="48">
        <f t="shared" si="54"/>
        <v>-361.2174063111691</v>
      </c>
      <c r="BL35" s="48">
        <f t="shared" si="54"/>
        <v>4013.125384117087</v>
      </c>
      <c r="BM35" s="48">
        <f t="shared" si="54"/>
        <v>-364.82958037428125</v>
      </c>
      <c r="BN35" s="48">
        <f t="shared" si="54"/>
        <v>-364.82958037428034</v>
      </c>
      <c r="BO35" s="48">
        <f t="shared" si="54"/>
        <v>-364.8295803742808</v>
      </c>
      <c r="BP35" s="48">
        <f t="shared" si="54"/>
        <v>-364.8295803742808</v>
      </c>
      <c r="BQ35" s="48">
        <f t="shared" si="54"/>
        <v>-364.8295803742808</v>
      </c>
      <c r="BR35" s="48">
        <f t="shared" si="54"/>
        <v>-364.8295803742808</v>
      </c>
      <c r="BS35" s="48">
        <f t="shared" si="54"/>
        <v>-364.829580374281</v>
      </c>
      <c r="BT35" s="48">
        <f t="shared" si="54"/>
        <v>-364.8295803742808</v>
      </c>
      <c r="BU35" s="48">
        <f t="shared" si="54"/>
        <v>-364.8295803742808</v>
      </c>
      <c r="BV35" s="48">
        <f t="shared" si="54"/>
        <v>-364.8295803742808</v>
      </c>
      <c r="BW35" s="48">
        <f t="shared" si="54"/>
        <v>-364.82958037428085</v>
      </c>
      <c r="BX35" s="48">
        <f t="shared" si="54"/>
        <v>3648.2958037428075</v>
      </c>
      <c r="BY35" s="48">
        <f t="shared" si="54"/>
        <v>-364.82958037428034</v>
      </c>
      <c r="BZ35" s="48">
        <f t="shared" si="54"/>
        <v>-364.8295803742808</v>
      </c>
      <c r="CA35" s="48">
        <f t="shared" si="54"/>
        <v>-364.8295803742808</v>
      </c>
      <c r="CB35" s="48">
        <f t="shared" si="54"/>
        <v>-364.8295803742808</v>
      </c>
      <c r="CC35" s="48">
        <f aca="true" t="shared" si="55" ref="CC35:CI35">CC4+CC3-CB3-CB4</f>
        <v>-364.8295803742808</v>
      </c>
      <c r="CD35" s="48">
        <f t="shared" si="55"/>
        <v>-364.829580374281</v>
      </c>
      <c r="CE35" s="48">
        <f t="shared" si="55"/>
        <v>-364.8295803742808</v>
      </c>
      <c r="CF35" s="48">
        <f t="shared" si="55"/>
        <v>-364.8295803742808</v>
      </c>
      <c r="CG35" s="48">
        <f t="shared" si="55"/>
        <v>-364.8295803742808</v>
      </c>
      <c r="CH35" s="48">
        <f t="shared" si="55"/>
        <v>-364.82958037428085</v>
      </c>
      <c r="CI35" s="48">
        <f t="shared" si="55"/>
        <v>-504.8295803742855</v>
      </c>
    </row>
    <row r="36" spans="2:87" s="37" customFormat="1" ht="13.5" thickBot="1">
      <c r="B36" s="49" t="s">
        <v>26</v>
      </c>
      <c r="C36" s="43"/>
      <c r="D36" s="44">
        <f>D34-D35</f>
        <v>-2353.4790015832714</v>
      </c>
      <c r="E36" s="44">
        <f aca="true" t="shared" si="56" ref="E36:P36">E34-E35</f>
        <v>221.08307091189235</v>
      </c>
      <c r="F36" s="44">
        <f t="shared" si="56"/>
        <v>223.29390162101134</v>
      </c>
      <c r="G36" s="44">
        <f t="shared" si="56"/>
        <v>225.52684063722165</v>
      </c>
      <c r="H36" s="44">
        <f t="shared" si="56"/>
        <v>227.78210904359375</v>
      </c>
      <c r="I36" s="44">
        <f t="shared" si="56"/>
        <v>230.05993013402963</v>
      </c>
      <c r="J36" s="44">
        <f t="shared" si="56"/>
        <v>232.3605294353699</v>
      </c>
      <c r="K36" s="44">
        <f t="shared" si="56"/>
        <v>234.6841347297237</v>
      </c>
      <c r="L36" s="44">
        <f t="shared" si="56"/>
        <v>237.03097607702088</v>
      </c>
      <c r="M36" s="44">
        <f t="shared" si="56"/>
        <v>239.40128583779108</v>
      </c>
      <c r="N36" s="44">
        <f t="shared" si="56"/>
        <v>241.79529869616908</v>
      </c>
      <c r="O36" s="44">
        <f t="shared" si="56"/>
        <v>244.2132516831307</v>
      </c>
      <c r="P36" s="50">
        <f t="shared" si="56"/>
        <v>-2651.9590468740275</v>
      </c>
      <c r="Q36" s="50">
        <f aca="true" t="shared" si="57" ref="Q36:AV36">Q34-Q35</f>
        <v>249.12193804196184</v>
      </c>
      <c r="R36" s="50">
        <f t="shared" si="57"/>
        <v>251.61315742238133</v>
      </c>
      <c r="S36" s="50">
        <f t="shared" si="57"/>
        <v>254.129288996605</v>
      </c>
      <c r="T36" s="50">
        <f t="shared" si="57"/>
        <v>256.67058188657103</v>
      </c>
      <c r="U36" s="50">
        <f t="shared" si="57"/>
        <v>259.2372877054368</v>
      </c>
      <c r="V36" s="50">
        <f t="shared" si="57"/>
        <v>261.82966058249116</v>
      </c>
      <c r="W36" s="50">
        <f t="shared" si="57"/>
        <v>264.447957188316</v>
      </c>
      <c r="X36" s="50">
        <f t="shared" si="57"/>
        <v>267.09243676019906</v>
      </c>
      <c r="Y36" s="50">
        <f t="shared" si="57"/>
        <v>269.76336112780126</v>
      </c>
      <c r="Z36" s="50">
        <f t="shared" si="57"/>
        <v>272.46099473907924</v>
      </c>
      <c r="AA36" s="50">
        <f t="shared" si="57"/>
        <v>275.1856046864701</v>
      </c>
      <c r="AB36" s="50">
        <f t="shared" si="57"/>
        <v>-2988.2938329025765</v>
      </c>
      <c r="AC36" s="50">
        <f t="shared" si="57"/>
        <v>280.7168353406682</v>
      </c>
      <c r="AD36" s="50">
        <f t="shared" si="57"/>
        <v>283.52400369407474</v>
      </c>
      <c r="AE36" s="50">
        <f t="shared" si="57"/>
        <v>286.35924373101534</v>
      </c>
      <c r="AF36" s="50">
        <f t="shared" si="57"/>
        <v>289.22283616832595</v>
      </c>
      <c r="AG36" s="50">
        <f t="shared" si="57"/>
        <v>292.1150645300087</v>
      </c>
      <c r="AH36" s="50">
        <f t="shared" si="57"/>
        <v>295.0362151753091</v>
      </c>
      <c r="AI36" s="50">
        <f t="shared" si="57"/>
        <v>297.98657732706226</v>
      </c>
      <c r="AJ36" s="50">
        <f t="shared" si="57"/>
        <v>300.9664431003329</v>
      </c>
      <c r="AK36" s="50">
        <f t="shared" si="57"/>
        <v>303.97610753133614</v>
      </c>
      <c r="AL36" s="50">
        <f t="shared" si="57"/>
        <v>307.0158686066494</v>
      </c>
      <c r="AM36" s="50">
        <f t="shared" si="57"/>
        <v>310.086027292716</v>
      </c>
      <c r="AN36" s="50">
        <f t="shared" si="57"/>
        <v>-3367.2842883036246</v>
      </c>
      <c r="AO36" s="50">
        <f t="shared" si="57"/>
        <v>316.31875644129934</v>
      </c>
      <c r="AP36" s="50">
        <f t="shared" si="57"/>
        <v>319.4819440057123</v>
      </c>
      <c r="AQ36" s="50">
        <f t="shared" si="57"/>
        <v>322.6767634457696</v>
      </c>
      <c r="AR36" s="50">
        <f t="shared" si="57"/>
        <v>325.90353108022737</v>
      </c>
      <c r="AS36" s="50">
        <f t="shared" si="57"/>
        <v>329.1625663910296</v>
      </c>
      <c r="AT36" s="50">
        <f t="shared" si="57"/>
        <v>332.4541920549398</v>
      </c>
      <c r="AU36" s="50">
        <f t="shared" si="57"/>
        <v>335.7787339754892</v>
      </c>
      <c r="AV36" s="50">
        <f t="shared" si="57"/>
        <v>339.1365213152442</v>
      </c>
      <c r="AW36" s="50">
        <f aca="true" t="shared" si="58" ref="AW36:CB36">AW34-AW35</f>
        <v>342.5278865283967</v>
      </c>
      <c r="AX36" s="50">
        <f t="shared" si="58"/>
        <v>345.9531653936805</v>
      </c>
      <c r="AY36" s="50">
        <f t="shared" si="58"/>
        <v>349.4126970476173</v>
      </c>
      <c r="AZ36" s="50">
        <f t="shared" si="58"/>
        <v>-3794.3402196306392</v>
      </c>
      <c r="BA36" s="50">
        <f t="shared" si="58"/>
        <v>356.43589225827463</v>
      </c>
      <c r="BB36" s="50">
        <f t="shared" si="58"/>
        <v>360.00025118085716</v>
      </c>
      <c r="BC36" s="50">
        <f t="shared" si="58"/>
        <v>363.60025369266606</v>
      </c>
      <c r="BD36" s="50">
        <f t="shared" si="58"/>
        <v>367.2362562295923</v>
      </c>
      <c r="BE36" s="50">
        <f t="shared" si="58"/>
        <v>370.90861879188856</v>
      </c>
      <c r="BF36" s="50">
        <f t="shared" si="58"/>
        <v>374.6177049798071</v>
      </c>
      <c r="BG36" s="50">
        <f t="shared" si="58"/>
        <v>378.36388202960535</v>
      </c>
      <c r="BH36" s="50">
        <f t="shared" si="58"/>
        <v>382.14752084990124</v>
      </c>
      <c r="BI36" s="50">
        <f t="shared" si="58"/>
        <v>385.9689960584006</v>
      </c>
      <c r="BJ36" s="50">
        <f t="shared" si="58"/>
        <v>389.8286860189846</v>
      </c>
      <c r="BK36" s="50">
        <f t="shared" si="58"/>
        <v>393.7269728791743</v>
      </c>
      <c r="BL36" s="50">
        <f t="shared" si="58"/>
        <v>-3980.2907218834016</v>
      </c>
      <c r="BM36" s="50">
        <f t="shared" si="58"/>
        <v>397.6642426079665</v>
      </c>
      <c r="BN36" s="50">
        <f t="shared" si="58"/>
        <v>397.6642426079656</v>
      </c>
      <c r="BO36" s="50">
        <f t="shared" si="58"/>
        <v>397.66424260796606</v>
      </c>
      <c r="BP36" s="50">
        <f t="shared" si="58"/>
        <v>397.66424260796606</v>
      </c>
      <c r="BQ36" s="50">
        <f t="shared" si="58"/>
        <v>397.66424260796606</v>
      </c>
      <c r="BR36" s="50">
        <f t="shared" si="58"/>
        <v>397.66424260796606</v>
      </c>
      <c r="BS36" s="50">
        <f t="shared" si="58"/>
        <v>397.6642426079663</v>
      </c>
      <c r="BT36" s="50">
        <f t="shared" si="58"/>
        <v>397.66424260796606</v>
      </c>
      <c r="BU36" s="50">
        <f t="shared" si="58"/>
        <v>397.66424260796606</v>
      </c>
      <c r="BV36" s="50">
        <f t="shared" si="58"/>
        <v>397.66424260796606</v>
      </c>
      <c r="BW36" s="50">
        <f t="shared" si="58"/>
        <v>397.6642426079661</v>
      </c>
      <c r="BX36" s="50">
        <f t="shared" si="58"/>
        <v>-3615.461141509122</v>
      </c>
      <c r="BY36" s="50">
        <f t="shared" si="58"/>
        <v>397.6642426079656</v>
      </c>
      <c r="BZ36" s="50">
        <f t="shared" si="58"/>
        <v>397.66424260796606</v>
      </c>
      <c r="CA36" s="50">
        <f t="shared" si="58"/>
        <v>397.66424260796606</v>
      </c>
      <c r="CB36" s="50">
        <f t="shared" si="58"/>
        <v>397.66424260796606</v>
      </c>
      <c r="CC36" s="50">
        <f aca="true" t="shared" si="59" ref="CC36:CI36">CC34-CC35</f>
        <v>397.66424260796606</v>
      </c>
      <c r="CD36" s="50">
        <f t="shared" si="59"/>
        <v>397.6642426079663</v>
      </c>
      <c r="CE36" s="50">
        <f t="shared" si="59"/>
        <v>397.66424260796606</v>
      </c>
      <c r="CF36" s="50">
        <f t="shared" si="59"/>
        <v>397.66424260796606</v>
      </c>
      <c r="CG36" s="50">
        <f t="shared" si="59"/>
        <v>397.66424260796606</v>
      </c>
      <c r="CH36" s="50">
        <f t="shared" si="59"/>
        <v>397.6642426079661</v>
      </c>
      <c r="CI36" s="50">
        <f t="shared" si="59"/>
        <v>537.6642426079708</v>
      </c>
    </row>
    <row r="37" spans="2:87" s="37" customFormat="1" ht="12.75">
      <c r="B37" s="1" t="s">
        <v>27</v>
      </c>
      <c r="D37" s="40">
        <f>D8-C8</f>
        <v>2353.479001583272</v>
      </c>
      <c r="E37" s="40">
        <f aca="true" t="shared" si="60" ref="E37:P37">E8-D8</f>
        <v>-214.0226339071428</v>
      </c>
      <c r="F37" s="40">
        <f t="shared" si="60"/>
        <v>-216.87553251798272</v>
      </c>
      <c r="G37" s="40">
        <f t="shared" si="60"/>
        <v>-219.75909813174735</v>
      </c>
      <c r="H37" s="40">
        <f t="shared" si="60"/>
        <v>-222.67364383251447</v>
      </c>
      <c r="I37" s="40">
        <f t="shared" si="60"/>
        <v>-225.61948585444816</v>
      </c>
      <c r="J37" s="40">
        <f t="shared" si="60"/>
        <v>-228.5969436133514</v>
      </c>
      <c r="K37" s="40">
        <f t="shared" si="60"/>
        <v>-231.60633973854556</v>
      </c>
      <c r="L37" s="40">
        <f t="shared" si="60"/>
        <v>-234.64800010505814</v>
      </c>
      <c r="M37" s="40">
        <f t="shared" si="60"/>
        <v>-237.72225386614372</v>
      </c>
      <c r="N37" s="40">
        <f t="shared" si="60"/>
        <v>-240.82943348612008</v>
      </c>
      <c r="O37" s="40">
        <f t="shared" si="60"/>
        <v>-81.12563653021743</v>
      </c>
      <c r="P37" s="48">
        <f t="shared" si="60"/>
        <v>2651.9590468740275</v>
      </c>
      <c r="Q37" s="48">
        <f aca="true" t="shared" si="61" ref="Q37:AV37">Q8-P8</f>
        <v>-241.16606090133973</v>
      </c>
      <c r="R37" s="48">
        <f t="shared" si="61"/>
        <v>-244.38077846446322</v>
      </c>
      <c r="S37" s="48">
        <f t="shared" si="61"/>
        <v>-247.63005237408015</v>
      </c>
      <c r="T37" s="48">
        <f t="shared" si="61"/>
        <v>-250.91423542116854</v>
      </c>
      <c r="U37" s="48">
        <f t="shared" si="61"/>
        <v>-254.23368394629824</v>
      </c>
      <c r="V37" s="48">
        <f t="shared" si="61"/>
        <v>-257.58875787519105</v>
      </c>
      <c r="W37" s="48">
        <f t="shared" si="61"/>
        <v>-260.97982075464165</v>
      </c>
      <c r="X37" s="48">
        <f t="shared" si="61"/>
        <v>-264.4072397887885</v>
      </c>
      <c r="Y37" s="48">
        <f t="shared" si="61"/>
        <v>-267.87138587575714</v>
      </c>
      <c r="Z37" s="48">
        <f t="shared" si="61"/>
        <v>-271.3726336446623</v>
      </c>
      <c r="AA37" s="48">
        <f t="shared" si="61"/>
        <v>-91.41439782763706</v>
      </c>
      <c r="AB37" s="48">
        <f t="shared" si="61"/>
        <v>2988.2938329025765</v>
      </c>
      <c r="AC37" s="48">
        <f t="shared" si="61"/>
        <v>-271.7519538419606</v>
      </c>
      <c r="AD37" s="48">
        <f t="shared" si="61"/>
        <v>-275.37437805689297</v>
      </c>
      <c r="AE37" s="48">
        <f t="shared" si="61"/>
        <v>-279.0357412280041</v>
      </c>
      <c r="AF37" s="48">
        <f t="shared" si="61"/>
        <v>-282.7364408889989</v>
      </c>
      <c r="AG37" s="48">
        <f t="shared" si="61"/>
        <v>-286.4768785733486</v>
      </c>
      <c r="AH37" s="48">
        <f t="shared" si="61"/>
        <v>-290.2574598543688</v>
      </c>
      <c r="AI37" s="48">
        <f t="shared" si="61"/>
        <v>-294.0785943856854</v>
      </c>
      <c r="AJ37" s="48">
        <f t="shared" si="61"/>
        <v>-297.94069594211294</v>
      </c>
      <c r="AK37" s="48">
        <f t="shared" si="61"/>
        <v>-301.84418246094253</v>
      </c>
      <c r="AL37" s="48">
        <f t="shared" si="61"/>
        <v>-305.78947608363865</v>
      </c>
      <c r="AM37" s="48">
        <f t="shared" si="61"/>
        <v>-103.00803158662302</v>
      </c>
      <c r="AN37" s="48">
        <f t="shared" si="61"/>
        <v>3367.2842883036246</v>
      </c>
      <c r="AO37" s="48">
        <f t="shared" si="61"/>
        <v>-306.2169035763882</v>
      </c>
      <c r="AP37" s="48">
        <f t="shared" si="61"/>
        <v>-310.29874185153085</v>
      </c>
      <c r="AQ37" s="48">
        <f t="shared" si="61"/>
        <v>-314.4244575171424</v>
      </c>
      <c r="AR37" s="48">
        <f t="shared" si="61"/>
        <v>-318.59449852415173</v>
      </c>
      <c r="AS37" s="48">
        <f t="shared" si="61"/>
        <v>-322.80931733052626</v>
      </c>
      <c r="AT37" s="48">
        <f t="shared" si="61"/>
        <v>-327.0693709464283</v>
      </c>
      <c r="AU37" s="48">
        <f t="shared" si="61"/>
        <v>-331.37512097981676</v>
      </c>
      <c r="AV37" s="48">
        <f t="shared" si="61"/>
        <v>-335.7270336825112</v>
      </c>
      <c r="AW37" s="48">
        <f aca="true" t="shared" si="62" ref="AW37:CB37">AW8-AV8</f>
        <v>-340.1255799967113</v>
      </c>
      <c r="AX37" s="48">
        <f t="shared" si="62"/>
        <v>-344.5712356019852</v>
      </c>
      <c r="AY37" s="48">
        <f t="shared" si="62"/>
        <v>-116.0720282964325</v>
      </c>
      <c r="AZ37" s="48">
        <f t="shared" si="62"/>
        <v>3794.3402196306392</v>
      </c>
      <c r="BA37" s="48">
        <f t="shared" si="62"/>
        <v>-345.0528715993828</v>
      </c>
      <c r="BB37" s="48">
        <f t="shared" si="62"/>
        <v>-349.6523891367633</v>
      </c>
      <c r="BC37" s="48">
        <f t="shared" si="62"/>
        <v>-354.3013488159827</v>
      </c>
      <c r="BD37" s="48">
        <f t="shared" si="62"/>
        <v>-359.0002553993568</v>
      </c>
      <c r="BE37" s="48">
        <f t="shared" si="62"/>
        <v>-363.74961872785116</v>
      </c>
      <c r="BF37" s="48">
        <f t="shared" si="62"/>
        <v>-368.54995377195314</v>
      </c>
      <c r="BG37" s="48">
        <f t="shared" si="62"/>
        <v>-373.4017806830673</v>
      </c>
      <c r="BH37" s="48">
        <f t="shared" si="62"/>
        <v>-378.30562484541235</v>
      </c>
      <c r="BI37" s="48">
        <f t="shared" si="62"/>
        <v>-383.262016928448</v>
      </c>
      <c r="BJ37" s="48">
        <f t="shared" si="62"/>
        <v>-388.27149293981734</v>
      </c>
      <c r="BK37" s="48">
        <f t="shared" si="62"/>
        <v>-130.7928667826044</v>
      </c>
      <c r="BL37" s="48">
        <f t="shared" si="62"/>
        <v>3980.2907218834016</v>
      </c>
      <c r="BM37" s="48">
        <f t="shared" si="62"/>
        <v>-385.7233704423161</v>
      </c>
      <c r="BN37" s="48">
        <f t="shared" si="62"/>
        <v>-386.8805405536418</v>
      </c>
      <c r="BO37" s="48">
        <f t="shared" si="62"/>
        <v>-388.0411821753037</v>
      </c>
      <c r="BP37" s="48">
        <f t="shared" si="62"/>
        <v>-389.20530572183</v>
      </c>
      <c r="BQ37" s="48">
        <f t="shared" si="62"/>
        <v>-390.37292163899497</v>
      </c>
      <c r="BR37" s="48">
        <f t="shared" si="62"/>
        <v>-391.54404040391205</v>
      </c>
      <c r="BS37" s="48">
        <f t="shared" si="62"/>
        <v>-392.71867252512425</v>
      </c>
      <c r="BT37" s="48">
        <f t="shared" si="62"/>
        <v>-393.89682854269927</v>
      </c>
      <c r="BU37" s="48">
        <f t="shared" si="62"/>
        <v>-395.0785190283274</v>
      </c>
      <c r="BV37" s="48">
        <f t="shared" si="62"/>
        <v>-396.26375458541236</v>
      </c>
      <c r="BW37" s="48">
        <f t="shared" si="62"/>
        <v>-70.56558626583973</v>
      </c>
      <c r="BX37" s="48">
        <f t="shared" si="62"/>
        <v>3615.461141509122</v>
      </c>
      <c r="BY37" s="48">
        <f t="shared" si="62"/>
        <v>-386.81785918343803</v>
      </c>
      <c r="BZ37" s="48">
        <f t="shared" si="62"/>
        <v>-387.97831276098896</v>
      </c>
      <c r="CA37" s="48">
        <f t="shared" si="62"/>
        <v>-389.14224769927205</v>
      </c>
      <c r="CB37" s="48">
        <f t="shared" si="62"/>
        <v>-390.30967444236967</v>
      </c>
      <c r="CC37" s="48">
        <f aca="true" t="shared" si="63" ref="CC37:CI37">CC8-CB8</f>
        <v>-391.48060346569696</v>
      </c>
      <c r="CD37" s="48">
        <f t="shared" si="63"/>
        <v>-392.65504527609414</v>
      </c>
      <c r="CE37" s="48">
        <f t="shared" si="63"/>
        <v>-393.8330104119224</v>
      </c>
      <c r="CF37" s="48">
        <f t="shared" si="63"/>
        <v>-395.0145094431581</v>
      </c>
      <c r="CG37" s="48">
        <f t="shared" si="63"/>
        <v>-396.1995529714875</v>
      </c>
      <c r="CH37" s="48">
        <f t="shared" si="63"/>
        <v>-92.03032585469435</v>
      </c>
      <c r="CI37" s="48">
        <f t="shared" si="63"/>
        <v>-5.684341886080802E-14</v>
      </c>
    </row>
    <row r="38" spans="2:87" s="37" customFormat="1" ht="12.75">
      <c r="B38" s="1" t="s">
        <v>28</v>
      </c>
      <c r="D38" s="40">
        <f>D15*0.6</f>
        <v>-1.7053025658242405E-16</v>
      </c>
      <c r="E38" s="40">
        <f aca="true" t="shared" si="64" ref="E38:P38">E15*0.6</f>
        <v>7.060437004749816</v>
      </c>
      <c r="F38" s="40">
        <f t="shared" si="64"/>
        <v>6.418369103028387</v>
      </c>
      <c r="G38" s="40">
        <f t="shared" si="64"/>
        <v>5.7677425054744385</v>
      </c>
      <c r="H38" s="40">
        <f t="shared" si="64"/>
        <v>5.1084652110791975</v>
      </c>
      <c r="I38" s="40">
        <f t="shared" si="64"/>
        <v>4.440444279581653</v>
      </c>
      <c r="J38" s="40">
        <f t="shared" si="64"/>
        <v>3.763585822018309</v>
      </c>
      <c r="K38" s="40">
        <f t="shared" si="64"/>
        <v>3.077794991178255</v>
      </c>
      <c r="L38" s="40">
        <f t="shared" si="64"/>
        <v>2.382975971962618</v>
      </c>
      <c r="M38" s="40">
        <f t="shared" si="64"/>
        <v>1.6790319716474436</v>
      </c>
      <c r="N38" s="40">
        <f t="shared" si="64"/>
        <v>0.9658652100490125</v>
      </c>
      <c r="O38" s="40">
        <f t="shared" si="64"/>
        <v>0.2433769095906523</v>
      </c>
      <c r="P38" s="48">
        <f t="shared" si="64"/>
        <v>0</v>
      </c>
      <c r="Q38" s="48">
        <f aca="true" t="shared" si="65" ref="Q38:CB38">Q15*0.6</f>
        <v>7.955877140622082</v>
      </c>
      <c r="R38" s="48">
        <f t="shared" si="65"/>
        <v>7.232378957918064</v>
      </c>
      <c r="S38" s="48">
        <f t="shared" si="65"/>
        <v>6.499236622524674</v>
      </c>
      <c r="T38" s="48">
        <f t="shared" si="65"/>
        <v>5.756346465402433</v>
      </c>
      <c r="U38" s="48">
        <f t="shared" si="65"/>
        <v>5.003603759138928</v>
      </c>
      <c r="V38" s="48">
        <f t="shared" si="65"/>
        <v>4.240902707300033</v>
      </c>
      <c r="W38" s="48">
        <f t="shared" si="65"/>
        <v>3.46813643367446</v>
      </c>
      <c r="X38" s="48">
        <f t="shared" si="65"/>
        <v>2.685196971410535</v>
      </c>
      <c r="Y38" s="48">
        <f t="shared" si="65"/>
        <v>1.8919752520441695</v>
      </c>
      <c r="Z38" s="48">
        <f t="shared" si="65"/>
        <v>1.088361094416898</v>
      </c>
      <c r="AA38" s="48">
        <f t="shared" si="65"/>
        <v>0.274243193482911</v>
      </c>
      <c r="AB38" s="48">
        <f t="shared" si="65"/>
        <v>-1.7053025658242405E-16</v>
      </c>
      <c r="AC38" s="48">
        <f t="shared" si="65"/>
        <v>8.96488149870773</v>
      </c>
      <c r="AD38" s="48">
        <f t="shared" si="65"/>
        <v>8.149625637181847</v>
      </c>
      <c r="AE38" s="48">
        <f t="shared" si="65"/>
        <v>7.323502503011168</v>
      </c>
      <c r="AF38" s="48">
        <f t="shared" si="65"/>
        <v>6.486395279327156</v>
      </c>
      <c r="AG38" s="48">
        <f t="shared" si="65"/>
        <v>5.63818595666016</v>
      </c>
      <c r="AH38" s="48">
        <f t="shared" si="65"/>
        <v>4.778755320940114</v>
      </c>
      <c r="AI38" s="48">
        <f t="shared" si="65"/>
        <v>3.9079829413770075</v>
      </c>
      <c r="AJ38" s="48">
        <f t="shared" si="65"/>
        <v>3.0257471582199513</v>
      </c>
      <c r="AK38" s="48">
        <f t="shared" si="65"/>
        <v>2.1319250703936126</v>
      </c>
      <c r="AL38" s="48">
        <f t="shared" si="65"/>
        <v>1.226392523010785</v>
      </c>
      <c r="AM38" s="48">
        <f t="shared" si="65"/>
        <v>0.30902409475986903</v>
      </c>
      <c r="AN38" s="48">
        <f t="shared" si="65"/>
        <v>0</v>
      </c>
      <c r="AO38" s="48">
        <f t="shared" si="65"/>
        <v>10.101852864910873</v>
      </c>
      <c r="AP38" s="48">
        <f t="shared" si="65"/>
        <v>9.183202154181709</v>
      </c>
      <c r="AQ38" s="48">
        <f t="shared" si="65"/>
        <v>8.252305928627116</v>
      </c>
      <c r="AR38" s="48">
        <f t="shared" si="65"/>
        <v>7.30903255607569</v>
      </c>
      <c r="AS38" s="48">
        <f t="shared" si="65"/>
        <v>6.353249060503234</v>
      </c>
      <c r="AT38" s="48">
        <f t="shared" si="65"/>
        <v>5.384821108511656</v>
      </c>
      <c r="AU38" s="48">
        <f t="shared" si="65"/>
        <v>4.40361299567237</v>
      </c>
      <c r="AV38" s="48">
        <f t="shared" si="65"/>
        <v>3.40948763273292</v>
      </c>
      <c r="AW38" s="48">
        <f t="shared" si="65"/>
        <v>2.4023065316853867</v>
      </c>
      <c r="AX38" s="48">
        <f t="shared" si="65"/>
        <v>1.3819297916952529</v>
      </c>
      <c r="AY38" s="48">
        <f t="shared" si="65"/>
        <v>0.3482160848892974</v>
      </c>
      <c r="AZ38" s="48">
        <f t="shared" si="65"/>
        <v>-1.7053025658242405E-16</v>
      </c>
      <c r="BA38" s="48">
        <f t="shared" si="65"/>
        <v>11.383020658891917</v>
      </c>
      <c r="BB38" s="48">
        <f t="shared" si="65"/>
        <v>10.34786204409377</v>
      </c>
      <c r="BC38" s="48">
        <f t="shared" si="65"/>
        <v>9.298904876683478</v>
      </c>
      <c r="BD38" s="48">
        <f t="shared" si="65"/>
        <v>8.23600083023553</v>
      </c>
      <c r="BE38" s="48">
        <f t="shared" si="65"/>
        <v>7.159000064037461</v>
      </c>
      <c r="BF38" s="48">
        <f t="shared" si="65"/>
        <v>6.067751207853908</v>
      </c>
      <c r="BG38" s="48">
        <f t="shared" si="65"/>
        <v>4.962101346538048</v>
      </c>
      <c r="BH38" s="48">
        <f t="shared" si="65"/>
        <v>3.8418960044888464</v>
      </c>
      <c r="BI38" s="48">
        <f t="shared" si="65"/>
        <v>2.7069791299526096</v>
      </c>
      <c r="BJ38" s="48">
        <f t="shared" si="65"/>
        <v>1.5571930791672652</v>
      </c>
      <c r="BK38" s="48">
        <f t="shared" si="65"/>
        <v>0.3923786003478132</v>
      </c>
      <c r="BL38" s="48">
        <f t="shared" si="65"/>
        <v>0</v>
      </c>
      <c r="BM38" s="48">
        <f t="shared" si="65"/>
        <v>11.940872165650203</v>
      </c>
      <c r="BN38" s="48">
        <f t="shared" si="65"/>
        <v>10.783702054323257</v>
      </c>
      <c r="BO38" s="48">
        <f t="shared" si="65"/>
        <v>9.62306043266233</v>
      </c>
      <c r="BP38" s="48">
        <f t="shared" si="65"/>
        <v>8.458936886136419</v>
      </c>
      <c r="BQ38" s="48">
        <f t="shared" si="65"/>
        <v>7.29132096897093</v>
      </c>
      <c r="BR38" s="48">
        <f t="shared" si="65"/>
        <v>6.120202204053945</v>
      </c>
      <c r="BS38" s="48">
        <f t="shared" si="65"/>
        <v>4.945570082842209</v>
      </c>
      <c r="BT38" s="48">
        <f t="shared" si="65"/>
        <v>3.7674140652668364</v>
      </c>
      <c r="BU38" s="48">
        <f t="shared" si="65"/>
        <v>2.5857235796387386</v>
      </c>
      <c r="BV38" s="48">
        <f t="shared" si="65"/>
        <v>1.4004880225537566</v>
      </c>
      <c r="BW38" s="48">
        <f t="shared" si="65"/>
        <v>0.21169675879751934</v>
      </c>
      <c r="BX38" s="48">
        <f t="shared" si="65"/>
        <v>1.7053025658242405E-16</v>
      </c>
      <c r="BY38" s="48">
        <f t="shared" si="65"/>
        <v>10.846383424527367</v>
      </c>
      <c r="BZ38" s="48">
        <f t="shared" si="65"/>
        <v>9.685929846977054</v>
      </c>
      <c r="CA38" s="48">
        <f t="shared" si="65"/>
        <v>8.521994908694085</v>
      </c>
      <c r="CB38" s="48">
        <f t="shared" si="65"/>
        <v>7.35456816559627</v>
      </c>
      <c r="CC38" s="48">
        <f aca="true" t="shared" si="66" ref="CC38:CI38">CC15*0.6</f>
        <v>6.18363914226916</v>
      </c>
      <c r="CD38" s="48">
        <f t="shared" si="66"/>
        <v>5.00919733187207</v>
      </c>
      <c r="CE38" s="48">
        <f t="shared" si="66"/>
        <v>3.8312321960437874</v>
      </c>
      <c r="CF38" s="48">
        <f t="shared" si="66"/>
        <v>2.64973316480802</v>
      </c>
      <c r="CG38" s="48">
        <f t="shared" si="66"/>
        <v>1.4646896364785456</v>
      </c>
      <c r="CH38" s="48">
        <f t="shared" si="66"/>
        <v>0.27609097756408324</v>
      </c>
      <c r="CI38" s="48">
        <f t="shared" si="66"/>
        <v>1.7053025658242405E-16</v>
      </c>
    </row>
    <row r="39" spans="2:87" s="37" customFormat="1" ht="13.5" thickBot="1">
      <c r="B39" s="2" t="s">
        <v>29</v>
      </c>
      <c r="C39" s="43"/>
      <c r="D39" s="44">
        <f>D36+D37-D38</f>
        <v>4.549178811430465E-13</v>
      </c>
      <c r="E39" s="44">
        <f aca="true" t="shared" si="67" ref="E39:P39">E36+E37-E38</f>
        <v>-2.566835632933362E-13</v>
      </c>
      <c r="F39" s="44">
        <f t="shared" si="67"/>
        <v>2.3714363805993344E-13</v>
      </c>
      <c r="G39" s="44">
        <f t="shared" si="67"/>
        <v>-1.3589129821411916E-13</v>
      </c>
      <c r="H39" s="44">
        <f t="shared" si="67"/>
        <v>7.993605777301127E-14</v>
      </c>
      <c r="I39" s="44">
        <f t="shared" si="67"/>
        <v>-1.829647544582258E-13</v>
      </c>
      <c r="J39" s="44">
        <f t="shared" si="67"/>
        <v>1.7541523789077473E-13</v>
      </c>
      <c r="K39" s="44">
        <f t="shared" si="67"/>
        <v>-1.1723955140041653E-13</v>
      </c>
      <c r="L39" s="44">
        <f t="shared" si="67"/>
        <v>1.1812772982011666E-13</v>
      </c>
      <c r="M39" s="44">
        <f t="shared" si="67"/>
        <v>-8.171241461241152E-14</v>
      </c>
      <c r="N39" s="44">
        <f t="shared" si="67"/>
        <v>-9.43689570931383E-15</v>
      </c>
      <c r="O39" s="44">
        <f t="shared" si="67"/>
        <v>162.8442382433226</v>
      </c>
      <c r="P39" s="50">
        <f t="shared" si="67"/>
        <v>0</v>
      </c>
      <c r="Q39" s="50">
        <f aca="true" t="shared" si="68" ref="Q39:AV39">Q36+Q37-Q38</f>
        <v>2.4868995751603507E-14</v>
      </c>
      <c r="R39" s="50">
        <f t="shared" si="68"/>
        <v>5.1514348342607263E-14</v>
      </c>
      <c r="S39" s="50">
        <f t="shared" si="68"/>
        <v>1.7319479184152442E-13</v>
      </c>
      <c r="T39" s="50">
        <f t="shared" si="68"/>
        <v>5.417888360170764E-14</v>
      </c>
      <c r="U39" s="50">
        <f t="shared" si="68"/>
        <v>-3.5704772471945034E-13</v>
      </c>
      <c r="V39" s="50">
        <f t="shared" si="68"/>
        <v>7.549516567451064E-14</v>
      </c>
      <c r="W39" s="50">
        <f t="shared" si="68"/>
        <v>-8.570921750106208E-14</v>
      </c>
      <c r="X39" s="50">
        <f t="shared" si="68"/>
        <v>2.708944180085382E-14</v>
      </c>
      <c r="Y39" s="50">
        <f t="shared" si="68"/>
        <v>-5.0182080713057076E-14</v>
      </c>
      <c r="Z39" s="50">
        <f t="shared" si="68"/>
        <v>4.107825191113079E-14</v>
      </c>
      <c r="AA39" s="50">
        <f t="shared" si="68"/>
        <v>183.49696366535017</v>
      </c>
      <c r="AB39" s="50">
        <f t="shared" si="68"/>
        <v>1.7053025658242405E-16</v>
      </c>
      <c r="AC39" s="50">
        <f t="shared" si="68"/>
        <v>-1.3145040611561853E-13</v>
      </c>
      <c r="AD39" s="50">
        <f t="shared" si="68"/>
        <v>-7.638334409421077E-14</v>
      </c>
      <c r="AE39" s="50">
        <f t="shared" si="68"/>
        <v>7.283063041541027E-14</v>
      </c>
      <c r="AF39" s="50">
        <f t="shared" si="68"/>
        <v>-1.1457501614131615E-13</v>
      </c>
      <c r="AG39" s="50">
        <f t="shared" si="68"/>
        <v>-6.483702463810914E-14</v>
      </c>
      <c r="AH39" s="50">
        <f t="shared" si="68"/>
        <v>2.0605739337042905E-13</v>
      </c>
      <c r="AI39" s="50">
        <f t="shared" si="68"/>
        <v>-1.354472090042691E-13</v>
      </c>
      <c r="AJ39" s="50">
        <f t="shared" si="68"/>
        <v>3.419486915845482E-14</v>
      </c>
      <c r="AK39" s="50">
        <f t="shared" si="68"/>
        <v>-6.217248937900877E-15</v>
      </c>
      <c r="AL39" s="50">
        <f t="shared" si="68"/>
        <v>-2.6201263381153694E-14</v>
      </c>
      <c r="AM39" s="50">
        <f t="shared" si="68"/>
        <v>206.7689716113331</v>
      </c>
      <c r="AN39" s="50">
        <f t="shared" si="68"/>
        <v>0</v>
      </c>
      <c r="AO39" s="50">
        <f t="shared" si="68"/>
        <v>2.9309887850104133E-13</v>
      </c>
      <c r="AP39" s="50">
        <f t="shared" si="68"/>
        <v>-2.504663143554353E-13</v>
      </c>
      <c r="AQ39" s="50">
        <f t="shared" si="68"/>
        <v>9.237055564881302E-14</v>
      </c>
      <c r="AR39" s="50">
        <f t="shared" si="68"/>
        <v>-5.417888360170764E-14</v>
      </c>
      <c r="AS39" s="50">
        <f t="shared" si="68"/>
        <v>1.1013412404281553E-13</v>
      </c>
      <c r="AT39" s="50">
        <f t="shared" si="68"/>
        <v>-1.3944401189291966E-13</v>
      </c>
      <c r="AU39" s="50">
        <f t="shared" si="68"/>
        <v>9.059419880941277E-14</v>
      </c>
      <c r="AV39" s="50">
        <f t="shared" si="68"/>
        <v>5.551115123125783E-14</v>
      </c>
      <c r="AW39" s="50">
        <f aca="true" t="shared" si="69" ref="AW39:CB39">AW36+AW37-AW38</f>
        <v>5.3290705182007514E-14</v>
      </c>
      <c r="AX39" s="50">
        <f t="shared" si="69"/>
        <v>3.552713678800501E-15</v>
      </c>
      <c r="AY39" s="50">
        <f t="shared" si="69"/>
        <v>232.99245266629552</v>
      </c>
      <c r="AZ39" s="50">
        <f t="shared" si="69"/>
        <v>1.7053025658242405E-16</v>
      </c>
      <c r="BA39" s="50">
        <f t="shared" si="69"/>
        <v>-7.993605777301127E-14</v>
      </c>
      <c r="BB39" s="50">
        <f t="shared" si="69"/>
        <v>8.881784197001252E-14</v>
      </c>
      <c r="BC39" s="50">
        <f t="shared" si="69"/>
        <v>-1.1191048088221578E-13</v>
      </c>
      <c r="BD39" s="50">
        <f t="shared" si="69"/>
        <v>0</v>
      </c>
      <c r="BE39" s="50">
        <f t="shared" si="69"/>
        <v>-6.128431095930864E-14</v>
      </c>
      <c r="BF39" s="50">
        <f t="shared" si="69"/>
        <v>6.572520305780927E-14</v>
      </c>
      <c r="BG39" s="50">
        <f t="shared" si="69"/>
        <v>2.930988785010413E-14</v>
      </c>
      <c r="BH39" s="50">
        <f t="shared" si="69"/>
        <v>4.1300296516055823E-14</v>
      </c>
      <c r="BI39" s="50">
        <f t="shared" si="69"/>
        <v>-3.774758283725532E-14</v>
      </c>
      <c r="BJ39" s="50">
        <f t="shared" si="69"/>
        <v>2.5979218776228663E-14</v>
      </c>
      <c r="BK39" s="50">
        <f t="shared" si="69"/>
        <v>262.5417274962221</v>
      </c>
      <c r="BL39" s="50">
        <f t="shared" si="69"/>
        <v>0</v>
      </c>
      <c r="BM39" s="50">
        <f t="shared" si="69"/>
        <v>2.291500322826323E-13</v>
      </c>
      <c r="BN39" s="50">
        <f t="shared" si="69"/>
        <v>5.258016244624741E-13</v>
      </c>
      <c r="BO39" s="50">
        <f t="shared" si="69"/>
        <v>5.5067062021407764E-14</v>
      </c>
      <c r="BP39" s="50">
        <f t="shared" si="69"/>
        <v>-3.3217872896784684E-13</v>
      </c>
      <c r="BQ39" s="50">
        <f t="shared" si="69"/>
        <v>1.6253665080512292E-13</v>
      </c>
      <c r="BR39" s="50">
        <f t="shared" si="69"/>
        <v>6.483702463810914E-14</v>
      </c>
      <c r="BS39" s="50">
        <f t="shared" si="69"/>
        <v>-1.6964207816272392E-13</v>
      </c>
      <c r="BT39" s="50">
        <f t="shared" si="69"/>
        <v>-4.4853010194856324E-14</v>
      </c>
      <c r="BU39" s="50">
        <f t="shared" si="69"/>
        <v>-5.684341886080802E-14</v>
      </c>
      <c r="BV39" s="50">
        <f t="shared" si="69"/>
        <v>-5.440092820663267E-14</v>
      </c>
      <c r="BW39" s="50">
        <f t="shared" si="69"/>
        <v>326.88695958332886</v>
      </c>
      <c r="BX39" s="50">
        <f t="shared" si="69"/>
        <v>-1.7053025658242405E-16</v>
      </c>
      <c r="BY39" s="50">
        <f t="shared" si="69"/>
        <v>2.0605739337042905E-13</v>
      </c>
      <c r="BZ39" s="50">
        <f t="shared" si="69"/>
        <v>4.973799150320701E-14</v>
      </c>
      <c r="CA39" s="50">
        <f t="shared" si="69"/>
        <v>-7.283063041541027E-14</v>
      </c>
      <c r="CB39" s="50">
        <f t="shared" si="69"/>
        <v>1.2079226507921703E-13</v>
      </c>
      <c r="CC39" s="50">
        <f aca="true" t="shared" si="70" ref="CC39:CI39">CC36+CC37-CC38</f>
        <v>-5.950795411990839E-14</v>
      </c>
      <c r="CD39" s="50">
        <f t="shared" si="70"/>
        <v>7.460698725481052E-14</v>
      </c>
      <c r="CE39" s="50">
        <f t="shared" si="70"/>
        <v>-1.0125233984581428E-13</v>
      </c>
      <c r="CF39" s="50">
        <f t="shared" si="70"/>
        <v>-5.062616992290714E-14</v>
      </c>
      <c r="CG39" s="50">
        <f t="shared" si="70"/>
        <v>2.19824158875781E-14</v>
      </c>
      <c r="CH39" s="50">
        <f t="shared" si="70"/>
        <v>305.3578257757077</v>
      </c>
      <c r="CI39" s="50">
        <f t="shared" si="70"/>
        <v>537.6642426079707</v>
      </c>
    </row>
    <row r="40" spans="2:87" s="37" customFormat="1" ht="13.5" thickBot="1">
      <c r="B40" s="2" t="s">
        <v>30</v>
      </c>
      <c r="C40" s="41"/>
      <c r="D40" s="42">
        <f>D15-D37</f>
        <v>-2353.479001583272</v>
      </c>
      <c r="E40" s="42">
        <f aca="true" t="shared" si="71" ref="E40:P40">E15-E37</f>
        <v>225.79002891505914</v>
      </c>
      <c r="F40" s="42">
        <f t="shared" si="71"/>
        <v>227.57281435636335</v>
      </c>
      <c r="G40" s="42">
        <f t="shared" si="71"/>
        <v>229.37200230753808</v>
      </c>
      <c r="H40" s="42">
        <f t="shared" si="71"/>
        <v>231.18775251764646</v>
      </c>
      <c r="I40" s="42">
        <f t="shared" si="71"/>
        <v>233.02022632041758</v>
      </c>
      <c r="J40" s="42">
        <f t="shared" si="71"/>
        <v>234.8695866500486</v>
      </c>
      <c r="K40" s="42">
        <f t="shared" si="71"/>
        <v>236.73599805717598</v>
      </c>
      <c r="L40" s="42">
        <f t="shared" si="71"/>
        <v>238.61962672499584</v>
      </c>
      <c r="M40" s="42">
        <f t="shared" si="71"/>
        <v>240.52064048555613</v>
      </c>
      <c r="N40" s="42">
        <f t="shared" si="71"/>
        <v>242.43920883620177</v>
      </c>
      <c r="O40" s="42">
        <f t="shared" si="71"/>
        <v>81.53126471286852</v>
      </c>
      <c r="P40" s="51">
        <f t="shared" si="71"/>
        <v>-2651.9590468740275</v>
      </c>
      <c r="Q40" s="51">
        <f aca="true" t="shared" si="72" ref="Q40:CB40">Q15-Q37</f>
        <v>254.42585613570986</v>
      </c>
      <c r="R40" s="51">
        <f t="shared" si="72"/>
        <v>256.4347433943267</v>
      </c>
      <c r="S40" s="51">
        <f t="shared" si="72"/>
        <v>258.46211341162126</v>
      </c>
      <c r="T40" s="51">
        <f t="shared" si="72"/>
        <v>260.5081461968393</v>
      </c>
      <c r="U40" s="51">
        <f t="shared" si="72"/>
        <v>262.57302354486313</v>
      </c>
      <c r="V40" s="51">
        <f t="shared" si="72"/>
        <v>264.65692905402443</v>
      </c>
      <c r="W40" s="51">
        <f t="shared" si="72"/>
        <v>266.7600481440991</v>
      </c>
      <c r="X40" s="51">
        <f t="shared" si="72"/>
        <v>268.8825680744727</v>
      </c>
      <c r="Y40" s="51">
        <f t="shared" si="72"/>
        <v>271.02467796249744</v>
      </c>
      <c r="Z40" s="51">
        <f t="shared" si="72"/>
        <v>273.18656880202377</v>
      </c>
      <c r="AA40" s="51">
        <f t="shared" si="72"/>
        <v>91.87146981677525</v>
      </c>
      <c r="AB40" s="51">
        <f t="shared" si="72"/>
        <v>-2988.2938329025765</v>
      </c>
      <c r="AC40" s="51">
        <f t="shared" si="72"/>
        <v>286.6934230064735</v>
      </c>
      <c r="AD40" s="51">
        <f t="shared" si="72"/>
        <v>288.95708745219605</v>
      </c>
      <c r="AE40" s="51">
        <f t="shared" si="72"/>
        <v>291.2415787330227</v>
      </c>
      <c r="AF40" s="51">
        <f t="shared" si="72"/>
        <v>293.5470996878775</v>
      </c>
      <c r="AG40" s="51">
        <f t="shared" si="72"/>
        <v>295.8738551677822</v>
      </c>
      <c r="AH40" s="51">
        <f t="shared" si="72"/>
        <v>298.22205205593565</v>
      </c>
      <c r="AI40" s="51">
        <f t="shared" si="72"/>
        <v>300.5918992879804</v>
      </c>
      <c r="AJ40" s="51">
        <f t="shared" si="72"/>
        <v>302.9836078724795</v>
      </c>
      <c r="AK40" s="51">
        <f t="shared" si="72"/>
        <v>305.39739091159856</v>
      </c>
      <c r="AL40" s="51">
        <f t="shared" si="72"/>
        <v>307.83346362198995</v>
      </c>
      <c r="AM40" s="51">
        <f t="shared" si="72"/>
        <v>103.52307174455613</v>
      </c>
      <c r="AN40" s="51">
        <f t="shared" si="72"/>
        <v>-3367.2842883036246</v>
      </c>
      <c r="AO40" s="51">
        <f t="shared" si="72"/>
        <v>323.0533250179063</v>
      </c>
      <c r="AP40" s="51">
        <f t="shared" si="72"/>
        <v>325.604078775167</v>
      </c>
      <c r="AQ40" s="51">
        <f t="shared" si="72"/>
        <v>328.17830073152095</v>
      </c>
      <c r="AR40" s="51">
        <f t="shared" si="72"/>
        <v>330.77621945094455</v>
      </c>
      <c r="AS40" s="51">
        <f t="shared" si="72"/>
        <v>333.3980657646983</v>
      </c>
      <c r="AT40" s="51">
        <f t="shared" si="72"/>
        <v>336.04407279394775</v>
      </c>
      <c r="AU40" s="51">
        <f t="shared" si="72"/>
        <v>338.714475972604</v>
      </c>
      <c r="AV40" s="51">
        <f t="shared" si="72"/>
        <v>341.4095130703994</v>
      </c>
      <c r="AW40" s="51">
        <f t="shared" si="72"/>
        <v>344.1294242161869</v>
      </c>
      <c r="AX40" s="51">
        <f t="shared" si="72"/>
        <v>346.8744519214773</v>
      </c>
      <c r="AY40" s="51">
        <f t="shared" si="72"/>
        <v>116.65238843791467</v>
      </c>
      <c r="AZ40" s="51">
        <f t="shared" si="72"/>
        <v>-3794.3402196306392</v>
      </c>
      <c r="BA40" s="51">
        <f t="shared" si="72"/>
        <v>364.024572697536</v>
      </c>
      <c r="BB40" s="51">
        <f t="shared" si="72"/>
        <v>366.8988258769196</v>
      </c>
      <c r="BC40" s="51">
        <f t="shared" si="72"/>
        <v>369.79952361045514</v>
      </c>
      <c r="BD40" s="51">
        <f t="shared" si="72"/>
        <v>372.72692344974934</v>
      </c>
      <c r="BE40" s="51">
        <f t="shared" si="72"/>
        <v>375.6812855012469</v>
      </c>
      <c r="BF40" s="51">
        <f t="shared" si="72"/>
        <v>378.66287245170963</v>
      </c>
      <c r="BG40" s="51">
        <f t="shared" si="72"/>
        <v>381.67194959396403</v>
      </c>
      <c r="BH40" s="51">
        <f t="shared" si="72"/>
        <v>384.70878485289376</v>
      </c>
      <c r="BI40" s="51">
        <f t="shared" si="72"/>
        <v>387.77364881170234</v>
      </c>
      <c r="BJ40" s="51">
        <f t="shared" si="72"/>
        <v>390.86681473842947</v>
      </c>
      <c r="BK40" s="51">
        <f t="shared" si="72"/>
        <v>131.44683111651742</v>
      </c>
      <c r="BL40" s="51">
        <f t="shared" si="72"/>
        <v>-3980.2907218834016</v>
      </c>
      <c r="BM40" s="51">
        <f t="shared" si="72"/>
        <v>405.62482405173307</v>
      </c>
      <c r="BN40" s="51">
        <f t="shared" si="72"/>
        <v>404.85337731084724</v>
      </c>
      <c r="BO40" s="51">
        <f t="shared" si="72"/>
        <v>404.0796162297409</v>
      </c>
      <c r="BP40" s="51">
        <f t="shared" si="72"/>
        <v>403.30353386539065</v>
      </c>
      <c r="BQ40" s="51">
        <f t="shared" si="72"/>
        <v>402.5251232539465</v>
      </c>
      <c r="BR40" s="51">
        <f t="shared" si="72"/>
        <v>401.7443774106686</v>
      </c>
      <c r="BS40" s="51">
        <f t="shared" si="72"/>
        <v>400.96128932986124</v>
      </c>
      <c r="BT40" s="51">
        <f t="shared" si="72"/>
        <v>400.17585198481066</v>
      </c>
      <c r="BU40" s="51">
        <f t="shared" si="72"/>
        <v>399.3880583277253</v>
      </c>
      <c r="BV40" s="51">
        <f t="shared" si="72"/>
        <v>398.59790128966864</v>
      </c>
      <c r="BW40" s="51">
        <f t="shared" si="72"/>
        <v>70.91841419716893</v>
      </c>
      <c r="BX40" s="51">
        <f t="shared" si="72"/>
        <v>-3615.461141509122</v>
      </c>
      <c r="BY40" s="51">
        <f t="shared" si="72"/>
        <v>404.89516489098366</v>
      </c>
      <c r="BZ40" s="51">
        <f t="shared" si="72"/>
        <v>404.1215291726174</v>
      </c>
      <c r="CA40" s="51">
        <f t="shared" si="72"/>
        <v>403.3455725470955</v>
      </c>
      <c r="CB40" s="51">
        <f t="shared" si="72"/>
        <v>402.5672880516968</v>
      </c>
      <c r="CC40" s="51">
        <f aca="true" t="shared" si="73" ref="CC40:CI40">CC15-CC37</f>
        <v>401.7866687028122</v>
      </c>
      <c r="CD40" s="51">
        <f t="shared" si="73"/>
        <v>401.0037074958809</v>
      </c>
      <c r="CE40" s="51">
        <f t="shared" si="73"/>
        <v>400.2183974053287</v>
      </c>
      <c r="CF40" s="51">
        <f t="shared" si="73"/>
        <v>399.4307313845048</v>
      </c>
      <c r="CG40" s="51">
        <f t="shared" si="73"/>
        <v>398.6407023656184</v>
      </c>
      <c r="CH40" s="51">
        <f t="shared" si="73"/>
        <v>92.49047748396782</v>
      </c>
      <c r="CI40" s="51">
        <f t="shared" si="73"/>
        <v>5.712763595511205E-14</v>
      </c>
    </row>
    <row r="42" spans="2:87" s="52" customFormat="1" ht="11.25">
      <c r="B42" s="52" t="s">
        <v>36</v>
      </c>
      <c r="D42" s="58">
        <f>C8*0.4*C45</f>
        <v>-1.9326762412674726E-16</v>
      </c>
      <c r="E42" s="58">
        <f aca="true" t="shared" si="74" ref="E42:BP42">D8*0.4*D45</f>
        <v>8.001828605383126</v>
      </c>
      <c r="F42" s="58">
        <f t="shared" si="74"/>
        <v>7.2741516500988395</v>
      </c>
      <c r="G42" s="58">
        <f t="shared" si="74"/>
        <v>6.536774839537698</v>
      </c>
      <c r="H42" s="58">
        <f t="shared" si="74"/>
        <v>5.789593905889757</v>
      </c>
      <c r="I42" s="58">
        <f t="shared" si="74"/>
        <v>5.032503516859208</v>
      </c>
      <c r="J42" s="58">
        <f t="shared" si="74"/>
        <v>4.265397264954084</v>
      </c>
      <c r="K42" s="58">
        <f t="shared" si="74"/>
        <v>3.488167656668689</v>
      </c>
      <c r="L42" s="58">
        <f t="shared" si="74"/>
        <v>2.7007061015576346</v>
      </c>
      <c r="M42" s="58">
        <f t="shared" si="74"/>
        <v>1.9029029012004364</v>
      </c>
      <c r="N42" s="58">
        <f t="shared" si="74"/>
        <v>1.0946472380555476</v>
      </c>
      <c r="O42" s="58">
        <f t="shared" si="74"/>
        <v>0.2758271642027393</v>
      </c>
      <c r="P42" s="58">
        <f t="shared" si="74"/>
        <v>0</v>
      </c>
      <c r="Q42" s="58">
        <f t="shared" si="74"/>
        <v>9.016660759371696</v>
      </c>
      <c r="R42" s="58">
        <f t="shared" si="74"/>
        <v>8.19669615230714</v>
      </c>
      <c r="S42" s="58">
        <f t="shared" si="74"/>
        <v>7.365801505527965</v>
      </c>
      <c r="T42" s="58">
        <f t="shared" si="74"/>
        <v>6.523859327456092</v>
      </c>
      <c r="U42" s="58">
        <f t="shared" si="74"/>
        <v>5.670750927024119</v>
      </c>
      <c r="V42" s="58">
        <f t="shared" si="74"/>
        <v>4.806356401606704</v>
      </c>
      <c r="W42" s="58">
        <f t="shared" si="74"/>
        <v>3.930554624831055</v>
      </c>
      <c r="X42" s="58">
        <f t="shared" si="74"/>
        <v>3.043223234265273</v>
      </c>
      <c r="Y42" s="58">
        <f t="shared" si="74"/>
        <v>2.144238618983392</v>
      </c>
      <c r="Z42" s="58">
        <f t="shared" si="74"/>
        <v>1.2334759070058179</v>
      </c>
      <c r="AA42" s="58">
        <f t="shared" si="74"/>
        <v>0.31080895261396585</v>
      </c>
      <c r="AB42" s="58">
        <f t="shared" si="74"/>
        <v>-1.9326762412674726E-16</v>
      </c>
      <c r="AC42" s="58">
        <f t="shared" si="74"/>
        <v>10.160199031868762</v>
      </c>
      <c r="AD42" s="58">
        <f t="shared" si="74"/>
        <v>9.236242388806096</v>
      </c>
      <c r="AE42" s="58">
        <f t="shared" si="74"/>
        <v>8.29996950341266</v>
      </c>
      <c r="AF42" s="58">
        <f t="shared" si="74"/>
        <v>7.351247983237445</v>
      </c>
      <c r="AG42" s="58">
        <f t="shared" si="74"/>
        <v>6.389944084214849</v>
      </c>
      <c r="AH42" s="58">
        <f t="shared" si="74"/>
        <v>5.415922697065463</v>
      </c>
      <c r="AI42" s="58">
        <f t="shared" si="74"/>
        <v>4.429047333560609</v>
      </c>
      <c r="AJ42" s="58">
        <f t="shared" si="74"/>
        <v>3.4291801126492785</v>
      </c>
      <c r="AK42" s="58">
        <f t="shared" si="74"/>
        <v>2.4161817464460946</v>
      </c>
      <c r="AL42" s="58">
        <f t="shared" si="74"/>
        <v>1.3899115260788897</v>
      </c>
      <c r="AM42" s="58">
        <f t="shared" si="74"/>
        <v>0.35022730739451835</v>
      </c>
      <c r="AN42" s="58">
        <f t="shared" si="74"/>
        <v>0</v>
      </c>
      <c r="AO42" s="58">
        <f t="shared" si="74"/>
        <v>11.448766580232325</v>
      </c>
      <c r="AP42" s="58">
        <f t="shared" si="74"/>
        <v>10.407629108072605</v>
      </c>
      <c r="AQ42" s="58">
        <f t="shared" si="74"/>
        <v>9.352613385777401</v>
      </c>
      <c r="AR42" s="58">
        <f t="shared" si="74"/>
        <v>8.283570230219116</v>
      </c>
      <c r="AS42" s="58">
        <f t="shared" si="74"/>
        <v>7.200348935237</v>
      </c>
      <c r="AT42" s="58">
        <f t="shared" si="74"/>
        <v>6.1027972563132105</v>
      </c>
      <c r="AU42" s="58">
        <f t="shared" si="74"/>
        <v>4.990761395095355</v>
      </c>
      <c r="AV42" s="58">
        <f t="shared" si="74"/>
        <v>3.864085983763977</v>
      </c>
      <c r="AW42" s="58">
        <f t="shared" si="74"/>
        <v>2.7226140692434386</v>
      </c>
      <c r="AX42" s="58">
        <f t="shared" si="74"/>
        <v>1.5661870972546201</v>
      </c>
      <c r="AY42" s="58">
        <f t="shared" si="74"/>
        <v>0.39464489620787035</v>
      </c>
      <c r="AZ42" s="58">
        <f t="shared" si="74"/>
        <v>-1.9326762412674726E-16</v>
      </c>
      <c r="BA42" s="58">
        <f t="shared" si="74"/>
        <v>12.900756746744175</v>
      </c>
      <c r="BB42" s="58">
        <f t="shared" si="74"/>
        <v>11.727576983306275</v>
      </c>
      <c r="BC42" s="58">
        <f t="shared" si="74"/>
        <v>10.538758860241279</v>
      </c>
      <c r="BD42" s="58">
        <f t="shared" si="74"/>
        <v>9.334134274266937</v>
      </c>
      <c r="BE42" s="58">
        <f t="shared" si="74"/>
        <v>8.113533405909124</v>
      </c>
      <c r="BF42" s="58">
        <f t="shared" si="74"/>
        <v>6.876784702234429</v>
      </c>
      <c r="BG42" s="58">
        <f t="shared" si="74"/>
        <v>5.623714859409788</v>
      </c>
      <c r="BH42" s="58">
        <f t="shared" si="74"/>
        <v>4.35414880508736</v>
      </c>
      <c r="BI42" s="58">
        <f t="shared" si="74"/>
        <v>3.0679096806129578</v>
      </c>
      <c r="BJ42" s="58">
        <f t="shared" si="74"/>
        <v>1.7648188230562343</v>
      </c>
      <c r="BK42" s="58">
        <f t="shared" si="74"/>
        <v>0.44469574706085496</v>
      </c>
      <c r="BL42" s="58">
        <f t="shared" si="74"/>
        <v>0</v>
      </c>
      <c r="BM42" s="58">
        <f t="shared" si="74"/>
        <v>13.532988454403567</v>
      </c>
      <c r="BN42" s="58">
        <f t="shared" si="74"/>
        <v>12.221528994899693</v>
      </c>
      <c r="BO42" s="58">
        <f t="shared" si="74"/>
        <v>10.90613515701731</v>
      </c>
      <c r="BP42" s="58">
        <f t="shared" si="74"/>
        <v>9.586795137621277</v>
      </c>
      <c r="BQ42" s="58">
        <f aca="true" t="shared" si="75" ref="BQ42:CI42">BP8*0.4*BP45</f>
        <v>8.263497098167056</v>
      </c>
      <c r="BR42" s="58">
        <f t="shared" si="75"/>
        <v>6.936229164594471</v>
      </c>
      <c r="BS42" s="58">
        <f t="shared" si="75"/>
        <v>5.604979427221171</v>
      </c>
      <c r="BT42" s="58">
        <f t="shared" si="75"/>
        <v>4.269735940635749</v>
      </c>
      <c r="BU42" s="58">
        <f t="shared" si="75"/>
        <v>2.9304867235905707</v>
      </c>
      <c r="BV42" s="58">
        <f t="shared" si="75"/>
        <v>1.5872197588942576</v>
      </c>
      <c r="BW42" s="58">
        <f t="shared" si="75"/>
        <v>0.23992299330385528</v>
      </c>
      <c r="BX42" s="58">
        <f t="shared" si="75"/>
        <v>1.9326762412674726E-16</v>
      </c>
      <c r="BY42" s="58">
        <f t="shared" si="75"/>
        <v>12.292567881131017</v>
      </c>
      <c r="BZ42" s="58">
        <f t="shared" si="75"/>
        <v>10.977387159907327</v>
      </c>
      <c r="CA42" s="58">
        <f t="shared" si="75"/>
        <v>9.658260896519964</v>
      </c>
      <c r="CB42" s="58">
        <f t="shared" si="75"/>
        <v>8.33517725434244</v>
      </c>
      <c r="CC42" s="58">
        <f t="shared" si="75"/>
        <v>7.008124361238383</v>
      </c>
      <c r="CD42" s="58">
        <f t="shared" si="75"/>
        <v>5.677090309455013</v>
      </c>
      <c r="CE42" s="58">
        <f t="shared" si="75"/>
        <v>4.342063155516293</v>
      </c>
      <c r="CF42" s="58">
        <f t="shared" si="75"/>
        <v>3.0030309201157563</v>
      </c>
      <c r="CG42" s="58">
        <f t="shared" si="75"/>
        <v>1.6599815880090187</v>
      </c>
      <c r="CH42" s="58">
        <f t="shared" si="75"/>
        <v>0.31290310790596104</v>
      </c>
      <c r="CI42" s="58">
        <f t="shared" si="75"/>
        <v>1.9326762412674726E-16</v>
      </c>
    </row>
    <row r="43" spans="1:4" ht="13.5" thickBot="1">
      <c r="A43" s="52"/>
      <c r="B43" s="52"/>
      <c r="C43" s="52"/>
      <c r="D43" s="52"/>
    </row>
    <row r="44" spans="1:88" ht="14.25" customHeight="1" thickBot="1">
      <c r="A44" s="52"/>
      <c r="B44" s="53"/>
      <c r="C44" s="39">
        <v>37928</v>
      </c>
      <c r="D44" s="5">
        <v>37958</v>
      </c>
      <c r="E44" s="5">
        <v>37989</v>
      </c>
      <c r="F44" s="5">
        <v>38020</v>
      </c>
      <c r="G44" s="5">
        <v>38049</v>
      </c>
      <c r="H44" s="5">
        <v>38080</v>
      </c>
      <c r="I44" s="5">
        <v>38110</v>
      </c>
      <c r="J44" s="5">
        <v>38141</v>
      </c>
      <c r="K44" s="5">
        <v>38171</v>
      </c>
      <c r="L44" s="5">
        <v>38202</v>
      </c>
      <c r="M44" s="5">
        <v>38233</v>
      </c>
      <c r="N44" s="5">
        <v>38263</v>
      </c>
      <c r="O44" s="5">
        <v>38294</v>
      </c>
      <c r="P44" s="26">
        <v>38324</v>
      </c>
      <c r="Q44" s="26">
        <v>38355</v>
      </c>
      <c r="R44" s="26">
        <v>38386</v>
      </c>
      <c r="S44" s="26">
        <v>38414</v>
      </c>
      <c r="T44" s="26">
        <v>38445</v>
      </c>
      <c r="U44" s="26">
        <v>38475</v>
      </c>
      <c r="V44" s="26">
        <v>38506</v>
      </c>
      <c r="W44" s="26">
        <v>38536</v>
      </c>
      <c r="X44" s="26">
        <v>38567</v>
      </c>
      <c r="Y44" s="26">
        <v>38598</v>
      </c>
      <c r="Z44" s="26">
        <v>38628</v>
      </c>
      <c r="AA44" s="26">
        <v>38659</v>
      </c>
      <c r="AB44" s="26">
        <v>38689</v>
      </c>
      <c r="AC44" s="26">
        <v>38720</v>
      </c>
      <c r="AD44" s="26">
        <v>38751</v>
      </c>
      <c r="AE44" s="26">
        <v>38779</v>
      </c>
      <c r="AF44" s="26">
        <v>38810</v>
      </c>
      <c r="AG44" s="26">
        <v>38840</v>
      </c>
      <c r="AH44" s="26">
        <v>38871</v>
      </c>
      <c r="AI44" s="26">
        <v>38901</v>
      </c>
      <c r="AJ44" s="26">
        <v>38932</v>
      </c>
      <c r="AK44" s="26">
        <v>38963</v>
      </c>
      <c r="AL44" s="26">
        <v>38993</v>
      </c>
      <c r="AM44" s="26">
        <v>39024</v>
      </c>
      <c r="AN44" s="26">
        <v>39054</v>
      </c>
      <c r="AO44" s="26">
        <v>39085</v>
      </c>
      <c r="AP44" s="26">
        <v>39116</v>
      </c>
      <c r="AQ44" s="26">
        <v>39144</v>
      </c>
      <c r="AR44" s="26">
        <v>39175</v>
      </c>
      <c r="AS44" s="26">
        <v>39205</v>
      </c>
      <c r="AT44" s="26">
        <v>39236</v>
      </c>
      <c r="AU44" s="26">
        <v>39266</v>
      </c>
      <c r="AV44" s="26">
        <v>39297</v>
      </c>
      <c r="AW44" s="26">
        <v>39328</v>
      </c>
      <c r="AX44" s="26">
        <v>39358</v>
      </c>
      <c r="AY44" s="26">
        <v>39389</v>
      </c>
      <c r="AZ44" s="26">
        <v>39419</v>
      </c>
      <c r="BA44" s="26">
        <v>39450</v>
      </c>
      <c r="BB44" s="26">
        <v>39481</v>
      </c>
      <c r="BC44" s="26">
        <v>39510</v>
      </c>
      <c r="BD44" s="26">
        <v>39541</v>
      </c>
      <c r="BE44" s="26">
        <v>39571</v>
      </c>
      <c r="BF44" s="26">
        <v>39602</v>
      </c>
      <c r="BG44" s="26">
        <v>39632</v>
      </c>
      <c r="BH44" s="26">
        <v>39663</v>
      </c>
      <c r="BI44" s="26">
        <v>39694</v>
      </c>
      <c r="BJ44" s="26">
        <v>39724</v>
      </c>
      <c r="BK44" s="26">
        <v>39755</v>
      </c>
      <c r="BL44" s="26">
        <v>39785</v>
      </c>
      <c r="BM44" s="26">
        <v>39816</v>
      </c>
      <c r="BN44" s="26">
        <v>39847</v>
      </c>
      <c r="BO44" s="26">
        <v>39875</v>
      </c>
      <c r="BP44" s="26">
        <v>39906</v>
      </c>
      <c r="BQ44" s="26">
        <v>39936</v>
      </c>
      <c r="BR44" s="26">
        <v>39967</v>
      </c>
      <c r="BS44" s="26">
        <v>39997</v>
      </c>
      <c r="BT44" s="26">
        <v>40028</v>
      </c>
      <c r="BU44" s="26">
        <v>40059</v>
      </c>
      <c r="BV44" s="26">
        <v>40089</v>
      </c>
      <c r="BW44" s="26">
        <v>40120</v>
      </c>
      <c r="BX44" s="26">
        <v>40150</v>
      </c>
      <c r="BY44" s="26">
        <v>40181</v>
      </c>
      <c r="BZ44" s="26">
        <v>40212</v>
      </c>
      <c r="CA44" s="26">
        <v>40240</v>
      </c>
      <c r="CB44" s="26">
        <v>40271</v>
      </c>
      <c r="CC44" s="26">
        <v>40301</v>
      </c>
      <c r="CD44" s="26">
        <v>40332</v>
      </c>
      <c r="CE44" s="26">
        <v>40362</v>
      </c>
      <c r="CF44" s="26">
        <v>40393</v>
      </c>
      <c r="CG44" s="26">
        <v>40424</v>
      </c>
      <c r="CH44" s="26">
        <v>40454</v>
      </c>
      <c r="CI44" s="26">
        <v>40485</v>
      </c>
      <c r="CJ44" s="26">
        <v>40515</v>
      </c>
    </row>
    <row r="45" spans="1:88" ht="14.25" customHeight="1">
      <c r="A45" s="52"/>
      <c r="B45" s="55" t="s">
        <v>31</v>
      </c>
      <c r="C45" s="56">
        <v>0.0085</v>
      </c>
      <c r="D45" s="56">
        <v>0.0085</v>
      </c>
      <c r="E45" s="56">
        <v>0.0085</v>
      </c>
      <c r="F45" s="56">
        <v>0.0085</v>
      </c>
      <c r="G45" s="56">
        <v>0.0085</v>
      </c>
      <c r="H45" s="56">
        <v>0.0085</v>
      </c>
      <c r="I45" s="56">
        <v>0.0085</v>
      </c>
      <c r="J45" s="56">
        <v>0.0085</v>
      </c>
      <c r="K45" s="56">
        <v>0.0085</v>
      </c>
      <c r="L45" s="56">
        <v>0.0085</v>
      </c>
      <c r="M45" s="56">
        <v>0.0085</v>
      </c>
      <c r="N45" s="56">
        <v>0.0085</v>
      </c>
      <c r="O45" s="56">
        <v>0.0085</v>
      </c>
      <c r="P45" s="56">
        <v>0.0085</v>
      </c>
      <c r="Q45" s="56">
        <v>0.0085</v>
      </c>
      <c r="R45" s="56">
        <v>0.0085</v>
      </c>
      <c r="S45" s="56">
        <v>0.0085</v>
      </c>
      <c r="T45" s="56">
        <v>0.0085</v>
      </c>
      <c r="U45" s="56">
        <v>0.0085</v>
      </c>
      <c r="V45" s="56">
        <v>0.0085</v>
      </c>
      <c r="W45" s="56">
        <v>0.0085</v>
      </c>
      <c r="X45" s="56">
        <v>0.0085</v>
      </c>
      <c r="Y45" s="56">
        <v>0.0085</v>
      </c>
      <c r="Z45" s="56">
        <v>0.0085</v>
      </c>
      <c r="AA45" s="56">
        <v>0.0085</v>
      </c>
      <c r="AB45" s="56">
        <v>0.0085</v>
      </c>
      <c r="AC45" s="56">
        <v>0.0085</v>
      </c>
      <c r="AD45" s="56">
        <v>0.0085</v>
      </c>
      <c r="AE45" s="56">
        <v>0.0085</v>
      </c>
      <c r="AF45" s="56">
        <v>0.0085</v>
      </c>
      <c r="AG45" s="56">
        <v>0.0085</v>
      </c>
      <c r="AH45" s="56">
        <v>0.0085</v>
      </c>
      <c r="AI45" s="56">
        <v>0.0085</v>
      </c>
      <c r="AJ45" s="56">
        <v>0.0085</v>
      </c>
      <c r="AK45" s="56">
        <v>0.0085</v>
      </c>
      <c r="AL45" s="56">
        <v>0.0085</v>
      </c>
      <c r="AM45" s="56">
        <v>0.0085</v>
      </c>
      <c r="AN45" s="56">
        <v>0.0085</v>
      </c>
      <c r="AO45" s="56">
        <v>0.0085</v>
      </c>
      <c r="AP45" s="56">
        <v>0.0085</v>
      </c>
      <c r="AQ45" s="56">
        <v>0.0085</v>
      </c>
      <c r="AR45" s="56">
        <v>0.0085</v>
      </c>
      <c r="AS45" s="56">
        <v>0.0085</v>
      </c>
      <c r="AT45" s="56">
        <v>0.0085</v>
      </c>
      <c r="AU45" s="56">
        <v>0.0085</v>
      </c>
      <c r="AV45" s="56">
        <v>0.0085</v>
      </c>
      <c r="AW45" s="56">
        <v>0.0085</v>
      </c>
      <c r="AX45" s="56">
        <v>0.0085</v>
      </c>
      <c r="AY45" s="56">
        <v>0.0085</v>
      </c>
      <c r="AZ45" s="56">
        <v>0.0085</v>
      </c>
      <c r="BA45" s="56">
        <v>0.0085</v>
      </c>
      <c r="BB45" s="56">
        <v>0.0085</v>
      </c>
      <c r="BC45" s="56">
        <v>0.0085</v>
      </c>
      <c r="BD45" s="56">
        <v>0.0085</v>
      </c>
      <c r="BE45" s="56">
        <v>0.0085</v>
      </c>
      <c r="BF45" s="56">
        <v>0.0085</v>
      </c>
      <c r="BG45" s="56">
        <v>0.0085</v>
      </c>
      <c r="BH45" s="56">
        <v>0.0085</v>
      </c>
      <c r="BI45" s="56">
        <v>0.0085</v>
      </c>
      <c r="BJ45" s="56">
        <v>0.0085</v>
      </c>
      <c r="BK45" s="56">
        <v>0.0085</v>
      </c>
      <c r="BL45" s="56">
        <v>0.0085</v>
      </c>
      <c r="BM45" s="56">
        <v>0.0085</v>
      </c>
      <c r="BN45" s="56">
        <v>0.0085</v>
      </c>
      <c r="BO45" s="56">
        <v>0.0085</v>
      </c>
      <c r="BP45" s="56">
        <v>0.0085</v>
      </c>
      <c r="BQ45" s="56">
        <v>0.0085</v>
      </c>
      <c r="BR45" s="56">
        <v>0.0085</v>
      </c>
      <c r="BS45" s="56">
        <v>0.0085</v>
      </c>
      <c r="BT45" s="56">
        <v>0.0085</v>
      </c>
      <c r="BU45" s="56">
        <v>0.0085</v>
      </c>
      <c r="BV45" s="56">
        <v>0.0085</v>
      </c>
      <c r="BW45" s="56">
        <v>0.0085</v>
      </c>
      <c r="BX45" s="56">
        <v>0.0085</v>
      </c>
      <c r="BY45" s="56">
        <v>0.0085</v>
      </c>
      <c r="BZ45" s="56">
        <v>0.0085</v>
      </c>
      <c r="CA45" s="56">
        <v>0.0085</v>
      </c>
      <c r="CB45" s="56">
        <v>0.0085</v>
      </c>
      <c r="CC45" s="56">
        <v>0.0085</v>
      </c>
      <c r="CD45" s="56">
        <v>0.0085</v>
      </c>
      <c r="CE45" s="56">
        <v>0.0085</v>
      </c>
      <c r="CF45" s="56">
        <v>0.0085</v>
      </c>
      <c r="CG45" s="56">
        <v>0.0085</v>
      </c>
      <c r="CH45" s="56">
        <v>0.0085</v>
      </c>
      <c r="CI45" s="56">
        <v>0.0085</v>
      </c>
      <c r="CJ45" s="56">
        <v>0.0085</v>
      </c>
    </row>
    <row r="46" spans="1:88" ht="14.25" customHeight="1">
      <c r="A46" s="52"/>
      <c r="B46" s="55" t="s">
        <v>32</v>
      </c>
      <c r="C46" s="57">
        <f>NPV(C45,D36:$CI36)</f>
        <v>858.9926566463758</v>
      </c>
      <c r="D46" s="57">
        <f>NPV(D45,E36:$CI36)</f>
        <v>3219.7730958111433</v>
      </c>
      <c r="E46" s="57">
        <f>NPV(E45,F36:$CI36)</f>
        <v>3026.0580962136446</v>
      </c>
      <c r="F46" s="57">
        <f>NPV(F45,G36:$CI36)</f>
        <v>2828.485688410449</v>
      </c>
      <c r="G46" s="57">
        <f>NPV(G45,H36:$CI36)</f>
        <v>2627.000976124715</v>
      </c>
      <c r="H46" s="57">
        <f>NPV(H45,I36:$CI36)</f>
        <v>2421.5483753781814</v>
      </c>
      <c r="I46" s="57">
        <f>NPV(I45,J36:$CI36)</f>
        <v>2212.071606434867</v>
      </c>
      <c r="J46" s="57">
        <f>NPV(J45,K36:$CI36)</f>
        <v>1998.5136856541926</v>
      </c>
      <c r="K46" s="57">
        <f>NPV(K45,L36:$CI36)</f>
        <v>1780.8169172525304</v>
      </c>
      <c r="L46" s="57">
        <f>NPV(L45,M36:$CI36)</f>
        <v>1558.9228849721565</v>
      </c>
      <c r="M46" s="57">
        <f>NPV(M45,N36:$CI36)</f>
        <v>1332.7724436566277</v>
      </c>
      <c r="N46" s="57">
        <f>NPV(N45,O36:$CI36)</f>
        <v>1102.3057107315394</v>
      </c>
      <c r="O46" s="57">
        <f>NPV(O45,P36:$CI36)</f>
        <v>867.4620575896269</v>
      </c>
      <c r="P46" s="57">
        <f>NPV(P45,Q36:$CI36)</f>
        <v>3526.794531953167</v>
      </c>
      <c r="Q46" s="57">
        <f>NPV(Q45,R36:$CI36)</f>
        <v>3307.6503474328065</v>
      </c>
      <c r="R46" s="57">
        <f>NPV(R45,S36:$CI36)</f>
        <v>3084.152217963604</v>
      </c>
      <c r="S46" s="57">
        <f>NPV(S45,T36:$CI36)</f>
        <v>2856.2382228196884</v>
      </c>
      <c r="T46" s="57">
        <f>NPV(T45,U36:$CI36)</f>
        <v>2623.8456658270848</v>
      </c>
      <c r="U46" s="57">
        <f>NPV(U45,V36:$CI36)</f>
        <v>2386.911066281179</v>
      </c>
      <c r="V46" s="57">
        <f>NPV(V45,W36:$CI36)</f>
        <v>2145.3701497620764</v>
      </c>
      <c r="W46" s="57">
        <f>NPV(W45,X36:$CI36)</f>
        <v>1899.1578388467387</v>
      </c>
      <c r="X46" s="57">
        <f>NPV(X45,Y36:$CI36)</f>
        <v>1648.2082437167371</v>
      </c>
      <c r="Y46" s="57">
        <f>NPV(Y45,Z36:$CI36)</f>
        <v>1392.454652660528</v>
      </c>
      <c r="Z46" s="57">
        <f>NPV(Z45,AA36:$CI36)</f>
        <v>1131.829522469062</v>
      </c>
      <c r="AA46" s="57">
        <f>NPV(AA45,AB36:$CI36)</f>
        <v>866.2644687235795</v>
      </c>
      <c r="AB46" s="57">
        <f>NPV(AB45,AC36:$CI36)</f>
        <v>3861.921549610306</v>
      </c>
      <c r="AC46" s="57">
        <f>NPV(AC45,AD36:$CI36)</f>
        <v>3614.031047441325</v>
      </c>
      <c r="AD46" s="57">
        <f>NPV(AD45,AE36:$CI36)</f>
        <v>3361.2263076505033</v>
      </c>
      <c r="AE46" s="57">
        <f>NPV(AE45,AF36:$CI36)</f>
        <v>3103.4374875345147</v>
      </c>
      <c r="AF46" s="57">
        <f>NPV(AF45,AG36:$CI36)</f>
        <v>2840.593870010234</v>
      </c>
      <c r="AG46" s="57">
        <f>NPV(AG45,AH36:$CI36)</f>
        <v>2572.623853375312</v>
      </c>
      <c r="AH46" s="57">
        <f>NPV(AH45,AI36:$CI36)</f>
        <v>2299.4549409536917</v>
      </c>
      <c r="AI46" s="57">
        <f>NPV(AI45,AJ36:$CI36)</f>
        <v>2021.0137306247366</v>
      </c>
      <c r="AJ46" s="57">
        <f>NPV(AJ45,AK36:$CI36)</f>
        <v>1737.2259042347134</v>
      </c>
      <c r="AK46" s="57">
        <f>NPV(AK45,AL36:$CI36)</f>
        <v>1448.0162168893735</v>
      </c>
      <c r="AL46" s="57">
        <f>NPV(AL45,AM36:$CI36)</f>
        <v>1153.3084861262814</v>
      </c>
      <c r="AM46" s="57">
        <f>NPV(AM45,AN36:$CI36)</f>
        <v>853.0255809656385</v>
      </c>
      <c r="AN46" s="57">
        <f>NPV(AN45,AO36:$CI36)</f>
        <v>4227.560586707471</v>
      </c>
      <c r="AO46" s="57">
        <f>NPV(AO45,AP36:$CI36)</f>
        <v>3947.176095253186</v>
      </c>
      <c r="AP46" s="57">
        <f>NPV(AP45,AQ36:$CI36)</f>
        <v>3661.2451480571262</v>
      </c>
      <c r="AQ46" s="57">
        <f>NPV(AQ45,AR36:$CI36)</f>
        <v>3369.688968369841</v>
      </c>
      <c r="AR46" s="57">
        <f>NPV(AR45,AS36:$CI36)</f>
        <v>3072.4277935207574</v>
      </c>
      <c r="AS46" s="57">
        <f>NPV(AS45,AT36:$CI36)</f>
        <v>2769.3808633746553</v>
      </c>
      <c r="AT46" s="57">
        <f>NPV(AT45,AU36:$CI36)</f>
        <v>2460.4664086583984</v>
      </c>
      <c r="AU46" s="57">
        <f>NPV(AU45,AV36:$CI36)</f>
        <v>2145.601639156506</v>
      </c>
      <c r="AV46" s="57">
        <f>NPV(AV45,AW36:$CI36)</f>
        <v>1824.7027317740917</v>
      </c>
      <c r="AW46" s="57">
        <f>NPV(AW45,AX36:$CI36)</f>
        <v>1497.6848184657742</v>
      </c>
      <c r="AX46" s="57">
        <f>NPV(AX45,AY36:$CI36)</f>
        <v>1164.4619740290527</v>
      </c>
      <c r="AY46" s="57">
        <f>NPV(AY45,AZ36:$CI36)</f>
        <v>824.9472037606823</v>
      </c>
      <c r="AZ46" s="57">
        <f>NPV(AZ45,BA36:$CI36)</f>
        <v>4626.299474623288</v>
      </c>
      <c r="BA46" s="57">
        <f>NPV(BA45,BB36:$CI36)</f>
        <v>4309.187127899311</v>
      </c>
      <c r="BB46" s="57">
        <f>NPV(BB45,BC36:$CI36)</f>
        <v>3985.8149673055977</v>
      </c>
      <c r="BC46" s="57">
        <f>NPV(BC45,BD36:$CI36)</f>
        <v>3656.0941408350286</v>
      </c>
      <c r="BD46" s="57">
        <f>NPV(BD45,BE36:$CI36)</f>
        <v>3319.934684802534</v>
      </c>
      <c r="BE46" s="57">
        <f>NPV(BE45,BF36:$CI36)</f>
        <v>2977.245510831467</v>
      </c>
      <c r="BF46" s="57">
        <f>NPV(BF45,BG36:$CI36)</f>
        <v>2627.9343926937263</v>
      </c>
      <c r="BG46" s="57">
        <f>NPV(BG45,BH36:$CI36)</f>
        <v>2271.907953002018</v>
      </c>
      <c r="BH46" s="57">
        <f>NPV(BH45,BI36:$CI36)</f>
        <v>1909.0716497526328</v>
      </c>
      <c r="BI46" s="57">
        <f>NPV(BI45,BJ36:$CI36)</f>
        <v>1539.32976271713</v>
      </c>
      <c r="BJ46" s="57">
        <f>NPV(BJ45,BK36:$CI36)</f>
        <v>1162.5853796812403</v>
      </c>
      <c r="BK46" s="57">
        <f>NPV(BK45,BL36:$CI36)</f>
        <v>778.7403825293562</v>
      </c>
      <c r="BL46" s="57">
        <f>NPV(BL45,BM36:$CI36)</f>
        <v>4765.650397664258</v>
      </c>
      <c r="BM46" s="57">
        <f>NPV(BM45,BN36:$CI36)</f>
        <v>4408.494183436438</v>
      </c>
      <c r="BN46" s="57">
        <f>NPV(BN45,BO36:$CI36)</f>
        <v>4048.302141387682</v>
      </c>
      <c r="BO46" s="57">
        <f>NPV(BO45,BP36:$CI36)</f>
        <v>3685.0484669815105</v>
      </c>
      <c r="BP46" s="57">
        <f>NPV(BP45,BQ36:$CI36)</f>
        <v>3318.707136342887</v>
      </c>
      <c r="BQ46" s="57">
        <f>NPV(BQ45,BR36:$CI36)</f>
        <v>2949.2519043938355</v>
      </c>
      <c r="BR46" s="57">
        <f>NPV(BR45,BS36:$CI36)</f>
        <v>2576.656302973216</v>
      </c>
      <c r="BS46" s="57">
        <f>NPV(BS45,BT36:$CI36)</f>
        <v>2200.893638940522</v>
      </c>
      <c r="BT46" s="57">
        <f>NPV(BT45,BU36:$CI36)</f>
        <v>1821.9369922635506</v>
      </c>
      <c r="BU46" s="57">
        <f>NPV(BU45,BV36:$CI36)</f>
        <v>1439.7592140898244</v>
      </c>
      <c r="BV46" s="57">
        <f>NPV(BV45,BW36:$CI36)</f>
        <v>1054.3329248016216</v>
      </c>
      <c r="BW46" s="57">
        <f>NPV(BW45,BX36:$CI36)</f>
        <v>665.6305120544696</v>
      </c>
      <c r="BX46" s="57">
        <f>NPV(BX45,BY36:$CI36)</f>
        <v>4286.749512916054</v>
      </c>
      <c r="BY46" s="57">
        <f>NPV(BY45,BZ36:$CI36)</f>
        <v>3925.5226411678755</v>
      </c>
      <c r="BZ46" s="57">
        <f>NPV(BZ45,CA36:$CI36)</f>
        <v>3561.2253410098365</v>
      </c>
      <c r="CA46" s="57">
        <f>NPV(CA45,CB36:$CI36)</f>
        <v>3193.8315138004536</v>
      </c>
      <c r="CB46" s="57">
        <f>NPV(CB45,CC36:$CI36)</f>
        <v>2823.314839059791</v>
      </c>
      <c r="CC46" s="57">
        <f>NPV(CC45,CD36:$CI36)</f>
        <v>2449.6487725838333</v>
      </c>
      <c r="CD46" s="57">
        <f>NPV(CD45,CE36:$CI36)</f>
        <v>2072.8065445428297</v>
      </c>
      <c r="CE46" s="57">
        <f>NPV(CE45,CF36:$CI36)</f>
        <v>1692.7611575634778</v>
      </c>
      <c r="CF46" s="57">
        <f>NPV(CF45,CG36:$CI36)</f>
        <v>1309.485384794801</v>
      </c>
      <c r="CG46" s="57">
        <f>NPV(CG45,CH36:$CI36)</f>
        <v>922.9517679575907</v>
      </c>
      <c r="CH46" s="57">
        <f>NPV(CH45,CI36:$CI36)</f>
        <v>533.1326153772641</v>
      </c>
      <c r="CI46" s="57">
        <v>0</v>
      </c>
      <c r="CJ46" s="57"/>
    </row>
    <row r="47" spans="1:86" ht="14.25" customHeight="1">
      <c r="A47" s="52"/>
      <c r="B47" s="55" t="s">
        <v>33</v>
      </c>
      <c r="C47" s="57">
        <f>NPV(C45,D42:$CI42)</f>
        <v>306.9876595367302</v>
      </c>
      <c r="D47" s="57">
        <f>NPV(D45,E42:$CI42)</f>
        <v>309.59705464279233</v>
      </c>
      <c r="E47" s="57">
        <f>NPV(E45,F42:$CI42)</f>
        <v>304.226801001873</v>
      </c>
      <c r="F47" s="57">
        <f>NPV(F45,G42:$CI42)</f>
        <v>299.53857716028995</v>
      </c>
      <c r="G47" s="57">
        <f>NPV(G45,H42:$CI42)</f>
        <v>295.54788022661467</v>
      </c>
      <c r="H47" s="57">
        <f>NPV(H45,I42:$CI42)</f>
        <v>292.27044330265113</v>
      </c>
      <c r="I47" s="57">
        <f>NPV(I45,J42:$CI42)</f>
        <v>289.72223855386454</v>
      </c>
      <c r="J47" s="57">
        <f>NPV(J45,K42:$CI42)</f>
        <v>287.91948031661815</v>
      </c>
      <c r="K47" s="57">
        <f>NPV(K45,L42:$CI42)</f>
        <v>286.87862824264084</v>
      </c>
      <c r="L47" s="57">
        <f>NPV(L45,M42:$CI42)</f>
        <v>286.6163904811456</v>
      </c>
      <c r="M47" s="57">
        <f>NPV(M45,N42:$CI42)</f>
        <v>287.1497268990349</v>
      </c>
      <c r="N47" s="57">
        <f>NPV(N45,O42:$CI42)</f>
        <v>288.4958523396211</v>
      </c>
      <c r="O47" s="57">
        <f>NPV(O45,P42:$CI42)</f>
        <v>290.67223992030506</v>
      </c>
      <c r="P47" s="57">
        <f>NPV(P45,Q42:$CI42)</f>
        <v>293.1429539596278</v>
      </c>
      <c r="Q47" s="57">
        <f>NPV(Q45,R42:$CI42)</f>
        <v>286.61800830891286</v>
      </c>
      <c r="R47" s="57">
        <f>NPV(R45,S42:$CI42)</f>
        <v>280.8575652272314</v>
      </c>
      <c r="S47" s="57">
        <f>NPV(S45,T42:$CI42)</f>
        <v>275.8790530261349</v>
      </c>
      <c r="T47" s="57">
        <f>NPV(T45,U42:$CI42)</f>
        <v>271.700165649401</v>
      </c>
      <c r="U47" s="57">
        <f>NPV(U45,V42:$CI42)</f>
        <v>268.3388661303967</v>
      </c>
      <c r="V47" s="57">
        <f>NPV(V45,W42:$CI42)</f>
        <v>265.8133900908984</v>
      </c>
      <c r="W47" s="57">
        <f>NPV(W45,X42:$CI42)</f>
        <v>264.14224928183984</v>
      </c>
      <c r="X47" s="57">
        <f>NPV(X45,Y42:$CI42)</f>
        <v>263.34423516647036</v>
      </c>
      <c r="Y47" s="57">
        <f>NPV(Y45,Z42:$CI42)</f>
        <v>263.43842254640185</v>
      </c>
      <c r="Z47" s="57">
        <f>NPV(Z45,AA42:$CI42)</f>
        <v>264.44417323104045</v>
      </c>
      <c r="AA47" s="57">
        <f>NPV(AA45,AB42:$CI42)</f>
        <v>266.3811397508902</v>
      </c>
      <c r="AB47" s="57">
        <f>NPV(AB45,AC42:$CI42)</f>
        <v>268.64537943877275</v>
      </c>
      <c r="AC47" s="57">
        <f>NPV(AC45,AD42:$CI42)</f>
        <v>260.7686661321338</v>
      </c>
      <c r="AD47" s="57">
        <f>NPV(AD45,AE42:$CI42)</f>
        <v>253.74895740545068</v>
      </c>
      <c r="AE47" s="57">
        <f>NPV(AE45,AF42:$CI42)</f>
        <v>247.60585403998437</v>
      </c>
      <c r="AF47" s="57">
        <f>NPV(AF45,AG42:$CI42)</f>
        <v>242.35925581608674</v>
      </c>
      <c r="AG47" s="57">
        <f>NPV(AG45,AH42:$CI42)</f>
        <v>238.02936540630864</v>
      </c>
      <c r="AH47" s="57">
        <f>NPV(AH45,AI42:$CI42)</f>
        <v>234.63669231519677</v>
      </c>
      <c r="AI47" s="57">
        <f>NPV(AI45,AJ42:$CI42)</f>
        <v>232.20205686631527</v>
      </c>
      <c r="AJ47" s="57">
        <f>NPV(AJ45,AK42:$CI42)</f>
        <v>230.74659423702974</v>
      </c>
      <c r="AK47" s="57">
        <f>NPV(AK45,AL42:$CI42)</f>
        <v>230.29175854159828</v>
      </c>
      <c r="AL47" s="57">
        <f>NPV(AL45,AM42:$CI42)</f>
        <v>230.859326963123</v>
      </c>
      <c r="AM47" s="57">
        <f>NPV(AM45,AN42:$CI42)</f>
        <v>232.47140393491503</v>
      </c>
      <c r="AN47" s="57">
        <f>NPV(AN45,AO42:$CI42)</f>
        <v>234.44741086836174</v>
      </c>
      <c r="AO47" s="57">
        <f>NPV(AO45,AP42:$CI42)</f>
        <v>224.9914472805106</v>
      </c>
      <c r="AP47" s="57">
        <f>NPV(AP45,AQ42:$CI42)</f>
        <v>216.49624547432225</v>
      </c>
      <c r="AQ47" s="57">
        <f>NPV(AQ45,AR42:$CI42)</f>
        <v>208.98385017507658</v>
      </c>
      <c r="AR47" s="57">
        <f>NPV(AR45,AS42:$CI42)</f>
        <v>202.4766426713456</v>
      </c>
      <c r="AS47" s="57">
        <f>NPV(AS45,AT42:$CI42)</f>
        <v>196.997345198815</v>
      </c>
      <c r="AT47" s="57">
        <f>NPV(AT45,AU42:$CI42)</f>
        <v>192.5690253766918</v>
      </c>
      <c r="AU47" s="57">
        <f>NPV(AU45,AV42:$CI42)</f>
        <v>189.21510069729828</v>
      </c>
      <c r="AV47" s="57">
        <f>NPV(AV45,AW42:$CI42)</f>
        <v>186.9593430694613</v>
      </c>
      <c r="AW47" s="57">
        <f>NPV(AW45,AX42:$CI42)</f>
        <v>185.82588341630824</v>
      </c>
      <c r="AX47" s="57">
        <f>NPV(AX45,AY42:$CI42)</f>
        <v>185.83921632809222</v>
      </c>
      <c r="AY47" s="57">
        <f>NPV(AY45,AZ42:$CI42)</f>
        <v>187.0242047706732</v>
      </c>
      <c r="AZ47" s="57">
        <f>NPV(AZ45,BA42:$CI42)</f>
        <v>188.6139105112239</v>
      </c>
      <c r="BA47" s="57">
        <f>NPV(BA45,BB42:$CI42)</f>
        <v>177.3163720038251</v>
      </c>
      <c r="BB47" s="57">
        <f>NPV(BB45,BC42:$CI42)</f>
        <v>167.09598418255132</v>
      </c>
      <c r="BC47" s="57">
        <f>NPV(BC45,BD42:$CI42)</f>
        <v>157.97754118786176</v>
      </c>
      <c r="BD47" s="57">
        <f>NPV(BD45,BE42:$CI42)</f>
        <v>149.9862160136916</v>
      </c>
      <c r="BE47" s="57">
        <f>NPV(BE45,BF42:$CI42)</f>
        <v>143.14756544389883</v>
      </c>
      <c r="BF47" s="57">
        <f>NPV(BF45,BG42:$CI42)</f>
        <v>137.48753504793757</v>
      </c>
      <c r="BG47" s="57">
        <f>NPV(BG45,BH42:$CI42)</f>
        <v>133.03246423643526</v>
      </c>
      <c r="BH47" s="57">
        <f>NPV(BH45,BI42:$CI42)</f>
        <v>129.80909137735753</v>
      </c>
      <c r="BI47" s="57">
        <f>NPV(BI45,BJ42:$CI42)</f>
        <v>127.8445589734521</v>
      </c>
      <c r="BJ47" s="57">
        <f>NPV(BJ45,BK42:$CI42)</f>
        <v>127.16641890167024</v>
      </c>
      <c r="BK47" s="57">
        <f>NPV(BK45,BL42:$CI42)</f>
        <v>127.80263771527359</v>
      </c>
      <c r="BL47" s="57">
        <f>NPV(BL45,BM42:$CI42)</f>
        <v>128.8889601358534</v>
      </c>
      <c r="BM47" s="57">
        <f>NPV(BM45,BN42:$CI42)</f>
        <v>116.45152784260459</v>
      </c>
      <c r="BN47" s="57">
        <f>NPV(BN45,BO42:$CI42)</f>
        <v>105.21983683436702</v>
      </c>
      <c r="BO47" s="57">
        <f>NPV(BO45,BP42:$CI42)</f>
        <v>95.20807029044182</v>
      </c>
      <c r="BP47" s="57">
        <f>NPV(BP45,BQ42:$CI42)</f>
        <v>86.43054375028927</v>
      </c>
      <c r="BQ47" s="57">
        <f>NPV(BQ45,BR42:$CI42)</f>
        <v>78.90170627399968</v>
      </c>
      <c r="BR47" s="57">
        <f>NPV(BR45,BS42:$CI42)</f>
        <v>72.6361416127342</v>
      </c>
      <c r="BS47" s="57">
        <f>NPV(BS45,BT42:$CI42)</f>
        <v>67.64856938922128</v>
      </c>
      <c r="BT47" s="57">
        <f>NPV(BT45,BU42:$CI42)</f>
        <v>63.95384628839391</v>
      </c>
      <c r="BU47" s="57">
        <f>NPV(BU45,BV42:$CI42)</f>
        <v>61.566967258254685</v>
      </c>
      <c r="BV47" s="57">
        <f>NPV(BV45,BW42:$CI42)</f>
        <v>60.503066721055596</v>
      </c>
      <c r="BW47" s="57">
        <f>NPV(BW45,BX42:$CI42)</f>
        <v>60.77741979488071</v>
      </c>
      <c r="BX47" s="57">
        <f>NPV(BX45,BY42:$CI42)</f>
        <v>61.29402786313719</v>
      </c>
      <c r="BY47" s="57">
        <f>NPV(BY45,BZ42:$CI42)</f>
        <v>49.52245921884283</v>
      </c>
      <c r="BZ47" s="57">
        <f>NPV(BZ45,CA42:$CI42)</f>
        <v>38.96601296229567</v>
      </c>
      <c r="CA47" s="57">
        <f>NPV(CA45,CB42:$CI42)</f>
        <v>29.638963175955222</v>
      </c>
      <c r="CB47" s="57">
        <f>NPV(CB45,CC42:$CI42)</f>
        <v>21.5557171086084</v>
      </c>
      <c r="CC47" s="57">
        <f>NPV(CC45,CD42:$CI42)</f>
        <v>14.730816342793187</v>
      </c>
      <c r="CD47" s="57">
        <f>NPV(CD45,CE42:$CI42)</f>
        <v>9.178937972251916</v>
      </c>
      <c r="CE47" s="57">
        <f>NPV(CE45,CF42:$CI42)</f>
        <v>4.914895789499765</v>
      </c>
      <c r="CF47" s="57">
        <f>NPV(CF45,CG42:$CI42)</f>
        <v>1.9536414835947562</v>
      </c>
      <c r="CG47" s="57">
        <f>NPV(CG45,CH42:$CI42)</f>
        <v>0.3102658481962927</v>
      </c>
      <c r="CH47" s="57">
        <f>NPV(CH45,CI42:$CI42)</f>
        <v>1.9163869521739937E-16</v>
      </c>
    </row>
    <row r="48" spans="1:86" ht="14.25" customHeight="1">
      <c r="A48" s="52"/>
      <c r="B48" s="55" t="s">
        <v>34</v>
      </c>
      <c r="C48" s="57">
        <f>C46+C47</f>
        <v>1165.980316183106</v>
      </c>
      <c r="D48" s="57">
        <f aca="true" t="shared" si="76" ref="D48:BO48">D46+D47</f>
        <v>3529.370150453936</v>
      </c>
      <c r="E48" s="57">
        <f t="shared" si="76"/>
        <v>3330.2848972155175</v>
      </c>
      <c r="F48" s="57">
        <f t="shared" si="76"/>
        <v>3128.024265570739</v>
      </c>
      <c r="G48" s="57">
        <f t="shared" si="76"/>
        <v>2922.54885635133</v>
      </c>
      <c r="H48" s="57">
        <f t="shared" si="76"/>
        <v>2713.8188186808325</v>
      </c>
      <c r="I48" s="57">
        <f t="shared" si="76"/>
        <v>2501.7938449887315</v>
      </c>
      <c r="J48" s="57">
        <f t="shared" si="76"/>
        <v>2286.433165970811</v>
      </c>
      <c r="K48" s="57">
        <f t="shared" si="76"/>
        <v>2067.6955454951712</v>
      </c>
      <c r="L48" s="57">
        <f t="shared" si="76"/>
        <v>1845.539275453302</v>
      </c>
      <c r="M48" s="57">
        <f t="shared" si="76"/>
        <v>1619.9221705556627</v>
      </c>
      <c r="N48" s="57">
        <f t="shared" si="76"/>
        <v>1390.8015630711604</v>
      </c>
      <c r="O48" s="57">
        <f t="shared" si="76"/>
        <v>1158.134297509932</v>
      </c>
      <c r="P48" s="57">
        <f t="shared" si="76"/>
        <v>3819.9374859127947</v>
      </c>
      <c r="Q48" s="57">
        <f t="shared" si="76"/>
        <v>3594.2683557417195</v>
      </c>
      <c r="R48" s="57">
        <f t="shared" si="76"/>
        <v>3365.0097831908356</v>
      </c>
      <c r="S48" s="57">
        <f t="shared" si="76"/>
        <v>3132.1172758458233</v>
      </c>
      <c r="T48" s="57">
        <f t="shared" si="76"/>
        <v>2895.5458314764855</v>
      </c>
      <c r="U48" s="57">
        <f t="shared" si="76"/>
        <v>2655.2499324115756</v>
      </c>
      <c r="V48" s="57">
        <f t="shared" si="76"/>
        <v>2411.1835398529747</v>
      </c>
      <c r="W48" s="57">
        <f t="shared" si="76"/>
        <v>2163.3000881285784</v>
      </c>
      <c r="X48" s="57">
        <f t="shared" si="76"/>
        <v>1911.5524788832074</v>
      </c>
      <c r="Y48" s="57">
        <f t="shared" si="76"/>
        <v>1655.8930752069298</v>
      </c>
      <c r="Z48" s="57">
        <f t="shared" si="76"/>
        <v>1396.2736957001025</v>
      </c>
      <c r="AA48" s="57">
        <f t="shared" si="76"/>
        <v>1132.6456084744698</v>
      </c>
      <c r="AB48" s="57">
        <f t="shared" si="76"/>
        <v>4130.566929049079</v>
      </c>
      <c r="AC48" s="57">
        <f t="shared" si="76"/>
        <v>3874.7997135734586</v>
      </c>
      <c r="AD48" s="57">
        <f t="shared" si="76"/>
        <v>3614.975265055954</v>
      </c>
      <c r="AE48" s="57">
        <f t="shared" si="76"/>
        <v>3351.043341574499</v>
      </c>
      <c r="AF48" s="57">
        <f t="shared" si="76"/>
        <v>3082.9531258263205</v>
      </c>
      <c r="AG48" s="57">
        <f t="shared" si="76"/>
        <v>2810.6532187816206</v>
      </c>
      <c r="AH48" s="57">
        <f t="shared" si="76"/>
        <v>2534.0916332688885</v>
      </c>
      <c r="AI48" s="57">
        <f t="shared" si="76"/>
        <v>2253.2157874910517</v>
      </c>
      <c r="AJ48" s="57">
        <f t="shared" si="76"/>
        <v>1967.9724984717432</v>
      </c>
      <c r="AK48" s="57">
        <f t="shared" si="76"/>
        <v>1678.3079754309717</v>
      </c>
      <c r="AL48" s="57">
        <f t="shared" si="76"/>
        <v>1384.1678130894045</v>
      </c>
      <c r="AM48" s="57">
        <f t="shared" si="76"/>
        <v>1085.4969849005536</v>
      </c>
      <c r="AN48" s="57">
        <f t="shared" si="76"/>
        <v>4462.007997575833</v>
      </c>
      <c r="AO48" s="57">
        <f t="shared" si="76"/>
        <v>4172.167542533696</v>
      </c>
      <c r="AP48" s="57">
        <f t="shared" si="76"/>
        <v>3877.7413935314485</v>
      </c>
      <c r="AQ48" s="57">
        <f t="shared" si="76"/>
        <v>3578.6728185449174</v>
      </c>
      <c r="AR48" s="57">
        <f t="shared" si="76"/>
        <v>3274.904436192103</v>
      </c>
      <c r="AS48" s="57">
        <f t="shared" si="76"/>
        <v>2966.37820857347</v>
      </c>
      <c r="AT48" s="57">
        <f t="shared" si="76"/>
        <v>2653.0354340350905</v>
      </c>
      <c r="AU48" s="57">
        <f t="shared" si="76"/>
        <v>2334.816739853804</v>
      </c>
      <c r="AV48" s="57">
        <f t="shared" si="76"/>
        <v>2011.662074843553</v>
      </c>
      <c r="AW48" s="57">
        <f t="shared" si="76"/>
        <v>1683.5107018820825</v>
      </c>
      <c r="AX48" s="57">
        <f t="shared" si="76"/>
        <v>1350.301190357145</v>
      </c>
      <c r="AY48" s="57">
        <f t="shared" si="76"/>
        <v>1011.9714085313556</v>
      </c>
      <c r="AZ48" s="57">
        <f t="shared" si="76"/>
        <v>4814.913385134512</v>
      </c>
      <c r="BA48" s="57">
        <f t="shared" si="76"/>
        <v>4486.503499903136</v>
      </c>
      <c r="BB48" s="57">
        <f t="shared" si="76"/>
        <v>4152.910951488149</v>
      </c>
      <c r="BC48" s="57">
        <f t="shared" si="76"/>
        <v>3814.0716820228904</v>
      </c>
      <c r="BD48" s="57">
        <f t="shared" si="76"/>
        <v>3469.9209008162256</v>
      </c>
      <c r="BE48" s="57">
        <f t="shared" si="76"/>
        <v>3120.3930762753657</v>
      </c>
      <c r="BF48" s="57">
        <f t="shared" si="76"/>
        <v>2765.4219277416637</v>
      </c>
      <c r="BG48" s="57">
        <f t="shared" si="76"/>
        <v>2404.9404172384534</v>
      </c>
      <c r="BH48" s="57">
        <f t="shared" si="76"/>
        <v>2038.8807411299904</v>
      </c>
      <c r="BI48" s="57">
        <f t="shared" si="76"/>
        <v>1667.1743216905822</v>
      </c>
      <c r="BJ48" s="57">
        <f t="shared" si="76"/>
        <v>1289.7517985829106</v>
      </c>
      <c r="BK48" s="57">
        <f t="shared" si="76"/>
        <v>906.5430202446298</v>
      </c>
      <c r="BL48" s="57">
        <f t="shared" si="76"/>
        <v>4894.539357800111</v>
      </c>
      <c r="BM48" s="57">
        <f t="shared" si="76"/>
        <v>4524.945711279042</v>
      </c>
      <c r="BN48" s="57">
        <f t="shared" si="76"/>
        <v>4153.521978222048</v>
      </c>
      <c r="BO48" s="57">
        <f t="shared" si="76"/>
        <v>3780.2565372719523</v>
      </c>
      <c r="BP48" s="57">
        <f aca="true" t="shared" si="77" ref="BP48:CH48">BP46+BP47</f>
        <v>3405.1376800931766</v>
      </c>
      <c r="BQ48" s="57">
        <f t="shared" si="77"/>
        <v>3028.153610667835</v>
      </c>
      <c r="BR48" s="57">
        <f t="shared" si="77"/>
        <v>2649.2924445859503</v>
      </c>
      <c r="BS48" s="57">
        <f t="shared" si="77"/>
        <v>2268.5422083297435</v>
      </c>
      <c r="BT48" s="57">
        <f t="shared" si="77"/>
        <v>1885.8908385519444</v>
      </c>
      <c r="BU48" s="57">
        <f t="shared" si="77"/>
        <v>1501.326181348079</v>
      </c>
      <c r="BV48" s="57">
        <f t="shared" si="77"/>
        <v>1114.8359915226772</v>
      </c>
      <c r="BW48" s="57">
        <f t="shared" si="77"/>
        <v>726.4079318493503</v>
      </c>
      <c r="BX48" s="57">
        <f t="shared" si="77"/>
        <v>4348.043540779191</v>
      </c>
      <c r="BY48" s="57">
        <f t="shared" si="77"/>
        <v>3975.0451003867183</v>
      </c>
      <c r="BZ48" s="57">
        <f t="shared" si="77"/>
        <v>3600.191353972132</v>
      </c>
      <c r="CA48" s="57">
        <f t="shared" si="77"/>
        <v>3223.470476976409</v>
      </c>
      <c r="CB48" s="57">
        <f t="shared" si="77"/>
        <v>2844.8705561683996</v>
      </c>
      <c r="CC48" s="57">
        <f t="shared" si="77"/>
        <v>2464.3795889266266</v>
      </c>
      <c r="CD48" s="57">
        <f t="shared" si="77"/>
        <v>2081.9854825150815</v>
      </c>
      <c r="CE48" s="57">
        <f t="shared" si="77"/>
        <v>1697.6760533529775</v>
      </c>
      <c r="CF48" s="57">
        <f t="shared" si="77"/>
        <v>1311.4390262783957</v>
      </c>
      <c r="CG48" s="57">
        <f t="shared" si="77"/>
        <v>923.262033805787</v>
      </c>
      <c r="CH48" s="57">
        <f t="shared" si="77"/>
        <v>533.1326153772641</v>
      </c>
    </row>
    <row r="49" spans="1:86" ht="14.25" customHeight="1">
      <c r="A49" s="52"/>
      <c r="B49" s="55" t="s">
        <v>35</v>
      </c>
      <c r="C49" s="69">
        <f>C48-C8</f>
        <v>1165.980316183106</v>
      </c>
      <c r="D49" s="69">
        <f aca="true" t="shared" si="78" ref="D49:BO49">D48-D8</f>
        <v>1175.891148870664</v>
      </c>
      <c r="E49" s="57">
        <f t="shared" si="78"/>
        <v>1190.8285295393885</v>
      </c>
      <c r="F49" s="57">
        <f t="shared" si="78"/>
        <v>1205.4434304125925</v>
      </c>
      <c r="G49" s="57">
        <f t="shared" si="78"/>
        <v>1219.727119324931</v>
      </c>
      <c r="H49" s="57">
        <f t="shared" si="78"/>
        <v>1233.670725486948</v>
      </c>
      <c r="I49" s="57">
        <f t="shared" si="78"/>
        <v>1247.2652376492952</v>
      </c>
      <c r="J49" s="57">
        <f t="shared" si="78"/>
        <v>1260.501502244726</v>
      </c>
      <c r="K49" s="57">
        <f t="shared" si="78"/>
        <v>1273.3702215076319</v>
      </c>
      <c r="L49" s="57">
        <f t="shared" si="78"/>
        <v>1285.8619515708208</v>
      </c>
      <c r="M49" s="57">
        <f t="shared" si="78"/>
        <v>1297.9671005393252</v>
      </c>
      <c r="N49" s="57">
        <f t="shared" si="78"/>
        <v>1309.675926540943</v>
      </c>
      <c r="O49" s="57">
        <f t="shared" si="78"/>
        <v>1158.134297509932</v>
      </c>
      <c r="P49" s="57">
        <f t="shared" si="78"/>
        <v>1167.9784390387672</v>
      </c>
      <c r="Q49" s="57">
        <f t="shared" si="78"/>
        <v>1183.4753697690317</v>
      </c>
      <c r="R49" s="57">
        <f t="shared" si="78"/>
        <v>1198.597575682611</v>
      </c>
      <c r="S49" s="57">
        <f t="shared" si="78"/>
        <v>1213.3351207116789</v>
      </c>
      <c r="T49" s="57">
        <f t="shared" si="78"/>
        <v>1227.6779117635097</v>
      </c>
      <c r="U49" s="57">
        <f t="shared" si="78"/>
        <v>1241.615696644898</v>
      </c>
      <c r="V49" s="57">
        <f t="shared" si="78"/>
        <v>1255.1380619614881</v>
      </c>
      <c r="W49" s="57">
        <f t="shared" si="78"/>
        <v>1268.2344309917335</v>
      </c>
      <c r="X49" s="57">
        <f t="shared" si="78"/>
        <v>1280.894061535151</v>
      </c>
      <c r="Y49" s="57">
        <f t="shared" si="78"/>
        <v>1293.1060437346305</v>
      </c>
      <c r="Z49" s="57">
        <f t="shared" si="78"/>
        <v>1304.8592978724655</v>
      </c>
      <c r="AA49" s="57">
        <f t="shared" si="78"/>
        <v>1132.6456084744698</v>
      </c>
      <c r="AB49" s="57">
        <f t="shared" si="78"/>
        <v>1142.2730961465022</v>
      </c>
      <c r="AC49" s="57">
        <f t="shared" si="78"/>
        <v>1158.2578345128427</v>
      </c>
      <c r="AD49" s="57">
        <f t="shared" si="78"/>
        <v>1173.807764052231</v>
      </c>
      <c r="AE49" s="57">
        <f t="shared" si="78"/>
        <v>1188.9115817987804</v>
      </c>
      <c r="AF49" s="57">
        <f t="shared" si="78"/>
        <v>1203.5578069396006</v>
      </c>
      <c r="AG49" s="57">
        <f t="shared" si="78"/>
        <v>1217.7347784682493</v>
      </c>
      <c r="AH49" s="57">
        <f t="shared" si="78"/>
        <v>1231.430652809886</v>
      </c>
      <c r="AI49" s="57">
        <f t="shared" si="78"/>
        <v>1244.6334014177346</v>
      </c>
      <c r="AJ49" s="57">
        <f t="shared" si="78"/>
        <v>1257.330808340539</v>
      </c>
      <c r="AK49" s="57">
        <f t="shared" si="78"/>
        <v>1269.51046776071</v>
      </c>
      <c r="AL49" s="57">
        <f t="shared" si="78"/>
        <v>1281.1597815027815</v>
      </c>
      <c r="AM49" s="57">
        <f t="shared" si="78"/>
        <v>1085.4969849005536</v>
      </c>
      <c r="AN49" s="57">
        <f t="shared" si="78"/>
        <v>1094.723709272208</v>
      </c>
      <c r="AO49" s="57">
        <f t="shared" si="78"/>
        <v>1111.1001578064597</v>
      </c>
      <c r="AP49" s="57">
        <f t="shared" si="78"/>
        <v>1126.9727506557429</v>
      </c>
      <c r="AQ49" s="57">
        <f t="shared" si="78"/>
        <v>1142.3286331863542</v>
      </c>
      <c r="AR49" s="57">
        <f t="shared" si="78"/>
        <v>1157.1547493576913</v>
      </c>
      <c r="AS49" s="57">
        <f t="shared" si="78"/>
        <v>1171.437839069585</v>
      </c>
      <c r="AT49" s="57">
        <f t="shared" si="78"/>
        <v>1185.1644354776336</v>
      </c>
      <c r="AU49" s="57">
        <f t="shared" si="78"/>
        <v>1198.3208622761638</v>
      </c>
      <c r="AV49" s="57">
        <f t="shared" si="78"/>
        <v>1210.893230948424</v>
      </c>
      <c r="AW49" s="57">
        <f t="shared" si="78"/>
        <v>1222.8674379836648</v>
      </c>
      <c r="AX49" s="57">
        <f t="shared" si="78"/>
        <v>1234.2291620607125</v>
      </c>
      <c r="AY49" s="57">
        <f t="shared" si="78"/>
        <v>1011.9714085313556</v>
      </c>
      <c r="AZ49" s="57">
        <f t="shared" si="78"/>
        <v>1020.573165503873</v>
      </c>
      <c r="BA49" s="57">
        <f t="shared" si="78"/>
        <v>1037.2161518718794</v>
      </c>
      <c r="BB49" s="57">
        <f t="shared" si="78"/>
        <v>1053.2759925936562</v>
      </c>
      <c r="BC49" s="57">
        <f t="shared" si="78"/>
        <v>1068.73807194438</v>
      </c>
      <c r="BD49" s="57">
        <f t="shared" si="78"/>
        <v>1083.587546137072</v>
      </c>
      <c r="BE49" s="57">
        <f t="shared" si="78"/>
        <v>1097.8093403240632</v>
      </c>
      <c r="BF49" s="57">
        <f t="shared" si="78"/>
        <v>1111.3881455623143</v>
      </c>
      <c r="BG49" s="57">
        <f t="shared" si="78"/>
        <v>1124.3084157421713</v>
      </c>
      <c r="BH49" s="57">
        <f t="shared" si="78"/>
        <v>1136.5543644791205</v>
      </c>
      <c r="BI49" s="57">
        <f t="shared" si="78"/>
        <v>1148.1099619681604</v>
      </c>
      <c r="BJ49" s="57">
        <f t="shared" si="78"/>
        <v>1158.9589318003063</v>
      </c>
      <c r="BK49" s="57">
        <f t="shared" si="78"/>
        <v>906.5430202446298</v>
      </c>
      <c r="BL49" s="57">
        <f t="shared" si="78"/>
        <v>914.2486359167096</v>
      </c>
      <c r="BM49" s="57">
        <f t="shared" si="78"/>
        <v>930.3783598379569</v>
      </c>
      <c r="BN49" s="57">
        <f t="shared" si="78"/>
        <v>945.8351673346046</v>
      </c>
      <c r="BO49" s="57">
        <f t="shared" si="78"/>
        <v>960.6109085598123</v>
      </c>
      <c r="BP49" s="57">
        <f aca="true" t="shared" si="79" ref="BP49:CH49">BP48-BP8</f>
        <v>974.6973571028666</v>
      </c>
      <c r="BQ49" s="57">
        <f t="shared" si="79"/>
        <v>988.0862093165199</v>
      </c>
      <c r="BR49" s="57">
        <f t="shared" si="79"/>
        <v>1000.7690836385473</v>
      </c>
      <c r="BS49" s="57">
        <f t="shared" si="79"/>
        <v>1012.7375199074647</v>
      </c>
      <c r="BT49" s="57">
        <f t="shared" si="79"/>
        <v>1023.9829786723649</v>
      </c>
      <c r="BU49" s="57">
        <f t="shared" si="79"/>
        <v>1034.4968404968267</v>
      </c>
      <c r="BV49" s="57">
        <f t="shared" si="79"/>
        <v>1044.2704052568374</v>
      </c>
      <c r="BW49" s="57">
        <f t="shared" si="79"/>
        <v>726.4079318493502</v>
      </c>
      <c r="BX49" s="57">
        <f t="shared" si="79"/>
        <v>732.5823992700689</v>
      </c>
      <c r="BY49" s="57">
        <f t="shared" si="79"/>
        <v>746.4018180610342</v>
      </c>
      <c r="BZ49" s="57">
        <f t="shared" si="79"/>
        <v>759.526384407437</v>
      </c>
      <c r="CA49" s="57">
        <f t="shared" si="79"/>
        <v>771.9477551109858</v>
      </c>
      <c r="CB49" s="57">
        <f t="shared" si="79"/>
        <v>783.6575087453461</v>
      </c>
      <c r="CC49" s="57">
        <f t="shared" si="79"/>
        <v>794.6471449692701</v>
      </c>
      <c r="CD49" s="57">
        <f t="shared" si="79"/>
        <v>804.9080838338191</v>
      </c>
      <c r="CE49" s="57">
        <f t="shared" si="79"/>
        <v>814.4316650836375</v>
      </c>
      <c r="CF49" s="57">
        <f t="shared" si="79"/>
        <v>823.2091474522138</v>
      </c>
      <c r="CG49" s="57">
        <f t="shared" si="79"/>
        <v>831.2317079510926</v>
      </c>
      <c r="CH49" s="57">
        <f t="shared" si="79"/>
        <v>533.1326153772641</v>
      </c>
    </row>
    <row r="50" ht="14.25" customHeight="1"/>
    <row r="51" ht="13.5" thickBot="1"/>
    <row r="52" spans="1:88" ht="14.25" customHeight="1" thickBot="1">
      <c r="A52" s="52"/>
      <c r="B52" s="53"/>
      <c r="C52" s="63">
        <v>37928</v>
      </c>
      <c r="D52" s="54">
        <v>37958</v>
      </c>
      <c r="E52" s="54">
        <v>37989</v>
      </c>
      <c r="F52" s="54">
        <v>38020</v>
      </c>
      <c r="G52" s="54">
        <v>38049</v>
      </c>
      <c r="H52" s="54">
        <v>38080</v>
      </c>
      <c r="I52" s="54">
        <v>38110</v>
      </c>
      <c r="J52" s="54">
        <v>38141</v>
      </c>
      <c r="K52" s="54">
        <v>38171</v>
      </c>
      <c r="L52" s="54">
        <v>38202</v>
      </c>
      <c r="M52" s="54">
        <v>38233</v>
      </c>
      <c r="N52" s="54">
        <v>38263</v>
      </c>
      <c r="O52" s="54">
        <v>38294</v>
      </c>
      <c r="P52" s="64">
        <v>38324</v>
      </c>
      <c r="Q52" s="64">
        <v>38355</v>
      </c>
      <c r="R52" s="64">
        <v>38386</v>
      </c>
      <c r="S52" s="64">
        <v>38414</v>
      </c>
      <c r="T52" s="64">
        <v>38445</v>
      </c>
      <c r="U52" s="64">
        <v>38475</v>
      </c>
      <c r="V52" s="64">
        <v>38506</v>
      </c>
      <c r="W52" s="64">
        <v>38536</v>
      </c>
      <c r="X52" s="64">
        <v>38567</v>
      </c>
      <c r="Y52" s="64">
        <v>38598</v>
      </c>
      <c r="Z52" s="64">
        <v>38628</v>
      </c>
      <c r="AA52" s="64">
        <v>38659</v>
      </c>
      <c r="AB52" s="64">
        <v>38689</v>
      </c>
      <c r="AC52" s="64">
        <v>38720</v>
      </c>
      <c r="AD52" s="64">
        <v>38751</v>
      </c>
      <c r="AE52" s="64">
        <v>38779</v>
      </c>
      <c r="AF52" s="64">
        <v>38810</v>
      </c>
      <c r="AG52" s="64">
        <v>38840</v>
      </c>
      <c r="AH52" s="64">
        <v>38871</v>
      </c>
      <c r="AI52" s="64">
        <v>38901</v>
      </c>
      <c r="AJ52" s="64">
        <v>38932</v>
      </c>
      <c r="AK52" s="64">
        <v>38963</v>
      </c>
      <c r="AL52" s="64">
        <v>38993</v>
      </c>
      <c r="AM52" s="64">
        <v>39024</v>
      </c>
      <c r="AN52" s="64">
        <v>39054</v>
      </c>
      <c r="AO52" s="64">
        <v>39085</v>
      </c>
      <c r="AP52" s="64">
        <v>39116</v>
      </c>
      <c r="AQ52" s="64">
        <v>39144</v>
      </c>
      <c r="AR52" s="64">
        <v>39175</v>
      </c>
      <c r="AS52" s="64">
        <v>39205</v>
      </c>
      <c r="AT52" s="64">
        <v>39236</v>
      </c>
      <c r="AU52" s="64">
        <v>39266</v>
      </c>
      <c r="AV52" s="64">
        <v>39297</v>
      </c>
      <c r="AW52" s="64">
        <v>39328</v>
      </c>
      <c r="AX52" s="64">
        <v>39358</v>
      </c>
      <c r="AY52" s="64">
        <v>39389</v>
      </c>
      <c r="AZ52" s="64">
        <v>39419</v>
      </c>
      <c r="BA52" s="64">
        <v>39450</v>
      </c>
      <c r="BB52" s="64">
        <v>39481</v>
      </c>
      <c r="BC52" s="64">
        <v>39510</v>
      </c>
      <c r="BD52" s="64">
        <v>39541</v>
      </c>
      <c r="BE52" s="64">
        <v>39571</v>
      </c>
      <c r="BF52" s="64">
        <v>39602</v>
      </c>
      <c r="BG52" s="64">
        <v>39632</v>
      </c>
      <c r="BH52" s="64">
        <v>39663</v>
      </c>
      <c r="BI52" s="64">
        <v>39694</v>
      </c>
      <c r="BJ52" s="64">
        <v>39724</v>
      </c>
      <c r="BK52" s="64">
        <v>39755</v>
      </c>
      <c r="BL52" s="64">
        <v>39785</v>
      </c>
      <c r="BM52" s="64">
        <v>39816</v>
      </c>
      <c r="BN52" s="64">
        <v>39847</v>
      </c>
      <c r="BO52" s="64">
        <v>39875</v>
      </c>
      <c r="BP52" s="64">
        <v>39906</v>
      </c>
      <c r="BQ52" s="64">
        <v>39936</v>
      </c>
      <c r="BR52" s="64">
        <v>39967</v>
      </c>
      <c r="BS52" s="64">
        <v>39997</v>
      </c>
      <c r="BT52" s="64">
        <v>40028</v>
      </c>
      <c r="BU52" s="64">
        <v>40059</v>
      </c>
      <c r="BV52" s="64">
        <v>40089</v>
      </c>
      <c r="BW52" s="64">
        <v>40120</v>
      </c>
      <c r="BX52" s="64">
        <v>40150</v>
      </c>
      <c r="BY52" s="64">
        <v>40181</v>
      </c>
      <c r="BZ52" s="64">
        <v>40212</v>
      </c>
      <c r="CA52" s="64">
        <v>40240</v>
      </c>
      <c r="CB52" s="64">
        <v>40271</v>
      </c>
      <c r="CC52" s="64">
        <v>40301</v>
      </c>
      <c r="CD52" s="64">
        <v>40332</v>
      </c>
      <c r="CE52" s="64">
        <v>40362</v>
      </c>
      <c r="CF52" s="64">
        <v>40393</v>
      </c>
      <c r="CG52" s="64">
        <v>40424</v>
      </c>
      <c r="CH52" s="64">
        <v>40454</v>
      </c>
      <c r="CI52" s="64">
        <v>40485</v>
      </c>
      <c r="CJ52" s="26">
        <v>40515</v>
      </c>
    </row>
    <row r="53" spans="1:88" ht="14.25" customHeight="1">
      <c r="A53" s="52"/>
      <c r="B53" s="66" t="s">
        <v>41</v>
      </c>
      <c r="C53" s="65">
        <v>0.005</v>
      </c>
      <c r="D53" s="65">
        <f>C53</f>
        <v>0.005</v>
      </c>
      <c r="E53" s="65">
        <f aca="true" t="shared" si="80" ref="E53:BP53">D53</f>
        <v>0.005</v>
      </c>
      <c r="F53" s="65">
        <f t="shared" si="80"/>
        <v>0.005</v>
      </c>
      <c r="G53" s="65">
        <f t="shared" si="80"/>
        <v>0.005</v>
      </c>
      <c r="H53" s="65">
        <f t="shared" si="80"/>
        <v>0.005</v>
      </c>
      <c r="I53" s="65">
        <f t="shared" si="80"/>
        <v>0.005</v>
      </c>
      <c r="J53" s="65">
        <f t="shared" si="80"/>
        <v>0.005</v>
      </c>
      <c r="K53" s="65">
        <f t="shared" si="80"/>
        <v>0.005</v>
      </c>
      <c r="L53" s="65">
        <f t="shared" si="80"/>
        <v>0.005</v>
      </c>
      <c r="M53" s="65">
        <f t="shared" si="80"/>
        <v>0.005</v>
      </c>
      <c r="N53" s="65">
        <f t="shared" si="80"/>
        <v>0.005</v>
      </c>
      <c r="O53" s="65">
        <f t="shared" si="80"/>
        <v>0.005</v>
      </c>
      <c r="P53" s="65">
        <f t="shared" si="80"/>
        <v>0.005</v>
      </c>
      <c r="Q53" s="65">
        <f t="shared" si="80"/>
        <v>0.005</v>
      </c>
      <c r="R53" s="65">
        <f t="shared" si="80"/>
        <v>0.005</v>
      </c>
      <c r="S53" s="65">
        <f t="shared" si="80"/>
        <v>0.005</v>
      </c>
      <c r="T53" s="65">
        <f t="shared" si="80"/>
        <v>0.005</v>
      </c>
      <c r="U53" s="65">
        <f t="shared" si="80"/>
        <v>0.005</v>
      </c>
      <c r="V53" s="65">
        <f t="shared" si="80"/>
        <v>0.005</v>
      </c>
      <c r="W53" s="65">
        <f t="shared" si="80"/>
        <v>0.005</v>
      </c>
      <c r="X53" s="65">
        <f t="shared" si="80"/>
        <v>0.005</v>
      </c>
      <c r="Y53" s="65">
        <f t="shared" si="80"/>
        <v>0.005</v>
      </c>
      <c r="Z53" s="65">
        <f t="shared" si="80"/>
        <v>0.005</v>
      </c>
      <c r="AA53" s="65">
        <f t="shared" si="80"/>
        <v>0.005</v>
      </c>
      <c r="AB53" s="65">
        <f t="shared" si="80"/>
        <v>0.005</v>
      </c>
      <c r="AC53" s="65">
        <f t="shared" si="80"/>
        <v>0.005</v>
      </c>
      <c r="AD53" s="65">
        <f t="shared" si="80"/>
        <v>0.005</v>
      </c>
      <c r="AE53" s="65">
        <f t="shared" si="80"/>
        <v>0.005</v>
      </c>
      <c r="AF53" s="65">
        <f t="shared" si="80"/>
        <v>0.005</v>
      </c>
      <c r="AG53" s="65">
        <f t="shared" si="80"/>
        <v>0.005</v>
      </c>
      <c r="AH53" s="65">
        <f t="shared" si="80"/>
        <v>0.005</v>
      </c>
      <c r="AI53" s="65">
        <f t="shared" si="80"/>
        <v>0.005</v>
      </c>
      <c r="AJ53" s="65">
        <f t="shared" si="80"/>
        <v>0.005</v>
      </c>
      <c r="AK53" s="65">
        <f t="shared" si="80"/>
        <v>0.005</v>
      </c>
      <c r="AL53" s="65">
        <f t="shared" si="80"/>
        <v>0.005</v>
      </c>
      <c r="AM53" s="65">
        <f t="shared" si="80"/>
        <v>0.005</v>
      </c>
      <c r="AN53" s="65">
        <f t="shared" si="80"/>
        <v>0.005</v>
      </c>
      <c r="AO53" s="65">
        <f t="shared" si="80"/>
        <v>0.005</v>
      </c>
      <c r="AP53" s="65">
        <f t="shared" si="80"/>
        <v>0.005</v>
      </c>
      <c r="AQ53" s="65">
        <f t="shared" si="80"/>
        <v>0.005</v>
      </c>
      <c r="AR53" s="65">
        <f t="shared" si="80"/>
        <v>0.005</v>
      </c>
      <c r="AS53" s="65">
        <f t="shared" si="80"/>
        <v>0.005</v>
      </c>
      <c r="AT53" s="65">
        <f t="shared" si="80"/>
        <v>0.005</v>
      </c>
      <c r="AU53" s="65">
        <f t="shared" si="80"/>
        <v>0.005</v>
      </c>
      <c r="AV53" s="65">
        <f t="shared" si="80"/>
        <v>0.005</v>
      </c>
      <c r="AW53" s="65">
        <f t="shared" si="80"/>
        <v>0.005</v>
      </c>
      <c r="AX53" s="65">
        <f t="shared" si="80"/>
        <v>0.005</v>
      </c>
      <c r="AY53" s="65">
        <f t="shared" si="80"/>
        <v>0.005</v>
      </c>
      <c r="AZ53" s="65">
        <f t="shared" si="80"/>
        <v>0.005</v>
      </c>
      <c r="BA53" s="65">
        <f t="shared" si="80"/>
        <v>0.005</v>
      </c>
      <c r="BB53" s="65">
        <f t="shared" si="80"/>
        <v>0.005</v>
      </c>
      <c r="BC53" s="65">
        <f t="shared" si="80"/>
        <v>0.005</v>
      </c>
      <c r="BD53" s="65">
        <f t="shared" si="80"/>
        <v>0.005</v>
      </c>
      <c r="BE53" s="65">
        <f t="shared" si="80"/>
        <v>0.005</v>
      </c>
      <c r="BF53" s="65">
        <f t="shared" si="80"/>
        <v>0.005</v>
      </c>
      <c r="BG53" s="65">
        <f t="shared" si="80"/>
        <v>0.005</v>
      </c>
      <c r="BH53" s="65">
        <f t="shared" si="80"/>
        <v>0.005</v>
      </c>
      <c r="BI53" s="65">
        <f t="shared" si="80"/>
        <v>0.005</v>
      </c>
      <c r="BJ53" s="65">
        <f t="shared" si="80"/>
        <v>0.005</v>
      </c>
      <c r="BK53" s="65">
        <f t="shared" si="80"/>
        <v>0.005</v>
      </c>
      <c r="BL53" s="65">
        <f t="shared" si="80"/>
        <v>0.005</v>
      </c>
      <c r="BM53" s="65">
        <f t="shared" si="80"/>
        <v>0.005</v>
      </c>
      <c r="BN53" s="65">
        <f t="shared" si="80"/>
        <v>0.005</v>
      </c>
      <c r="BO53" s="65">
        <f t="shared" si="80"/>
        <v>0.005</v>
      </c>
      <c r="BP53" s="65">
        <f t="shared" si="80"/>
        <v>0.005</v>
      </c>
      <c r="BQ53" s="65">
        <f aca="true" t="shared" si="81" ref="BQ53:CI53">BP53</f>
        <v>0.005</v>
      </c>
      <c r="BR53" s="65">
        <f t="shared" si="81"/>
        <v>0.005</v>
      </c>
      <c r="BS53" s="65">
        <f t="shared" si="81"/>
        <v>0.005</v>
      </c>
      <c r="BT53" s="65">
        <f t="shared" si="81"/>
        <v>0.005</v>
      </c>
      <c r="BU53" s="65">
        <f t="shared" si="81"/>
        <v>0.005</v>
      </c>
      <c r="BV53" s="65">
        <f t="shared" si="81"/>
        <v>0.005</v>
      </c>
      <c r="BW53" s="65">
        <f t="shared" si="81"/>
        <v>0.005</v>
      </c>
      <c r="BX53" s="65">
        <f t="shared" si="81"/>
        <v>0.005</v>
      </c>
      <c r="BY53" s="65">
        <f t="shared" si="81"/>
        <v>0.005</v>
      </c>
      <c r="BZ53" s="65">
        <f t="shared" si="81"/>
        <v>0.005</v>
      </c>
      <c r="CA53" s="65">
        <f t="shared" si="81"/>
        <v>0.005</v>
      </c>
      <c r="CB53" s="65">
        <f t="shared" si="81"/>
        <v>0.005</v>
      </c>
      <c r="CC53" s="65">
        <f t="shared" si="81"/>
        <v>0.005</v>
      </c>
      <c r="CD53" s="65">
        <f t="shared" si="81"/>
        <v>0.005</v>
      </c>
      <c r="CE53" s="65">
        <f t="shared" si="81"/>
        <v>0.005</v>
      </c>
      <c r="CF53" s="65">
        <f t="shared" si="81"/>
        <v>0.005</v>
      </c>
      <c r="CG53" s="65">
        <f t="shared" si="81"/>
        <v>0.005</v>
      </c>
      <c r="CH53" s="65">
        <f t="shared" si="81"/>
        <v>0.005</v>
      </c>
      <c r="CI53" s="65">
        <f t="shared" si="81"/>
        <v>0.005</v>
      </c>
      <c r="CJ53" s="59"/>
    </row>
    <row r="54" spans="2:87" s="52" customFormat="1" ht="11.25">
      <c r="B54" s="67" t="s">
        <v>37</v>
      </c>
      <c r="C54" s="56"/>
      <c r="D54" s="56">
        <f>D45+C8*0.6/C49*(D45-D53)</f>
        <v>0.0085</v>
      </c>
      <c r="E54" s="56">
        <f aca="true" t="shared" si="82" ref="E54:BP54">E45+D8*0.6/D49*(E45-E53)</f>
        <v>0.012703030108757521</v>
      </c>
      <c r="F54" s="56">
        <f t="shared" si="82"/>
        <v>0.012272884391556948</v>
      </c>
      <c r="G54" s="56">
        <f t="shared" si="82"/>
        <v>0.01184932328798723</v>
      </c>
      <c r="H54" s="56">
        <f t="shared" si="82"/>
        <v>0.011431742347201863</v>
      </c>
      <c r="I54" s="56">
        <f t="shared" si="82"/>
        <v>0.011019562904015788</v>
      </c>
      <c r="J54" s="56">
        <f t="shared" si="82"/>
        <v>0.010612229216279646</v>
      </c>
      <c r="K54" s="56">
        <f t="shared" si="82"/>
        <v>0.010209205812121668</v>
      </c>
      <c r="L54" s="56">
        <f t="shared" si="82"/>
        <v>0.009809975019204449</v>
      </c>
      <c r="M54" s="56">
        <f t="shared" si="82"/>
        <v>0.009414034651011663</v>
      </c>
      <c r="N54" s="56">
        <f t="shared" si="82"/>
        <v>0.009020895827601006</v>
      </c>
      <c r="O54" s="56">
        <f t="shared" si="82"/>
        <v>0.00863008091029314</v>
      </c>
      <c r="P54" s="56">
        <f t="shared" si="82"/>
        <v>0.0085</v>
      </c>
      <c r="Q54" s="56">
        <f t="shared" si="82"/>
        <v>0.01326816507248094</v>
      </c>
      <c r="R54" s="56">
        <f t="shared" si="82"/>
        <v>0.01277779521218991</v>
      </c>
      <c r="S54" s="56">
        <f t="shared" si="82"/>
        <v>0.012295657298218975</v>
      </c>
      <c r="T54" s="56">
        <f t="shared" si="82"/>
        <v>0.011820964222496292</v>
      </c>
      <c r="U54" s="56">
        <f t="shared" si="82"/>
        <v>0.011352965421823073</v>
      </c>
      <c r="V54" s="56">
        <f t="shared" si="82"/>
        <v>0.010890942626717656</v>
      </c>
      <c r="W54" s="56">
        <f t="shared" si="82"/>
        <v>0.010434205946856715</v>
      </c>
      <c r="X54" s="56">
        <f t="shared" si="82"/>
        <v>0.009982090246136542</v>
      </c>
      <c r="Y54" s="56">
        <f t="shared" si="82"/>
        <v>0.009533951765568847</v>
      </c>
      <c r="Z54" s="56">
        <f t="shared" si="82"/>
        <v>0.009089164956565756</v>
      </c>
      <c r="AA54" s="56">
        <f t="shared" si="82"/>
        <v>0.008647119490776546</v>
      </c>
      <c r="AB54" s="56">
        <f t="shared" si="82"/>
        <v>0.0085</v>
      </c>
      <c r="AC54" s="56">
        <f t="shared" si="82"/>
        <v>0.013993797473008641</v>
      </c>
      <c r="AD54" s="56">
        <f t="shared" si="82"/>
        <v>0.013425274646147053</v>
      </c>
      <c r="AE54" s="56">
        <f t="shared" si="82"/>
        <v>0.012867369094927632</v>
      </c>
      <c r="AF54" s="56">
        <f t="shared" si="82"/>
        <v>0.012319019652125377</v>
      </c>
      <c r="AG54" s="56">
        <f t="shared" si="82"/>
        <v>0.01177921944995549</v>
      </c>
      <c r="AH54" s="56">
        <f t="shared" si="82"/>
        <v>0.011247009269839377</v>
      </c>
      <c r="AI54" s="56">
        <f t="shared" si="82"/>
        <v>0.01072147146712795</v>
      </c>
      <c r="AJ54" s="56">
        <f t="shared" si="82"/>
        <v>0.010201724385944789</v>
      </c>
      <c r="AK54" s="56">
        <f t="shared" si="82"/>
        <v>0.00968691718947472</v>
      </c>
      <c r="AL54" s="56">
        <f t="shared" si="82"/>
        <v>0.009176225039421546</v>
      </c>
      <c r="AM54" s="56">
        <f t="shared" si="82"/>
        <v>0.008668844565256469</v>
      </c>
      <c r="AN54" s="56">
        <f t="shared" si="82"/>
        <v>0.0085</v>
      </c>
      <c r="AO54" s="56">
        <f t="shared" si="82"/>
        <v>0.014959435331074303</v>
      </c>
      <c r="AP54" s="56">
        <f t="shared" si="82"/>
        <v>0.014285474390191674</v>
      </c>
      <c r="AQ54" s="56">
        <f t="shared" si="82"/>
        <v>0.013625779790751632</v>
      </c>
      <c r="AR54" s="56">
        <f t="shared" si="82"/>
        <v>0.01297885366838943</v>
      </c>
      <c r="AS54" s="56">
        <f t="shared" si="82"/>
        <v>0.012343284007450897</v>
      </c>
      <c r="AT54" s="56">
        <f t="shared" si="82"/>
        <v>0.011717733498306652</v>
      </c>
      <c r="AU54" s="56">
        <f t="shared" si="82"/>
        <v>0.011100929461512544</v>
      </c>
      <c r="AV54" s="56">
        <f t="shared" si="82"/>
        <v>0.010491654671170218</v>
      </c>
      <c r="AW54" s="56">
        <f t="shared" si="82"/>
        <v>0.009888738931889691</v>
      </c>
      <c r="AX54" s="56">
        <f t="shared" si="82"/>
        <v>0.009291051281716768</v>
      </c>
      <c r="AY54" s="56">
        <f t="shared" si="82"/>
        <v>0.008697492707930781</v>
      </c>
      <c r="AZ54" s="56">
        <f t="shared" si="82"/>
        <v>0.0085</v>
      </c>
      <c r="BA54" s="56">
        <f t="shared" si="82"/>
        <v>0.01630748968378995</v>
      </c>
      <c r="BB54" s="56">
        <f t="shared" si="82"/>
        <v>0.015483600687082613</v>
      </c>
      <c r="BC54" s="56">
        <f t="shared" si="82"/>
        <v>0.01467998839758008</v>
      </c>
      <c r="BD54" s="56">
        <f t="shared" si="82"/>
        <v>0.013894399930636053</v>
      </c>
      <c r="BE54" s="56">
        <f t="shared" si="82"/>
        <v>0.013124730196181402</v>
      </c>
      <c r="BF54" s="56">
        <f t="shared" si="82"/>
        <v>0.012369001373447902</v>
      </c>
      <c r="BG54" s="56">
        <f t="shared" si="82"/>
        <v>0.011625344603004748</v>
      </c>
      <c r="BH54" s="56">
        <f t="shared" si="82"/>
        <v>0.010891983521147026</v>
      </c>
      <c r="BI54" s="56">
        <f t="shared" si="82"/>
        <v>0.010167219316724235</v>
      </c>
      <c r="BJ54" s="56">
        <f t="shared" si="82"/>
        <v>0.009449417034539515</v>
      </c>
      <c r="BK54" s="56">
        <f t="shared" si="82"/>
        <v>0.008736992884481947</v>
      </c>
      <c r="BL54" s="56">
        <f t="shared" si="82"/>
        <v>0.0085</v>
      </c>
      <c r="BM54" s="56">
        <f t="shared" si="82"/>
        <v>0.017642601025129268</v>
      </c>
      <c r="BN54" s="56">
        <f t="shared" si="82"/>
        <v>0.01661346411726624</v>
      </c>
      <c r="BO54" s="56">
        <f t="shared" si="82"/>
        <v>0.015621898757313402</v>
      </c>
      <c r="BP54" s="56">
        <f t="shared" si="82"/>
        <v>0.014664052237521315</v>
      </c>
      <c r="BQ54" s="56">
        <f aca="true" t="shared" si="83" ref="BQ54:CI54">BQ45+BP8*0.6/BP49*(BQ45-BQ53)</f>
        <v>0.01373641994213492</v>
      </c>
      <c r="BR54" s="56">
        <f t="shared" si="83"/>
        <v>0.01283579732460915</v>
      </c>
      <c r="BS54" s="56">
        <f t="shared" si="83"/>
        <v>0.01195923861416956</v>
      </c>
      <c r="BT54" s="56">
        <f t="shared" si="83"/>
        <v>0.011104021075399428</v>
      </c>
      <c r="BU54" s="56">
        <f t="shared" si="83"/>
        <v>0.0102676138602361</v>
      </c>
      <c r="BV54" s="56">
        <f t="shared" si="83"/>
        <v>0.009447650662052106</v>
      </c>
      <c r="BW54" s="56">
        <f t="shared" si="83"/>
        <v>0.0086419055164374</v>
      </c>
      <c r="BX54" s="56">
        <f t="shared" si="83"/>
        <v>0.0085</v>
      </c>
      <c r="BY54" s="56">
        <f t="shared" si="83"/>
        <v>0.01886397872066562</v>
      </c>
      <c r="BZ54" s="56">
        <f t="shared" si="83"/>
        <v>0.0175837813210277</v>
      </c>
      <c r="CA54" s="56">
        <f t="shared" si="83"/>
        <v>0.016354100342728592</v>
      </c>
      <c r="CB54" s="56">
        <f t="shared" si="83"/>
        <v>0.01516910122068716</v>
      </c>
      <c r="CC54" s="56">
        <f t="shared" si="83"/>
        <v>0.014023519332467723</v>
      </c>
      <c r="CD54" s="56">
        <f t="shared" si="83"/>
        <v>0.012912572491462292</v>
      </c>
      <c r="CE54" s="56">
        <f t="shared" si="83"/>
        <v>0.01183188669749321</v>
      </c>
      <c r="CF54" s="56">
        <f t="shared" si="83"/>
        <v>0.010777432588742895</v>
      </c>
      <c r="CG54" s="56">
        <f t="shared" si="83"/>
        <v>0.009745470545010555</v>
      </c>
      <c r="CH54" s="56">
        <f t="shared" si="83"/>
        <v>0.00873250278165066</v>
      </c>
      <c r="CI54" s="56">
        <f t="shared" si="83"/>
        <v>0.0085</v>
      </c>
    </row>
    <row r="55" spans="2:87" s="52" customFormat="1" ht="11.25">
      <c r="B55" s="67" t="s">
        <v>42</v>
      </c>
      <c r="C55" s="60">
        <v>1</v>
      </c>
      <c r="D55" s="60">
        <f>1/(1+D54)</f>
        <v>0.991571641051066</v>
      </c>
      <c r="E55" s="60">
        <f>D55/(1+E54)</f>
        <v>0.9791336764782641</v>
      </c>
      <c r="F55" s="60">
        <f aca="true" t="shared" si="84" ref="F55:BQ55">E55/(1+F54)</f>
        <v>0.9672625747224162</v>
      </c>
      <c r="G55" s="60">
        <f t="shared" si="84"/>
        <v>0.9559353872761537</v>
      </c>
      <c r="H55" s="60">
        <f t="shared" si="84"/>
        <v>0.9451308944069133</v>
      </c>
      <c r="I55" s="60">
        <f t="shared" si="84"/>
        <v>0.9348294821241182</v>
      </c>
      <c r="J55" s="60">
        <f t="shared" si="84"/>
        <v>0.9250130318025834</v>
      </c>
      <c r="K55" s="60">
        <f t="shared" si="84"/>
        <v>0.915664821188154</v>
      </c>
      <c r="L55" s="60">
        <f t="shared" si="84"/>
        <v>0.9067694356759943</v>
      </c>
      <c r="M55" s="60">
        <f t="shared" si="84"/>
        <v>0.8983126888952906</v>
      </c>
      <c r="N55" s="60">
        <f t="shared" si="84"/>
        <v>0.890281551759632</v>
      </c>
      <c r="O55" s="60">
        <f t="shared" si="84"/>
        <v>0.8826640892527704</v>
      </c>
      <c r="P55" s="60">
        <f t="shared" si="84"/>
        <v>0.8752246794772142</v>
      </c>
      <c r="Q55" s="60">
        <f t="shared" si="84"/>
        <v>0.8637641146207409</v>
      </c>
      <c r="R55" s="60">
        <f t="shared" si="84"/>
        <v>0.8528663628923373</v>
      </c>
      <c r="S55" s="60">
        <f t="shared" si="84"/>
        <v>0.8425071832952512</v>
      </c>
      <c r="T55" s="60">
        <f t="shared" si="84"/>
        <v>0.8326642885311739</v>
      </c>
      <c r="U55" s="60">
        <f t="shared" si="84"/>
        <v>0.8233171968639847</v>
      </c>
      <c r="V55" s="60">
        <f t="shared" si="84"/>
        <v>0.81444710022296</v>
      </c>
      <c r="W55" s="60">
        <f t="shared" si="84"/>
        <v>0.8060367468060512</v>
      </c>
      <c r="X55" s="60">
        <f t="shared" si="84"/>
        <v>0.7980703366825217</v>
      </c>
      <c r="Y55" s="60">
        <f t="shared" si="84"/>
        <v>0.7905334291004087</v>
      </c>
      <c r="Z55" s="60">
        <f t="shared" si="84"/>
        <v>0.7834128603832898</v>
      </c>
      <c r="AA55" s="60">
        <f t="shared" si="84"/>
        <v>0.7766966714571119</v>
      </c>
      <c r="AB55" s="60">
        <f t="shared" si="84"/>
        <v>0.770150393115629</v>
      </c>
      <c r="AC55" s="60">
        <f t="shared" si="84"/>
        <v>0.7595217988856875</v>
      </c>
      <c r="AD55" s="60">
        <f t="shared" si="84"/>
        <v>0.7494600913233452</v>
      </c>
      <c r="AE55" s="60">
        <f t="shared" si="84"/>
        <v>0.7399390228091202</v>
      </c>
      <c r="AF55" s="60">
        <f t="shared" si="84"/>
        <v>0.7309346248017682</v>
      </c>
      <c r="AG55" s="60">
        <f t="shared" si="84"/>
        <v>0.7224250219322889</v>
      </c>
      <c r="AH55" s="60">
        <f t="shared" si="84"/>
        <v>0.7143902679661901</v>
      </c>
      <c r="AI55" s="60">
        <f t="shared" si="84"/>
        <v>0.7068122011192719</v>
      </c>
      <c r="AJ55" s="60">
        <f t="shared" si="84"/>
        <v>0.6996743165815824</v>
      </c>
      <c r="AK55" s="60">
        <f t="shared" si="84"/>
        <v>0.692961654419737</v>
      </c>
      <c r="AL55" s="60">
        <f t="shared" si="84"/>
        <v>0.6866607012988913</v>
      </c>
      <c r="AM55" s="60">
        <f t="shared" si="84"/>
        <v>0.6807593047000942</v>
      </c>
      <c r="AN55" s="60">
        <f t="shared" si="84"/>
        <v>0.675021620922255</v>
      </c>
      <c r="AO55" s="60">
        <f t="shared" si="84"/>
        <v>0.6650725116931069</v>
      </c>
      <c r="AP55" s="60">
        <f t="shared" si="84"/>
        <v>0.655705448303853</v>
      </c>
      <c r="AQ55" s="60">
        <f t="shared" si="84"/>
        <v>0.6468910532634775</v>
      </c>
      <c r="AR55" s="60">
        <f t="shared" si="84"/>
        <v>0.6386027219826298</v>
      </c>
      <c r="AS55" s="60">
        <f t="shared" si="84"/>
        <v>0.6308163762934883</v>
      </c>
      <c r="AT55" s="60">
        <f t="shared" si="84"/>
        <v>0.6235102493580479</v>
      </c>
      <c r="AU55" s="60">
        <f t="shared" si="84"/>
        <v>0.6166646980436603</v>
      </c>
      <c r="AV55" s="60">
        <f t="shared" si="84"/>
        <v>0.6102620394666521</v>
      </c>
      <c r="AW55" s="60">
        <f t="shared" si="84"/>
        <v>0.6042864089286674</v>
      </c>
      <c r="AX55" s="60">
        <f t="shared" si="84"/>
        <v>0.5987236369145186</v>
      </c>
      <c r="AY55" s="60">
        <f t="shared" si="84"/>
        <v>0.593561143199827</v>
      </c>
      <c r="AZ55" s="60">
        <f t="shared" si="84"/>
        <v>0.5885583968267992</v>
      </c>
      <c r="BA55" s="60">
        <f t="shared" si="84"/>
        <v>0.5791144932031554</v>
      </c>
      <c r="BB55" s="60">
        <f t="shared" si="84"/>
        <v>0.5702844367071245</v>
      </c>
      <c r="BC55" s="60">
        <f t="shared" si="84"/>
        <v>0.5620337872315178</v>
      </c>
      <c r="BD55" s="60">
        <f t="shared" si="84"/>
        <v>0.5543316811592691</v>
      </c>
      <c r="BE55" s="60">
        <f t="shared" si="84"/>
        <v>0.5471504787489773</v>
      </c>
      <c r="BF55" s="60">
        <f t="shared" si="84"/>
        <v>0.5404654607229934</v>
      </c>
      <c r="BG55" s="60">
        <f t="shared" si="84"/>
        <v>0.5342545672727188</v>
      </c>
      <c r="BH55" s="60">
        <f t="shared" si="84"/>
        <v>0.5284981738719493</v>
      </c>
      <c r="BI55" s="60">
        <f t="shared" si="84"/>
        <v>0.5231788992612776</v>
      </c>
      <c r="BJ55" s="60">
        <f t="shared" si="84"/>
        <v>0.5182814417766674</v>
      </c>
      <c r="BK55" s="60">
        <f t="shared" si="84"/>
        <v>0.5137924408766276</v>
      </c>
      <c r="BL55" s="60">
        <f t="shared" si="84"/>
        <v>0.5094620137596704</v>
      </c>
      <c r="BM55" s="60">
        <f t="shared" si="84"/>
        <v>0.5006296053707464</v>
      </c>
      <c r="BN55" s="60">
        <f t="shared" si="84"/>
        <v>0.4924483326663859</v>
      </c>
      <c r="BO55" s="60">
        <f t="shared" si="84"/>
        <v>0.48487368504847317</v>
      </c>
      <c r="BP55" s="60">
        <f t="shared" si="84"/>
        <v>0.47786622969369746</v>
      </c>
      <c r="BQ55" s="60">
        <f t="shared" si="84"/>
        <v>0.4713910048935349</v>
      </c>
      <c r="BR55" s="60">
        <f aca="true" t="shared" si="85" ref="BR55:CI55">BQ55/(1+BR54)</f>
        <v>0.46541700652633655</v>
      </c>
      <c r="BS55" s="60">
        <f t="shared" si="85"/>
        <v>0.45991675234241963</v>
      </c>
      <c r="BT55" s="60">
        <f t="shared" si="85"/>
        <v>0.45486591167272494</v>
      </c>
      <c r="BU55" s="60">
        <f t="shared" si="85"/>
        <v>0.4502429905029626</v>
      </c>
      <c r="BV55" s="60">
        <f t="shared" si="85"/>
        <v>0.44602906372377826</v>
      </c>
      <c r="BW55" s="60">
        <f t="shared" si="85"/>
        <v>0.4422075478763751</v>
      </c>
      <c r="BX55" s="60">
        <f t="shared" si="85"/>
        <v>0.4384804639329451</v>
      </c>
      <c r="BY55" s="60">
        <f t="shared" si="85"/>
        <v>0.43036212202096114</v>
      </c>
      <c r="BZ55" s="60">
        <f t="shared" si="85"/>
        <v>0.42292549264323454</v>
      </c>
      <c r="CA55" s="60">
        <f t="shared" si="85"/>
        <v>0.4161202207976711</v>
      </c>
      <c r="CB55" s="60">
        <f t="shared" si="85"/>
        <v>0.40990237025270815</v>
      </c>
      <c r="CC55" s="60">
        <f t="shared" si="85"/>
        <v>0.4042335926513293</v>
      </c>
      <c r="CD55" s="60">
        <f t="shared" si="85"/>
        <v>0.3990804375712658</v>
      </c>
      <c r="CE55" s="60">
        <f t="shared" si="85"/>
        <v>0.39441377843291736</v>
      </c>
      <c r="CF55" s="60">
        <f t="shared" si="85"/>
        <v>0.39020833441321334</v>
      </c>
      <c r="CG55" s="60">
        <f t="shared" si="85"/>
        <v>0.3864422726279705</v>
      </c>
      <c r="CH55" s="60">
        <f t="shared" si="85"/>
        <v>0.38309687807454285</v>
      </c>
      <c r="CI55" s="60">
        <f t="shared" si="85"/>
        <v>0.3798680000739146</v>
      </c>
    </row>
    <row r="56" spans="2:87" s="52" customFormat="1" ht="11.25">
      <c r="B56" s="67" t="s">
        <v>43</v>
      </c>
      <c r="C56" s="60"/>
      <c r="D56" s="60">
        <f>D39*D55</f>
        <v>4.5108366994848447E-13</v>
      </c>
      <c r="E56" s="60">
        <f aca="true" t="shared" si="86" ref="E56:BP56">E39*E55</f>
        <v>-2.5132752101894545E-13</v>
      </c>
      <c r="F56" s="60">
        <f t="shared" si="86"/>
        <v>2.2938016592889196E-13</v>
      </c>
      <c r="G56" s="60">
        <f t="shared" si="86"/>
        <v>-1.2990330078577328E-13</v>
      </c>
      <c r="H56" s="60">
        <f t="shared" si="86"/>
        <v>7.555003777836884E-14</v>
      </c>
      <c r="I56" s="60">
        <f t="shared" si="86"/>
        <v>-1.7104084665714967E-13</v>
      </c>
      <c r="J56" s="60">
        <f t="shared" si="86"/>
        <v>1.6226138102571695E-13</v>
      </c>
      <c r="K56" s="60">
        <f t="shared" si="86"/>
        <v>-1.0735213286924179E-13</v>
      </c>
      <c r="L56" s="60">
        <f t="shared" si="86"/>
        <v>1.0711461490667351E-13</v>
      </c>
      <c r="M56" s="60">
        <f t="shared" si="86"/>
        <v>-7.340329888660223E-14</v>
      </c>
      <c r="N56" s="60">
        <f t="shared" si="86"/>
        <v>-8.40149415588173E-15</v>
      </c>
      <c r="O56" s="60">
        <f t="shared" si="86"/>
        <v>143.7367612391035</v>
      </c>
      <c r="P56" s="60">
        <f t="shared" si="86"/>
        <v>0</v>
      </c>
      <c r="Q56" s="60">
        <f t="shared" si="86"/>
        <v>2.1480946096890768E-14</v>
      </c>
      <c r="R56" s="60">
        <f t="shared" si="86"/>
        <v>4.393485490772836E-14</v>
      </c>
      <c r="S56" s="60">
        <f t="shared" si="86"/>
        <v>1.459178562358101E-13</v>
      </c>
      <c r="T56" s="60">
        <f t="shared" si="86"/>
        <v>4.5112821567629175E-14</v>
      </c>
      <c r="U56" s="60">
        <f t="shared" si="86"/>
        <v>-2.9396353186268154E-13</v>
      </c>
      <c r="V56" s="60">
        <f t="shared" si="86"/>
        <v>6.148681876445714E-14</v>
      </c>
      <c r="W56" s="60">
        <f t="shared" si="86"/>
        <v>-6.908477884584835E-14</v>
      </c>
      <c r="X56" s="60">
        <f t="shared" si="86"/>
        <v>2.1619279938548986E-14</v>
      </c>
      <c r="Y56" s="60">
        <f t="shared" si="86"/>
        <v>-3.967061234548649E-14</v>
      </c>
      <c r="Z56" s="60">
        <f t="shared" si="86"/>
        <v>3.218123082924432E-14</v>
      </c>
      <c r="AA56" s="60">
        <f t="shared" si="86"/>
        <v>142.52148090136407</v>
      </c>
      <c r="AB56" s="60">
        <f t="shared" si="86"/>
        <v>1.3133394414506296E-16</v>
      </c>
      <c r="AC56" s="60">
        <f t="shared" si="86"/>
        <v>-9.983944891718876E-14</v>
      </c>
      <c r="AD56" s="60">
        <f t="shared" si="86"/>
        <v>-5.72462680404297E-14</v>
      </c>
      <c r="AE56" s="60">
        <f t="shared" si="86"/>
        <v>5.389022550015086E-14</v>
      </c>
      <c r="AF56" s="60">
        <f t="shared" si="86"/>
        <v>-8.374684643490945E-14</v>
      </c>
      <c r="AG56" s="60">
        <f t="shared" si="86"/>
        <v>-4.683988894621035E-14</v>
      </c>
      <c r="AH56" s="60">
        <f t="shared" si="86"/>
        <v>1.4720539646631545E-13</v>
      </c>
      <c r="AI56" s="60">
        <f t="shared" si="86"/>
        <v>-9.57357399317695E-14</v>
      </c>
      <c r="AJ56" s="60">
        <f t="shared" si="86"/>
        <v>2.3925271709038508E-14</v>
      </c>
      <c r="AK56" s="60">
        <f t="shared" si="86"/>
        <v>-4.3083151099471446E-15</v>
      </c>
      <c r="AL56" s="60">
        <f t="shared" si="86"/>
        <v>-1.7991377888219958E-14</v>
      </c>
      <c r="AM56" s="60">
        <f t="shared" si="86"/>
        <v>140.75990134768463</v>
      </c>
      <c r="AN56" s="60">
        <f t="shared" si="86"/>
        <v>0</v>
      </c>
      <c r="AO56" s="60">
        <f t="shared" si="86"/>
        <v>1.949320072991203E-13</v>
      </c>
      <c r="AP56" s="60">
        <f t="shared" si="86"/>
        <v>-1.6423212693944449E-13</v>
      </c>
      <c r="AQ56" s="60">
        <f t="shared" si="86"/>
        <v>5.975368603419332E-14</v>
      </c>
      <c r="AR56" s="60">
        <f t="shared" si="86"/>
        <v>-3.4598782542030566E-14</v>
      </c>
      <c r="AS56" s="60">
        <f t="shared" si="86"/>
        <v>6.947440903494644E-14</v>
      </c>
      <c r="AT56" s="60">
        <f t="shared" si="86"/>
        <v>-8.694477062684093E-14</v>
      </c>
      <c r="AU56" s="60">
        <f t="shared" si="86"/>
        <v>5.586624425331386E-14</v>
      </c>
      <c r="AV56" s="60">
        <f t="shared" si="86"/>
        <v>3.387634836352916E-14</v>
      </c>
      <c r="AW56" s="60">
        <f t="shared" si="86"/>
        <v>3.2202848863711647E-14</v>
      </c>
      <c r="AX56" s="60">
        <f t="shared" si="86"/>
        <v>2.1270936546873947E-15</v>
      </c>
      <c r="AY56" s="60">
        <f t="shared" si="86"/>
        <v>138.29526656153794</v>
      </c>
      <c r="AZ56" s="60">
        <f t="shared" si="86"/>
        <v>1.0036701442461422E-16</v>
      </c>
      <c r="BA56" s="60">
        <f t="shared" si="86"/>
        <v>-4.629212958587558E-14</v>
      </c>
      <c r="BB56" s="60">
        <f t="shared" si="86"/>
        <v>5.065143297741099E-14</v>
      </c>
      <c r="BC56" s="60">
        <f t="shared" si="86"/>
        <v>-6.28974714011321E-14</v>
      </c>
      <c r="BD56" s="60">
        <f t="shared" si="86"/>
        <v>0</v>
      </c>
      <c r="BE56" s="60">
        <f t="shared" si="86"/>
        <v>-3.353174008118692E-14</v>
      </c>
      <c r="BF56" s="60">
        <f t="shared" si="86"/>
        <v>3.552220215175118E-14</v>
      </c>
      <c r="BG56" s="60">
        <f t="shared" si="86"/>
        <v>1.56589414501693E-14</v>
      </c>
      <c r="BH56" s="60">
        <f t="shared" si="86"/>
        <v>2.1827131289105533E-14</v>
      </c>
      <c r="BI56" s="60">
        <f t="shared" si="86"/>
        <v>-1.9748738838569133E-14</v>
      </c>
      <c r="BJ56" s="60">
        <f t="shared" si="86"/>
        <v>1.3464546963575258E-14</v>
      </c>
      <c r="BK56" s="60">
        <f t="shared" si="86"/>
        <v>134.89195500225037</v>
      </c>
      <c r="BL56" s="60">
        <f t="shared" si="86"/>
        <v>0</v>
      </c>
      <c r="BM56" s="60">
        <f t="shared" si="86"/>
        <v>1.1471929023234802E-13</v>
      </c>
      <c r="BN56" s="60">
        <f t="shared" si="86"/>
        <v>2.589301332798226E-13</v>
      </c>
      <c r="BO56" s="60">
        <f t="shared" si="86"/>
        <v>2.6700569287112806E-14</v>
      </c>
      <c r="BP56" s="60">
        <f t="shared" si="86"/>
        <v>-1.5873699679630957E-13</v>
      </c>
      <c r="BQ56" s="60">
        <f aca="true" t="shared" si="87" ref="BQ56:CI56">BQ39*BQ55</f>
        <v>7.661831515505647E-14</v>
      </c>
      <c r="BR56" s="60">
        <f t="shared" si="87"/>
        <v>3.0176253919143085E-14</v>
      </c>
      <c r="BS56" s="60">
        <f t="shared" si="87"/>
        <v>-7.802123364921888E-14</v>
      </c>
      <c r="BT56" s="60">
        <f t="shared" si="87"/>
        <v>-2.040210537354935E-14</v>
      </c>
      <c r="BU56" s="60">
        <f t="shared" si="87"/>
        <v>-2.559335089830271E-14</v>
      </c>
      <c r="BV56" s="60">
        <f t="shared" si="87"/>
        <v>-2.426439507370885E-14</v>
      </c>
      <c r="BW56" s="60">
        <f t="shared" si="87"/>
        <v>144.5518808301076</v>
      </c>
      <c r="BX56" s="60">
        <f t="shared" si="87"/>
        <v>-7.477418602086546E-17</v>
      </c>
      <c r="BY56" s="60">
        <f t="shared" si="87"/>
        <v>8.867929706900578E-14</v>
      </c>
      <c r="BZ56" s="60">
        <f t="shared" si="87"/>
        <v>2.103546455957884E-14</v>
      </c>
      <c r="CA56" s="60">
        <f t="shared" si="87"/>
        <v>-3.0306298009294103E-14</v>
      </c>
      <c r="CB56" s="60">
        <f t="shared" si="87"/>
        <v>4.951303576416449E-14</v>
      </c>
      <c r="CC56" s="60">
        <f t="shared" si="87"/>
        <v>-2.405511408522104E-14</v>
      </c>
      <c r="CD56" s="60">
        <f t="shared" si="87"/>
        <v>2.9774189119523634E-14</v>
      </c>
      <c r="CE56" s="60">
        <f t="shared" si="87"/>
        <v>-3.993531793376144E-14</v>
      </c>
      <c r="CF56" s="60">
        <f t="shared" si="87"/>
        <v>-1.975475344333791E-14</v>
      </c>
      <c r="CG56" s="60">
        <f t="shared" si="87"/>
        <v>8.494934753448886E-15</v>
      </c>
      <c r="CH56" s="60">
        <f t="shared" si="87"/>
        <v>116.98162975030378</v>
      </c>
      <c r="CI56" s="60">
        <f t="shared" si="87"/>
        <v>204.24144055074584</v>
      </c>
    </row>
    <row r="57" spans="2:87" s="52" customFormat="1" ht="11.25">
      <c r="B57" s="67" t="s">
        <v>38</v>
      </c>
      <c r="C57" s="68">
        <f>SUM(D56:$CI56)/C55</f>
        <v>1165.9803161830982</v>
      </c>
      <c r="D57" s="68">
        <f>SUM(E56:$CI56)/D55</f>
        <v>1175.891148870654</v>
      </c>
      <c r="E57" s="61">
        <f>SUM(F56:$CI56)/E55</f>
        <v>1190.8285295393798</v>
      </c>
      <c r="F57" s="61">
        <f>SUM(G56:$CI56)/F55</f>
        <v>1205.4434304125841</v>
      </c>
      <c r="G57" s="61">
        <f>SUM(H56:$CI56)/G55</f>
        <v>1219.7271193249235</v>
      </c>
      <c r="H57" s="61">
        <f>SUM(I56:$CI56)/H55</f>
        <v>1233.6707254869405</v>
      </c>
      <c r="I57" s="61">
        <f>SUM(J56:$CI56)/I55</f>
        <v>1247.2652376492867</v>
      </c>
      <c r="J57" s="61">
        <f>SUM(K56:$CI56)/J55</f>
        <v>1260.5015022447183</v>
      </c>
      <c r="K57" s="61">
        <f>SUM(L56:$CI56)/K55</f>
        <v>1273.3702215076235</v>
      </c>
      <c r="L57" s="61">
        <f>SUM(M56:$CI56)/L55</f>
        <v>1285.861951570812</v>
      </c>
      <c r="M57" s="61">
        <f>SUM(N56:$CI56)/M55</f>
        <v>1297.9671005393172</v>
      </c>
      <c r="N57" s="61">
        <f>SUM(O56:$CI56)/N55</f>
        <v>1309.6759265409357</v>
      </c>
      <c r="O57" s="61">
        <f>SUM(P56:$CI56)/O55</f>
        <v>1158.1342975099244</v>
      </c>
      <c r="P57" s="61">
        <f>SUM(Q56:$CI56)/P55</f>
        <v>1167.9784390387586</v>
      </c>
      <c r="Q57" s="61">
        <f>SUM(R56:$CI56)/Q55</f>
        <v>1183.4753697690235</v>
      </c>
      <c r="R57" s="61">
        <f>SUM(S56:$CI56)/R55</f>
        <v>1198.5975756826028</v>
      </c>
      <c r="S57" s="61">
        <f>SUM(T56:$CI56)/S55</f>
        <v>1213.3351207116718</v>
      </c>
      <c r="T57" s="61">
        <f>SUM(U56:$CI56)/T55</f>
        <v>1227.6779117635026</v>
      </c>
      <c r="U57" s="61">
        <f>SUM(V56:$CI56)/U55</f>
        <v>1241.61569664489</v>
      </c>
      <c r="V57" s="61">
        <f>SUM(W56:$CI56)/V55</f>
        <v>1255.1380619614815</v>
      </c>
      <c r="W57" s="61">
        <f>SUM(X56:$CI56)/W55</f>
        <v>1268.2344309917262</v>
      </c>
      <c r="X57" s="61">
        <f>SUM(Y56:$CI56)/X55</f>
        <v>1280.8940615351432</v>
      </c>
      <c r="Y57" s="61">
        <f>SUM(Z56:$CI56)/Y55</f>
        <v>1293.106043734623</v>
      </c>
      <c r="Z57" s="61">
        <f>SUM(AA56:$CI56)/Z55</f>
        <v>1304.8592978724591</v>
      </c>
      <c r="AA57" s="61">
        <f>SUM(AB56:$CI56)/AA55</f>
        <v>1132.645608474463</v>
      </c>
      <c r="AB57" s="61">
        <f>SUM(AC56:$CI56)/AB55</f>
        <v>1142.2730961464958</v>
      </c>
      <c r="AC57" s="61">
        <f>SUM(AD56:$CI56)/AC55</f>
        <v>1158.2578345128366</v>
      </c>
      <c r="AD57" s="61">
        <f>SUM(AE56:$CI56)/AD55</f>
        <v>1173.8077640522226</v>
      </c>
      <c r="AE57" s="61">
        <f>SUM(AF56:$CI56)/AE55</f>
        <v>1188.9115817987745</v>
      </c>
      <c r="AF57" s="61">
        <f>SUM(AG56:$CI56)/AF55</f>
        <v>1203.5578069395935</v>
      </c>
      <c r="AG57" s="61">
        <f>SUM(AH56:$CI56)/AG55</f>
        <v>1217.7347784682422</v>
      </c>
      <c r="AH57" s="61">
        <f>SUM(AI56:$CI56)/AH55</f>
        <v>1231.43065280988</v>
      </c>
      <c r="AI57" s="61">
        <f>SUM(AJ56:$CI56)/AI55</f>
        <v>1244.6334014177282</v>
      </c>
      <c r="AJ57" s="61">
        <f>SUM(AK56:$CI56)/AJ55</f>
        <v>1257.3308083405323</v>
      </c>
      <c r="AK57" s="61">
        <f>SUM(AL56:$CI56)/AK55</f>
        <v>1269.5104677607023</v>
      </c>
      <c r="AL57" s="61">
        <f>SUM(AM56:$CI56)/AL55</f>
        <v>1281.1597815027762</v>
      </c>
      <c r="AM57" s="61">
        <f>SUM(AN56:$CI56)/AM55</f>
        <v>1085.4969849005486</v>
      </c>
      <c r="AN57" s="61">
        <f>SUM(AO56:$CI56)/AN55</f>
        <v>1094.7237092722032</v>
      </c>
      <c r="AO57" s="61">
        <f>SUM(AP56:$CI56)/AO55</f>
        <v>1111.100157806454</v>
      </c>
      <c r="AP57" s="61">
        <f>SUM(AQ56:$CI56)/AP55</f>
        <v>1126.9727506557365</v>
      </c>
      <c r="AQ57" s="61">
        <f>SUM(AR56:$CI56)/AQ55</f>
        <v>1142.3286331863492</v>
      </c>
      <c r="AR57" s="61">
        <f>SUM(AS56:$CI56)/AR55</f>
        <v>1157.1547493576861</v>
      </c>
      <c r="AS57" s="61">
        <f>SUM(AT56:$CI56)/AS55</f>
        <v>1171.437839069578</v>
      </c>
      <c r="AT57" s="61">
        <f>SUM(AU56:$CI56)/AT55</f>
        <v>1185.1644354776283</v>
      </c>
      <c r="AU57" s="61">
        <f>SUM(AV56:$CI56)/AU55</f>
        <v>1198.3208622761588</v>
      </c>
      <c r="AV57" s="61">
        <f>SUM(AW56:$CI56)/AV55</f>
        <v>1210.8932309484187</v>
      </c>
      <c r="AW57" s="61">
        <f>SUM(AX56:$CI56)/AW55</f>
        <v>1222.8674379836602</v>
      </c>
      <c r="AX57" s="61">
        <f>SUM(AY56:$CI56)/AX55</f>
        <v>1234.229162060708</v>
      </c>
      <c r="AY57" s="61">
        <f>SUM(AZ56:$CI56)/AY55</f>
        <v>1011.9714085313509</v>
      </c>
      <c r="AZ57" s="61">
        <f>SUM(BA56:$CI56)/AZ55</f>
        <v>1020.5731655038674</v>
      </c>
      <c r="BA57" s="61">
        <f>SUM(BB56:$CI56)/BA55</f>
        <v>1037.216151871875</v>
      </c>
      <c r="BB57" s="61">
        <f>SUM(BC56:$CI56)/BB55</f>
        <v>1053.2759925936512</v>
      </c>
      <c r="BC57" s="61">
        <f>SUM(BD56:$CI56)/BC55</f>
        <v>1068.7380719443759</v>
      </c>
      <c r="BD57" s="61">
        <f>SUM(BE56:$CI56)/BD55</f>
        <v>1083.5875461370679</v>
      </c>
      <c r="BE57" s="61">
        <f>SUM(BF56:$CI56)/BE55</f>
        <v>1097.8093403240593</v>
      </c>
      <c r="BF57" s="61">
        <f>SUM(BG56:$CI56)/BF55</f>
        <v>1111.3881455623114</v>
      </c>
      <c r="BG57" s="61">
        <f>SUM(BH56:$CI56)/BG55</f>
        <v>1124.3084157421679</v>
      </c>
      <c r="BH57" s="61">
        <f>SUM(BI56:$CI56)/BH55</f>
        <v>1136.554364479118</v>
      </c>
      <c r="BI57" s="61">
        <f>SUM(BJ56:$CI56)/BI55</f>
        <v>1148.1099619681572</v>
      </c>
      <c r="BJ57" s="61">
        <f>SUM(BK56:$CI56)/BJ55</f>
        <v>1158.9589318003038</v>
      </c>
      <c r="BK57" s="61">
        <f>SUM(BL56:$CI56)/BK55</f>
        <v>906.5430202446281</v>
      </c>
      <c r="BL57" s="61">
        <f>SUM(BM56:$CI56)/BL55</f>
        <v>914.2486359167075</v>
      </c>
      <c r="BM57" s="61">
        <f>SUM(BN56:$CI56)/BM55</f>
        <v>930.3783598379543</v>
      </c>
      <c r="BN57" s="61">
        <f>SUM(BO56:$CI56)/BN55</f>
        <v>945.8351673346026</v>
      </c>
      <c r="BO57" s="61">
        <f>SUM(BP56:$CI56)/BO55</f>
        <v>960.6109085598102</v>
      </c>
      <c r="BP57" s="61">
        <f>SUM(BQ56:$CI56)/BP55</f>
        <v>974.6973571028644</v>
      </c>
      <c r="BQ57" s="61">
        <f>SUM(BR56:$CI56)/BQ55</f>
        <v>988.0862093165182</v>
      </c>
      <c r="BR57" s="61">
        <f>SUM(BS56:$CI56)/BR55</f>
        <v>1000.7690836385462</v>
      </c>
      <c r="BS57" s="61">
        <f>SUM(BT56:$CI56)/BS55</f>
        <v>1012.7375199074637</v>
      </c>
      <c r="BT57" s="61">
        <f>SUM(BU56:$CI56)/BT55</f>
        <v>1023.9829786723639</v>
      </c>
      <c r="BU57" s="61">
        <f>SUM(BV56:$CI56)/BU55</f>
        <v>1034.496840496826</v>
      </c>
      <c r="BV57" s="61">
        <f>SUM(BW56:$CI56)/BV55</f>
        <v>1044.2704052568365</v>
      </c>
      <c r="BW57" s="61">
        <f>SUM(BX56:$CI56)/BW55</f>
        <v>726.4079318493491</v>
      </c>
      <c r="BX57" s="61">
        <f>SUM(BY56:$CI56)/BX55</f>
        <v>732.5823992700685</v>
      </c>
      <c r="BY57" s="61">
        <f>SUM(BZ56:$CI56)/BY55</f>
        <v>746.4018180610333</v>
      </c>
      <c r="BZ57" s="61">
        <f>SUM(CA56:$CI56)/BZ55</f>
        <v>759.5263844074359</v>
      </c>
      <c r="CA57" s="61">
        <f>SUM(CB56:$CI56)/CA55</f>
        <v>771.9477551109851</v>
      </c>
      <c r="CB57" s="61">
        <f>SUM(CC56:$CI56)/CB55</f>
        <v>783.6575087453457</v>
      </c>
      <c r="CC57" s="61">
        <f>SUM(CD56:$CI56)/CC55</f>
        <v>794.6471449692697</v>
      </c>
      <c r="CD57" s="61">
        <f>SUM(CE56:$CI56)/CD55</f>
        <v>804.908083833819</v>
      </c>
      <c r="CE57" s="61">
        <f>SUM(CF56:$CI56)/CE55</f>
        <v>814.4316650836371</v>
      </c>
      <c r="CF57" s="61">
        <f>SUM(CG56:$CI56)/CF55</f>
        <v>823.2091474522136</v>
      </c>
      <c r="CG57" s="61">
        <f>SUM(CH56:$CI56)/CG55</f>
        <v>831.2317079510925</v>
      </c>
      <c r="CH57" s="61">
        <f>SUM(CI56:$CI56)/CH55</f>
        <v>533.132615377264</v>
      </c>
      <c r="CI57" s="61">
        <f>SUM($CI56:CJ56)/CI55</f>
        <v>537.6642426079707</v>
      </c>
    </row>
    <row r="58" spans="2:87" s="52" customFormat="1" ht="11.25">
      <c r="B58" s="67" t="s">
        <v>39</v>
      </c>
      <c r="C58" s="56"/>
      <c r="D58" s="56">
        <f>C57/C48*D54+C8*0.6*D53/C48</f>
        <v>0.008499999999999943</v>
      </c>
      <c r="E58" s="56">
        <f aca="true" t="shared" si="88" ref="E58:BP58">D57/D48*E54+D8*0.6*E53/D48</f>
        <v>0.006232788496453374</v>
      </c>
      <c r="F58" s="56">
        <f t="shared" si="88"/>
        <v>0.006315756947346778</v>
      </c>
      <c r="G58" s="56">
        <f t="shared" si="88"/>
        <v>0.006410254433929369</v>
      </c>
      <c r="H58" s="56">
        <f t="shared" si="88"/>
        <v>0.0065189915753477296</v>
      </c>
      <c r="I58" s="56">
        <f t="shared" si="88"/>
        <v>0.006645600774002461</v>
      </c>
      <c r="J58" s="56">
        <f t="shared" si="88"/>
        <v>0.006795064450055282</v>
      </c>
      <c r="K58" s="56">
        <f t="shared" si="88"/>
        <v>0.0069744064648013865</v>
      </c>
      <c r="L58" s="56">
        <f t="shared" si="88"/>
        <v>0.007193856981294143</v>
      </c>
      <c r="M58" s="56">
        <f t="shared" si="88"/>
        <v>0.007468917688986529</v>
      </c>
      <c r="N58" s="56">
        <f t="shared" si="88"/>
        <v>0.007824259363843305</v>
      </c>
      <c r="O58" s="56">
        <f t="shared" si="88"/>
        <v>0.008301677556650337</v>
      </c>
      <c r="P58" s="56">
        <f t="shared" si="88"/>
        <v>0.008499999999999945</v>
      </c>
      <c r="Q58" s="56">
        <f t="shared" si="88"/>
        <v>0.0061395789741000885</v>
      </c>
      <c r="R58" s="56">
        <f t="shared" si="88"/>
        <v>0.006219509134810898</v>
      </c>
      <c r="S58" s="56">
        <f t="shared" si="88"/>
        <v>0.00631106089428854</v>
      </c>
      <c r="T58" s="56">
        <f t="shared" si="88"/>
        <v>0.006417108858673111</v>
      </c>
      <c r="U58" s="56">
        <f t="shared" si="88"/>
        <v>0.006541560639317323</v>
      </c>
      <c r="V58" s="56">
        <f t="shared" si="88"/>
        <v>0.006689866670200226</v>
      </c>
      <c r="W58" s="56">
        <f t="shared" si="88"/>
        <v>0.006869865022771848</v>
      </c>
      <c r="X58" s="56">
        <f t="shared" si="88"/>
        <v>0.0070932496138813705</v>
      </c>
      <c r="Y58" s="56">
        <f t="shared" si="88"/>
        <v>0.0073782737368339475</v>
      </c>
      <c r="Z58" s="56">
        <f t="shared" si="88"/>
        <v>0.00775509930231954</v>
      </c>
      <c r="AA58" s="56">
        <f t="shared" si="88"/>
        <v>0.008277401125888734</v>
      </c>
      <c r="AB58" s="56">
        <f t="shared" si="88"/>
        <v>0.00849999999999995</v>
      </c>
      <c r="AC58" s="56">
        <f t="shared" si="88"/>
        <v>0.006040241035579132</v>
      </c>
      <c r="AD58" s="56">
        <f t="shared" si="88"/>
        <v>0.006116330372779906</v>
      </c>
      <c r="AE58" s="56">
        <f t="shared" si="88"/>
        <v>0.0062040037912170064</v>
      </c>
      <c r="AF58" s="56">
        <f t="shared" si="88"/>
        <v>0.006306280840347619</v>
      </c>
      <c r="AG58" s="56">
        <f t="shared" si="88"/>
        <v>0.006427330120368846</v>
      </c>
      <c r="AH58" s="56">
        <f t="shared" si="88"/>
        <v>0.006573073312326567</v>
      </c>
      <c r="AI58" s="56">
        <f t="shared" si="88"/>
        <v>0.006752215004613959</v>
      </c>
      <c r="AJ58" s="56">
        <f t="shared" si="88"/>
        <v>0.0069780951155735856</v>
      </c>
      <c r="AK58" s="56">
        <f t="shared" si="88"/>
        <v>0.007272248215702974</v>
      </c>
      <c r="AL58" s="56">
        <f t="shared" si="88"/>
        <v>0.007671837620731055</v>
      </c>
      <c r="AM58" s="56">
        <f t="shared" si="88"/>
        <v>0.00824697626683511</v>
      </c>
      <c r="AN58" s="56">
        <f t="shared" si="88"/>
        <v>0.00849999999999996</v>
      </c>
      <c r="AO58" s="56">
        <f t="shared" si="88"/>
        <v>0.005934167176201297</v>
      </c>
      <c r="AP58" s="56">
        <f t="shared" si="88"/>
        <v>0.006005462328161376</v>
      </c>
      <c r="AQ58" s="56">
        <f t="shared" si="88"/>
        <v>0.006088128645871332</v>
      </c>
      <c r="AR58" s="56">
        <f t="shared" si="88"/>
        <v>0.006185295457217219</v>
      </c>
      <c r="AS58" s="56">
        <f t="shared" si="88"/>
        <v>0.0063013560164798975</v>
      </c>
      <c r="AT58" s="56">
        <f t="shared" si="88"/>
        <v>0.006442677289539516</v>
      </c>
      <c r="AU58" s="56">
        <f t="shared" si="88"/>
        <v>0.006618848572065698</v>
      </c>
      <c r="AV58" s="56">
        <f t="shared" si="88"/>
        <v>0.006845015299142502</v>
      </c>
      <c r="AW58" s="56">
        <f t="shared" si="88"/>
        <v>0.007146584780172272</v>
      </c>
      <c r="AX58" s="56">
        <f t="shared" si="88"/>
        <v>0.007569689847825891</v>
      </c>
      <c r="AY58" s="56">
        <f t="shared" si="88"/>
        <v>0.008207735652589088</v>
      </c>
      <c r="AZ58" s="56">
        <f t="shared" si="88"/>
        <v>0.008499999999999962</v>
      </c>
      <c r="BA58" s="56">
        <f t="shared" si="88"/>
        <v>0.0058206669123947565</v>
      </c>
      <c r="BB58" s="56">
        <f t="shared" si="88"/>
        <v>0.00588603191024825</v>
      </c>
      <c r="BC58" s="56">
        <f t="shared" si="88"/>
        <v>0.005962320048912943</v>
      </c>
      <c r="BD58" s="56">
        <f t="shared" si="88"/>
        <v>0.00605271136663158</v>
      </c>
      <c r="BE58" s="56">
        <f t="shared" si="88"/>
        <v>0.006161752634188106</v>
      </c>
      <c r="BF58" s="56">
        <f t="shared" si="88"/>
        <v>0.006296179989463731</v>
      </c>
      <c r="BG58" s="56">
        <f t="shared" si="88"/>
        <v>0.006466417058100665</v>
      </c>
      <c r="BH58" s="56">
        <f t="shared" si="88"/>
        <v>0.006689498262045435</v>
      </c>
      <c r="BI58" s="56">
        <f t="shared" si="88"/>
        <v>0.006995297140865295</v>
      </c>
      <c r="BJ58" s="56">
        <f t="shared" si="88"/>
        <v>0.007441431138846556</v>
      </c>
      <c r="BK58" s="56">
        <f t="shared" si="88"/>
        <v>0.00815520827530578</v>
      </c>
      <c r="BL58" s="56">
        <f t="shared" si="88"/>
        <v>0.008499999999999985</v>
      </c>
      <c r="BM58" s="56">
        <f t="shared" si="88"/>
        <v>0.00573508435317065</v>
      </c>
      <c r="BN58" s="56">
        <f t="shared" si="88"/>
        <v>0.005799077210045656</v>
      </c>
      <c r="BO58" s="56">
        <f t="shared" si="88"/>
        <v>0.005874244023698219</v>
      </c>
      <c r="BP58" s="56">
        <f t="shared" si="88"/>
        <v>0.005963982922032143</v>
      </c>
      <c r="BQ58" s="56">
        <f aca="true" t="shared" si="89" ref="BQ58:CI58">BP57/BP48*BQ54+BP8*0.6*BQ53/BP48</f>
        <v>0.006073226731337053</v>
      </c>
      <c r="BR58" s="56">
        <f t="shared" si="89"/>
        <v>0.006209419647616634</v>
      </c>
      <c r="BS58" s="56">
        <f t="shared" si="89"/>
        <v>0.006384348540428059</v>
      </c>
      <c r="BT58" s="56">
        <f t="shared" si="89"/>
        <v>0.006617850342410234</v>
      </c>
      <c r="BU58" s="56">
        <f t="shared" si="89"/>
        <v>0.006946099496490097</v>
      </c>
      <c r="BV58" s="56">
        <f t="shared" si="89"/>
        <v>0.007442788197119791</v>
      </c>
      <c r="BW58" s="56">
        <f t="shared" si="89"/>
        <v>0.008284790771801179</v>
      </c>
      <c r="BX58" s="56">
        <f t="shared" si="89"/>
        <v>0.008499999999999985</v>
      </c>
      <c r="BY58" s="56">
        <f t="shared" si="89"/>
        <v>0.005672850785452776</v>
      </c>
      <c r="BZ58" s="56">
        <f t="shared" si="89"/>
        <v>0.005738424500180039</v>
      </c>
      <c r="CA58" s="56">
        <f t="shared" si="89"/>
        <v>0.005817292347290398</v>
      </c>
      <c r="CB58" s="56">
        <f t="shared" si="89"/>
        <v>0.005914222554890348</v>
      </c>
      <c r="CC58" s="56">
        <f t="shared" si="89"/>
        <v>0.006036575312348395</v>
      </c>
      <c r="CD58" s="56">
        <f t="shared" si="89"/>
        <v>0.0061963409634764495</v>
      </c>
      <c r="CE58" s="56">
        <f t="shared" si="89"/>
        <v>0.006414460407153756</v>
      </c>
      <c r="CF58" s="56">
        <f t="shared" si="89"/>
        <v>0.0067310930791627446</v>
      </c>
      <c r="CG58" s="56">
        <f t="shared" si="89"/>
        <v>0.0072342289235362185</v>
      </c>
      <c r="CH58" s="56">
        <f t="shared" si="89"/>
        <v>0.00816108959704956</v>
      </c>
      <c r="CI58" s="56">
        <f t="shared" si="89"/>
        <v>0.008499999999999999</v>
      </c>
    </row>
    <row r="59" spans="2:87" s="52" customFormat="1" ht="11.25">
      <c r="B59" s="67" t="s">
        <v>44</v>
      </c>
      <c r="C59" s="60">
        <v>1</v>
      </c>
      <c r="D59" s="60">
        <f>1/(1+D58)</f>
        <v>0.991571641051066</v>
      </c>
      <c r="E59" s="60">
        <f>D59/(1+E58)</f>
        <v>0.9854296663624978</v>
      </c>
      <c r="F59" s="60">
        <f aca="true" t="shared" si="90" ref="F59:BQ59">E59/(1+F58)</f>
        <v>0.979244992994836</v>
      </c>
      <c r="G59" s="60">
        <f t="shared" si="90"/>
        <v>0.9730077656508253</v>
      </c>
      <c r="H59" s="60">
        <f t="shared" si="90"/>
        <v>0.9667058185637685</v>
      </c>
      <c r="I59" s="60">
        <f t="shared" si="90"/>
        <v>0.9603238893812036</v>
      </c>
      <c r="J59" s="60">
        <f t="shared" si="90"/>
        <v>0.9538424683336766</v>
      </c>
      <c r="K59" s="60">
        <f t="shared" si="90"/>
        <v>0.9472360590398163</v>
      </c>
      <c r="L59" s="60">
        <f t="shared" si="90"/>
        <v>0.9404704491336157</v>
      </c>
      <c r="M59" s="60">
        <f t="shared" si="90"/>
        <v>0.9334982277080494</v>
      </c>
      <c r="N59" s="60">
        <f t="shared" si="90"/>
        <v>0.9262509996507626</v>
      </c>
      <c r="O59" s="60">
        <f t="shared" si="90"/>
        <v>0.9186248721665171</v>
      </c>
      <c r="P59" s="60">
        <f t="shared" si="90"/>
        <v>0.9108823720044791</v>
      </c>
      <c r="Q59" s="60">
        <f t="shared" si="90"/>
        <v>0.905324063419959</v>
      </c>
      <c r="R59" s="60">
        <f t="shared" si="90"/>
        <v>0.8997281956880303</v>
      </c>
      <c r="S59" s="60">
        <f t="shared" si="90"/>
        <v>0.8940855672285465</v>
      </c>
      <c r="T59" s="60">
        <f t="shared" si="90"/>
        <v>0.8883847058626456</v>
      </c>
      <c r="U59" s="60">
        <f t="shared" si="90"/>
        <v>0.8826110521441133</v>
      </c>
      <c r="V59" s="60">
        <f t="shared" si="90"/>
        <v>0.8767457400395825</v>
      </c>
      <c r="W59" s="60">
        <f t="shared" si="90"/>
        <v>0.8707637108791151</v>
      </c>
      <c r="X59" s="60">
        <f t="shared" si="90"/>
        <v>0.8646306697150091</v>
      </c>
      <c r="Y59" s="60">
        <f t="shared" si="90"/>
        <v>0.858297912766862</v>
      </c>
      <c r="Z59" s="60">
        <f t="shared" si="90"/>
        <v>0.8516929493694169</v>
      </c>
      <c r="AA59" s="60">
        <f t="shared" si="90"/>
        <v>0.8447010201938251</v>
      </c>
      <c r="AB59" s="60">
        <f t="shared" si="90"/>
        <v>0.8375815767911008</v>
      </c>
      <c r="AC59" s="60">
        <f t="shared" si="90"/>
        <v>0.8325527574611992</v>
      </c>
      <c r="AD59" s="60">
        <f t="shared" si="90"/>
        <v>0.8274915457864868</v>
      </c>
      <c r="AE59" s="60">
        <f t="shared" si="90"/>
        <v>0.8223894385916076</v>
      </c>
      <c r="AF59" s="60">
        <f t="shared" si="90"/>
        <v>0.8172357206245852</v>
      </c>
      <c r="AG59" s="60">
        <f t="shared" si="90"/>
        <v>0.8120166217334774</v>
      </c>
      <c r="AH59" s="60">
        <f t="shared" si="90"/>
        <v>0.8067140312638973</v>
      </c>
      <c r="AI59" s="60">
        <f t="shared" si="90"/>
        <v>0.8013034580313291</v>
      </c>
      <c r="AJ59" s="60">
        <f t="shared" si="90"/>
        <v>0.7957506344160955</v>
      </c>
      <c r="AK59" s="60">
        <f t="shared" si="90"/>
        <v>0.7900055181959991</v>
      </c>
      <c r="AL59" s="60">
        <f t="shared" si="90"/>
        <v>0.7839908675639127</v>
      </c>
      <c r="AM59" s="60">
        <f t="shared" si="90"/>
        <v>0.7775781986143319</v>
      </c>
      <c r="AN59" s="60">
        <f t="shared" si="90"/>
        <v>0.7710244904455448</v>
      </c>
      <c r="AO59" s="60">
        <f t="shared" si="90"/>
        <v>0.7664760931721</v>
      </c>
      <c r="AP59" s="60">
        <f t="shared" si="90"/>
        <v>0.761900528251877</v>
      </c>
      <c r="AQ59" s="60">
        <f t="shared" si="90"/>
        <v>0.7572900490112583</v>
      </c>
      <c r="AR59" s="60">
        <f t="shared" si="90"/>
        <v>0.7526347805223497</v>
      </c>
      <c r="AS59" s="60">
        <f t="shared" si="90"/>
        <v>0.747921858618686</v>
      </c>
      <c r="AT59" s="60">
        <f t="shared" si="90"/>
        <v>0.7431340855228055</v>
      </c>
      <c r="AU59" s="60">
        <f t="shared" si="90"/>
        <v>0.738247735552513</v>
      </c>
      <c r="AV59" s="60">
        <f t="shared" si="90"/>
        <v>0.7332287733809488</v>
      </c>
      <c r="AW59" s="60">
        <f t="shared" si="90"/>
        <v>0.7280258747449251</v>
      </c>
      <c r="AX59" s="60">
        <f t="shared" si="90"/>
        <v>0.722556347298299</v>
      </c>
      <c r="AY59" s="60">
        <f t="shared" si="90"/>
        <v>0.7166740759339694</v>
      </c>
      <c r="AZ59" s="60">
        <f t="shared" si="90"/>
        <v>0.7106336895726023</v>
      </c>
      <c r="BA59" s="60">
        <f t="shared" si="90"/>
        <v>0.706521264624698</v>
      </c>
      <c r="BB59" s="60">
        <f t="shared" si="90"/>
        <v>0.70238699237424</v>
      </c>
      <c r="BC59" s="60">
        <f t="shared" si="90"/>
        <v>0.6982239576727762</v>
      </c>
      <c r="BD59" s="60">
        <f t="shared" si="90"/>
        <v>0.6940232353474821</v>
      </c>
      <c r="BE59" s="60">
        <f t="shared" si="90"/>
        <v>0.6897730245961846</v>
      </c>
      <c r="BF59" s="60">
        <f t="shared" si="90"/>
        <v>0.6854572622976735</v>
      </c>
      <c r="BG59" s="60">
        <f t="shared" si="90"/>
        <v>0.6810532877006107</v>
      </c>
      <c r="BH59" s="60">
        <f t="shared" si="90"/>
        <v>0.6765276571141202</v>
      </c>
      <c r="BI59" s="60">
        <f t="shared" si="90"/>
        <v>0.6718280204832803</v>
      </c>
      <c r="BJ59" s="60">
        <f t="shared" si="90"/>
        <v>0.6668655861451148</v>
      </c>
      <c r="BK59" s="60">
        <f t="shared" si="90"/>
        <v>0.6614711511394662</v>
      </c>
      <c r="BL59" s="60">
        <f t="shared" si="90"/>
        <v>0.6558960348432982</v>
      </c>
      <c r="BM59" s="60">
        <f t="shared" si="90"/>
        <v>0.6521558659407131</v>
      </c>
      <c r="BN59" s="60">
        <f t="shared" si="90"/>
        <v>0.6483957688146899</v>
      </c>
      <c r="BO59" s="60">
        <f t="shared" si="90"/>
        <v>0.6446091772078555</v>
      </c>
      <c r="BP59" s="60">
        <f t="shared" si="90"/>
        <v>0.640787531314445</v>
      </c>
      <c r="BQ59" s="60">
        <f t="shared" si="90"/>
        <v>0.6369193755372258</v>
      </c>
      <c r="BR59" s="60">
        <f aca="true" t="shared" si="91" ref="BR59:CI59">BQ59/(1+BR58)</f>
        <v>0.6329888819370033</v>
      </c>
      <c r="BS59" s="60">
        <f t="shared" si="91"/>
        <v>0.628973297185151</v>
      </c>
      <c r="BT59" s="60">
        <f t="shared" si="91"/>
        <v>0.6248382114137954</v>
      </c>
      <c r="BU59" s="60">
        <f t="shared" si="91"/>
        <v>0.6205279624462892</v>
      </c>
      <c r="BV59" s="60">
        <f t="shared" si="91"/>
        <v>0.615943624507712</v>
      </c>
      <c r="BW59" s="60">
        <f t="shared" si="91"/>
        <v>0.6108825900629049</v>
      </c>
      <c r="BX59" s="60">
        <f t="shared" si="91"/>
        <v>0.6057338523182002</v>
      </c>
      <c r="BY59" s="60">
        <f t="shared" si="91"/>
        <v>0.602316997863777</v>
      </c>
      <c r="BZ59" s="60">
        <f t="shared" si="91"/>
        <v>0.5988803680868704</v>
      </c>
      <c r="CA59" s="60">
        <f t="shared" si="91"/>
        <v>0.5954166553343447</v>
      </c>
      <c r="CB59" s="60">
        <f t="shared" si="91"/>
        <v>0.591915932774133</v>
      </c>
      <c r="CC59" s="60">
        <f t="shared" si="91"/>
        <v>0.5883642278019151</v>
      </c>
      <c r="CD59" s="60">
        <f t="shared" si="91"/>
        <v>0.5847409733556882</v>
      </c>
      <c r="CE59" s="60">
        <f t="shared" si="91"/>
        <v>0.5810140815336916</v>
      </c>
      <c r="CF59" s="60">
        <f t="shared" si="91"/>
        <v>0.5771293700253326</v>
      </c>
      <c r="CG59" s="60">
        <f t="shared" si="91"/>
        <v>0.5729842706419235</v>
      </c>
      <c r="CH59" s="60">
        <f t="shared" si="91"/>
        <v>0.5683459484346283</v>
      </c>
      <c r="CI59" s="60">
        <f t="shared" si="91"/>
        <v>0.5635557247740489</v>
      </c>
    </row>
    <row r="60" spans="2:87" s="52" customFormat="1" ht="11.25">
      <c r="B60" s="67" t="s">
        <v>45</v>
      </c>
      <c r="C60" s="56"/>
      <c r="D60" s="62">
        <f>D36*D59</f>
        <v>-2333.6430357791487</v>
      </c>
      <c r="E60" s="62">
        <f aca="true" t="shared" si="92" ref="E60:BP60">E36*E59</f>
        <v>217.86181680710254</v>
      </c>
      <c r="F60" s="62">
        <f t="shared" si="92"/>
        <v>218.65943512865687</v>
      </c>
      <c r="G60" s="62">
        <f t="shared" si="92"/>
        <v>219.43936730271278</v>
      </c>
      <c r="H60" s="62">
        <f t="shared" si="92"/>
        <v>220.19829017716887</v>
      </c>
      <c r="I60" s="62">
        <f t="shared" si="92"/>
        <v>220.9320468970793</v>
      </c>
      <c r="J60" s="62">
        <f t="shared" si="92"/>
        <v>221.63534093995312</v>
      </c>
      <c r="K60" s="62">
        <f t="shared" si="92"/>
        <v>222.30127490055276</v>
      </c>
      <c r="L60" s="62">
        <f t="shared" si="92"/>
        <v>222.92062852973513</v>
      </c>
      <c r="M60" s="62">
        <f t="shared" si="92"/>
        <v>223.4806760406061</v>
      </c>
      <c r="N60" s="62">
        <f t="shared" si="92"/>
        <v>223.96313712818136</v>
      </c>
      <c r="O60" s="62">
        <f t="shared" si="92"/>
        <v>224.34036710878541</v>
      </c>
      <c r="P60" s="62">
        <f t="shared" si="92"/>
        <v>-2415.6227470753515</v>
      </c>
      <c r="Q60" s="62">
        <f t="shared" si="92"/>
        <v>225.53608523520415</v>
      </c>
      <c r="R60" s="62">
        <f t="shared" si="92"/>
        <v>226.3834521390075</v>
      </c>
      <c r="S60" s="62">
        <f t="shared" si="92"/>
        <v>227.2133295019168</v>
      </c>
      <c r="T60" s="62">
        <f t="shared" si="92"/>
        <v>228.0222193928955</v>
      </c>
      <c r="U60" s="62">
        <f t="shared" si="92"/>
        <v>228.8056952566818</v>
      </c>
      <c r="V60" s="62">
        <f t="shared" si="92"/>
        <v>229.5580395317089</v>
      </c>
      <c r="W60" s="62">
        <f t="shared" si="92"/>
        <v>230.27168453569942</v>
      </c>
      <c r="X60" s="62">
        <f t="shared" si="92"/>
        <v>230.93631247178465</v>
      </c>
      <c r="Y60" s="62">
        <f t="shared" si="92"/>
        <v>231.53732979696505</v>
      </c>
      <c r="Z60" s="62">
        <f t="shared" si="92"/>
        <v>232.05310819745156</v>
      </c>
      <c r="AA60" s="62">
        <f t="shared" si="92"/>
        <v>232.449561021316</v>
      </c>
      <c r="AB60" s="62">
        <f t="shared" si="92"/>
        <v>-2502.9398604776625</v>
      </c>
      <c r="AC60" s="62">
        <f t="shared" si="92"/>
        <v>233.7115753286547</v>
      </c>
      <c r="AD60" s="62">
        <f t="shared" si="92"/>
        <v>234.6137160843835</v>
      </c>
      <c r="AE60" s="62">
        <f t="shared" si="92"/>
        <v>235.49881768746704</v>
      </c>
      <c r="AF60" s="62">
        <f t="shared" si="92"/>
        <v>236.3632329371082</v>
      </c>
      <c r="AG60" s="62">
        <f t="shared" si="92"/>
        <v>237.2022878571144</v>
      </c>
      <c r="AH60" s="62">
        <f t="shared" si="92"/>
        <v>238.00985451291623</v>
      </c>
      <c r="AI60" s="62">
        <f t="shared" si="92"/>
        <v>238.77767485909504</v>
      </c>
      <c r="AJ60" s="62">
        <f t="shared" si="92"/>
        <v>239.49423803504564</v>
      </c>
      <c r="AK60" s="62">
        <f t="shared" si="92"/>
        <v>240.14280234949595</v>
      </c>
      <c r="AL60" s="62">
        <f t="shared" si="92"/>
        <v>240.69763718481528</v>
      </c>
      <c r="AM60" s="62">
        <f t="shared" si="92"/>
        <v>241.11613451774463</v>
      </c>
      <c r="AN60" s="62">
        <f t="shared" si="92"/>
        <v>-2596.258652574591</v>
      </c>
      <c r="AO60" s="62">
        <f t="shared" si="92"/>
        <v>242.45076463418414</v>
      </c>
      <c r="AP60" s="62">
        <f t="shared" si="92"/>
        <v>243.4134619048888</v>
      </c>
      <c r="AQ60" s="62">
        <f t="shared" si="92"/>
        <v>244.35990200464107</v>
      </c>
      <c r="AR60" s="62">
        <f t="shared" si="92"/>
        <v>245.28633258602568</v>
      </c>
      <c r="AS60" s="62">
        <f t="shared" si="92"/>
        <v>246.18787844287547</v>
      </c>
      <c r="AT60" s="62">
        <f t="shared" si="92"/>
        <v>247.05804199097085</v>
      </c>
      <c r="AU60" s="62">
        <f t="shared" si="92"/>
        <v>247.88789000409457</v>
      </c>
      <c r="AV60" s="62">
        <f t="shared" si="92"/>
        <v>248.6646555326585</v>
      </c>
      <c r="AW60" s="62">
        <f t="shared" si="92"/>
        <v>249.36916421436646</v>
      </c>
      <c r="AX60" s="62">
        <f t="shared" si="92"/>
        <v>249.97065552314206</v>
      </c>
      <c r="AY60" s="62">
        <f t="shared" si="92"/>
        <v>250.41502177619714</v>
      </c>
      <c r="AZ60" s="62">
        <f t="shared" si="92"/>
        <v>-2696.3859897698394</v>
      </c>
      <c r="BA60" s="62">
        <f t="shared" si="92"/>
        <v>251.8295373559488</v>
      </c>
      <c r="BB60" s="62">
        <f t="shared" si="92"/>
        <v>252.8594936808932</v>
      </c>
      <c r="BC60" s="62">
        <f t="shared" si="92"/>
        <v>253.87440814411877</v>
      </c>
      <c r="BD60" s="62">
        <f t="shared" si="92"/>
        <v>254.87049468535858</v>
      </c>
      <c r="BE60" s="62">
        <f t="shared" si="92"/>
        <v>255.8427598328742</v>
      </c>
      <c r="BF60" s="62">
        <f t="shared" si="92"/>
        <v>256.7844264636961</v>
      </c>
      <c r="BG60" s="62">
        <f t="shared" si="92"/>
        <v>257.68596580342876</v>
      </c>
      <c r="BH60" s="62">
        <f t="shared" si="92"/>
        <v>258.5333669525531</v>
      </c>
      <c r="BI60" s="62">
        <f t="shared" si="92"/>
        <v>259.3047865898343</v>
      </c>
      <c r="BJ60" s="62">
        <f t="shared" si="92"/>
        <v>259.9633351982301</v>
      </c>
      <c r="BK60" s="62">
        <f t="shared" si="92"/>
        <v>260.43903398504483</v>
      </c>
      <c r="BL60" s="62">
        <f t="shared" si="92"/>
        <v>-2610.656902006892</v>
      </c>
      <c r="BM60" s="62">
        <f t="shared" si="92"/>
        <v>259.3390684916562</v>
      </c>
      <c r="BN60" s="62">
        <f t="shared" si="92"/>
        <v>257.8438123159032</v>
      </c>
      <c r="BO60" s="62">
        <f t="shared" si="92"/>
        <v>256.33802023250604</v>
      </c>
      <c r="BP60" s="62">
        <f t="shared" si="92"/>
        <v>254.8182883127871</v>
      </c>
      <c r="BQ60" s="62">
        <f aca="true" t="shared" si="93" ref="BQ60:CI60">BQ36*BQ59</f>
        <v>253.28006107534958</v>
      </c>
      <c r="BR60" s="62">
        <f t="shared" si="93"/>
        <v>251.71704431474166</v>
      </c>
      <c r="BS60" s="62">
        <f t="shared" si="93"/>
        <v>250.12018984576838</v>
      </c>
      <c r="BT60" s="62">
        <f t="shared" si="93"/>
        <v>248.4758140943831</v>
      </c>
      <c r="BU60" s="62">
        <f t="shared" si="93"/>
        <v>246.76178220326798</v>
      </c>
      <c r="BV60" s="62">
        <f t="shared" si="93"/>
        <v>244.93875492906474</v>
      </c>
      <c r="BW60" s="62">
        <f t="shared" si="93"/>
        <v>242.92616249975774</v>
      </c>
      <c r="BX60" s="62">
        <f t="shared" si="93"/>
        <v>-2190.0072051530783</v>
      </c>
      <c r="BY60" s="62">
        <f t="shared" si="93"/>
        <v>239.51993276540253</v>
      </c>
      <c r="BZ60" s="62">
        <f t="shared" si="93"/>
        <v>238.15330798804524</v>
      </c>
      <c r="CA60" s="62">
        <f t="shared" si="93"/>
        <v>236.77591327970057</v>
      </c>
      <c r="CB60" s="62">
        <f t="shared" si="93"/>
        <v>235.38380109421337</v>
      </c>
      <c r="CC60" s="62">
        <f t="shared" si="93"/>
        <v>233.97141502646937</v>
      </c>
      <c r="CD60" s="62">
        <f t="shared" si="93"/>
        <v>232.53057629133474</v>
      </c>
      <c r="CE60" s="62">
        <f t="shared" si="93"/>
        <v>231.04852467765852</v>
      </c>
      <c r="CF60" s="62">
        <f t="shared" si="93"/>
        <v>229.50371381793647</v>
      </c>
      <c r="CG60" s="62">
        <f t="shared" si="93"/>
        <v>227.85535601109834</v>
      </c>
      <c r="CH60" s="62">
        <f t="shared" si="93"/>
        <v>226.01086112356262</v>
      </c>
      <c r="CI60" s="62">
        <f t="shared" si="93"/>
        <v>303.003761928025</v>
      </c>
    </row>
    <row r="61" spans="2:87" s="52" customFormat="1" ht="11.25">
      <c r="B61" s="67" t="s">
        <v>40</v>
      </c>
      <c r="C61" s="61">
        <f>SUM(D60:$CI60)/C59</f>
        <v>1165.980316183101</v>
      </c>
      <c r="D61" s="61">
        <f>SUM(E60:$CI60)/D59</f>
        <v>3529.370150453928</v>
      </c>
      <c r="E61" s="61">
        <f>SUM(F60:$CI60)/E59</f>
        <v>3330.2848972155107</v>
      </c>
      <c r="F61" s="61">
        <f>SUM(G60:$CI60)/F59</f>
        <v>3128.0242655707334</v>
      </c>
      <c r="G61" s="61">
        <f>SUM(H60:$CI60)/G59</f>
        <v>2922.548856351325</v>
      </c>
      <c r="H61" s="61">
        <f>SUM(I60:$CI60)/H59</f>
        <v>2713.8188186808275</v>
      </c>
      <c r="I61" s="61">
        <f>SUM(J60:$CI60)/I59</f>
        <v>2501.793844988726</v>
      </c>
      <c r="J61" s="61">
        <f>SUM(K60:$CI60)/J59</f>
        <v>2286.4331659708055</v>
      </c>
      <c r="K61" s="61">
        <f>SUM(L60:$CI60)/K59</f>
        <v>2067.6955454951653</v>
      </c>
      <c r="L61" s="61">
        <f>SUM(M60:$CI60)/L59</f>
        <v>1845.5392754532959</v>
      </c>
      <c r="M61" s="61">
        <f>SUM(N60:$CI60)/M59</f>
        <v>1619.9221705556574</v>
      </c>
      <c r="N61" s="61">
        <f>SUM(O60:$CI60)/N59</f>
        <v>1390.801563071156</v>
      </c>
      <c r="O61" s="61">
        <f>SUM(P60:$CI60)/O59</f>
        <v>1158.1342975099258</v>
      </c>
      <c r="P61" s="61">
        <f>SUM(Q60:$CI60)/P59</f>
        <v>3819.937485912788</v>
      </c>
      <c r="Q61" s="61">
        <f>SUM(R60:$CI60)/Q59</f>
        <v>3594.268355741713</v>
      </c>
      <c r="R61" s="61">
        <f>SUM(S60:$CI60)/R59</f>
        <v>3365.0097831908292</v>
      </c>
      <c r="S61" s="61">
        <f>SUM(T60:$CI60)/S59</f>
        <v>3132.1172758458188</v>
      </c>
      <c r="T61" s="61">
        <f>SUM(U60:$CI60)/T59</f>
        <v>2895.545831476481</v>
      </c>
      <c r="U61" s="61">
        <f>SUM(V60:$CI60)/U59</f>
        <v>2655.2499324115697</v>
      </c>
      <c r="V61" s="61">
        <f>SUM(W60:$CI60)/V59</f>
        <v>2411.1835398529706</v>
      </c>
      <c r="W61" s="61">
        <f>SUM(X60:$CI60)/W59</f>
        <v>2163.3000881285734</v>
      </c>
      <c r="X61" s="61">
        <f>SUM(Y60:$CI60)/X59</f>
        <v>1911.5524788832013</v>
      </c>
      <c r="Y61" s="61">
        <f>SUM(Z60:$CI60)/Y59</f>
        <v>1655.8930752069246</v>
      </c>
      <c r="Z61" s="61">
        <f>SUM(AA60:$CI60)/Z59</f>
        <v>1396.2736957000982</v>
      </c>
      <c r="AA61" s="61">
        <f>SUM(AB60:$CI60)/AA59</f>
        <v>1132.6456084744643</v>
      </c>
      <c r="AB61" s="61">
        <f>SUM(AC60:$CI60)/AB59</f>
        <v>4130.566929049072</v>
      </c>
      <c r="AC61" s="61">
        <f>SUM(AD60:$CI60)/AC59</f>
        <v>3874.799713573452</v>
      </c>
      <c r="AD61" s="61">
        <f>SUM(AE60:$CI60)/AD59</f>
        <v>3614.975265055946</v>
      </c>
      <c r="AE61" s="61">
        <f>SUM(AF60:$CI60)/AE59</f>
        <v>3351.043341574494</v>
      </c>
      <c r="AF61" s="61">
        <f>SUM(AG60:$CI60)/AF59</f>
        <v>3082.9531258263137</v>
      </c>
      <c r="AG61" s="61">
        <f>SUM(AH60:$CI60)/AG59</f>
        <v>2810.6532187816133</v>
      </c>
      <c r="AH61" s="61">
        <f>SUM(AI60:$CI60)/AH59</f>
        <v>2534.091633268883</v>
      </c>
      <c r="AI61" s="61">
        <f>SUM(AJ60:$CI60)/AI59</f>
        <v>2253.215787491046</v>
      </c>
      <c r="AJ61" s="61">
        <f>SUM(AK60:$CI60)/AJ59</f>
        <v>1967.9724984717368</v>
      </c>
      <c r="AK61" s="61">
        <f>SUM(AL60:$CI60)/AK59</f>
        <v>1678.3079754309651</v>
      </c>
      <c r="AL61" s="61">
        <f>SUM(AM60:$CI60)/AL59</f>
        <v>1384.1678130893993</v>
      </c>
      <c r="AM61" s="61">
        <f>SUM(AN60:$CI60)/AM59</f>
        <v>1085.4969849005481</v>
      </c>
      <c r="AN61" s="61">
        <f>SUM(AO60:$CI60)/AN59</f>
        <v>4462.007997575826</v>
      </c>
      <c r="AO61" s="61">
        <f>SUM(AP60:$CI60)/AO59</f>
        <v>4172.16754253369</v>
      </c>
      <c r="AP61" s="61">
        <f>SUM(AQ60:$CI60)/AP59</f>
        <v>3877.741393531441</v>
      </c>
      <c r="AQ61" s="61">
        <f>SUM(AR60:$CI60)/AQ59</f>
        <v>3578.672818544913</v>
      </c>
      <c r="AR61" s="61">
        <f>SUM(AS60:$CI60)/AR59</f>
        <v>3274.9044361920974</v>
      </c>
      <c r="AS61" s="61">
        <f>SUM(AT60:$CI60)/AS59</f>
        <v>2966.378208573464</v>
      </c>
      <c r="AT61" s="61">
        <f>SUM(AU60:$CI60)/AT59</f>
        <v>2653.035434035086</v>
      </c>
      <c r="AU61" s="61">
        <f>SUM(AV60:$CI60)/AU59</f>
        <v>2334.8167398537994</v>
      </c>
      <c r="AV61" s="61">
        <f>SUM(AW60:$CI60)/AV59</f>
        <v>2011.662074843549</v>
      </c>
      <c r="AW61" s="61">
        <f>SUM(AX60:$CI60)/AW59</f>
        <v>1683.5107018820786</v>
      </c>
      <c r="AX61" s="61">
        <f>SUM(AY60:$CI60)/AX59</f>
        <v>1350.3011903571403</v>
      </c>
      <c r="AY61" s="61">
        <f>SUM(AZ60:$CI60)/AY59</f>
        <v>1011.9714085313508</v>
      </c>
      <c r="AZ61" s="61">
        <f>SUM(BA60:$CI60)/AZ59</f>
        <v>4814.913385134507</v>
      </c>
      <c r="BA61" s="61">
        <f>SUM(BB60:$CI60)/BA59</f>
        <v>4486.50349990313</v>
      </c>
      <c r="BB61" s="61">
        <f>SUM(BC60:$CI60)/BB59</f>
        <v>4152.910951488145</v>
      </c>
      <c r="BC61" s="61">
        <f>SUM(BD60:$CI60)/BC59</f>
        <v>3814.0716820228863</v>
      </c>
      <c r="BD61" s="61">
        <f>SUM(BE60:$CI60)/BD59</f>
        <v>3469.920900816222</v>
      </c>
      <c r="BE61" s="61">
        <f>SUM(BF60:$CI60)/BE59</f>
        <v>3120.393076275362</v>
      </c>
      <c r="BF61" s="61">
        <f>SUM(BG60:$CI60)/BF59</f>
        <v>2765.421927741661</v>
      </c>
      <c r="BG61" s="61">
        <f>SUM(BH60:$CI60)/BG59</f>
        <v>2404.9404172384498</v>
      </c>
      <c r="BH61" s="61">
        <f>SUM(BI60:$CI60)/BH59</f>
        <v>2038.880741129988</v>
      </c>
      <c r="BI61" s="61">
        <f>SUM(BJ60:$CI60)/BI59</f>
        <v>1667.174321690579</v>
      </c>
      <c r="BJ61" s="61">
        <f>SUM(BK60:$CI60)/BJ59</f>
        <v>1289.7517985829081</v>
      </c>
      <c r="BK61" s="61">
        <f>SUM(BL60:$CI60)/BK59</f>
        <v>906.5430202446279</v>
      </c>
      <c r="BL61" s="61">
        <f>SUM(BM60:$CI60)/BL59</f>
        <v>4894.539357800108</v>
      </c>
      <c r="BM61" s="61">
        <f>SUM(BN60:$CI60)/BM59</f>
        <v>4524.945711279039</v>
      </c>
      <c r="BN61" s="61">
        <f>SUM(BO60:$CI60)/BN59</f>
        <v>4153.521978222046</v>
      </c>
      <c r="BO61" s="61">
        <f>SUM(BP60:$CI60)/BO59</f>
        <v>3780.2565372719505</v>
      </c>
      <c r="BP61" s="61">
        <f>SUM(BQ60:$CI60)/BP59</f>
        <v>3405.137680093175</v>
      </c>
      <c r="BQ61" s="61">
        <f>SUM(BR60:$CI60)/BQ59</f>
        <v>3028.1536106678336</v>
      </c>
      <c r="BR61" s="61">
        <f>SUM(BS60:$CI60)/BR59</f>
        <v>2649.2924445859494</v>
      </c>
      <c r="BS61" s="61">
        <f>SUM(BT60:$CI60)/BS59</f>
        <v>2268.5422083297435</v>
      </c>
      <c r="BT61" s="61">
        <f>SUM(BU60:$CI60)/BT59</f>
        <v>1885.8908385519433</v>
      </c>
      <c r="BU61" s="61">
        <f>SUM(BV60:$CI60)/BU59</f>
        <v>1501.3261813480783</v>
      </c>
      <c r="BV61" s="61">
        <f>SUM(BW60:$CI60)/BV59</f>
        <v>1114.8359915226765</v>
      </c>
      <c r="BW61" s="61">
        <f>SUM(BX60:$CI60)/BW59</f>
        <v>726.407931849349</v>
      </c>
      <c r="BX61" s="61">
        <f>SUM(BY60:$CI60)/BX59</f>
        <v>4348.043540779191</v>
      </c>
      <c r="BY61" s="61">
        <f>SUM(BZ60:$CI60)/BY59</f>
        <v>3975.0451003867183</v>
      </c>
      <c r="BZ61" s="61">
        <f>SUM(CA60:$CI60)/BZ59</f>
        <v>3600.191353972132</v>
      </c>
      <c r="CA61" s="61">
        <f>SUM(CB60:$CI60)/CA59</f>
        <v>3223.470476976409</v>
      </c>
      <c r="CB61" s="61">
        <f>SUM(CC60:$CI60)/CB59</f>
        <v>2844.8705561684005</v>
      </c>
      <c r="CC61" s="61">
        <f>SUM(CD60:$CI60)/CC59</f>
        <v>2464.3795889266266</v>
      </c>
      <c r="CD61" s="61">
        <f>SUM(CE60:$CI60)/CD59</f>
        <v>2081.9854825150815</v>
      </c>
      <c r="CE61" s="61">
        <f>SUM(CF60:$CI60)/CE59</f>
        <v>1697.676053352977</v>
      </c>
      <c r="CF61" s="61">
        <f>SUM(CG60:$CI60)/CF59</f>
        <v>1311.4390262783954</v>
      </c>
      <c r="CG61" s="61">
        <f>SUM(CH60:$CI60)/CG59</f>
        <v>923.2620338057869</v>
      </c>
      <c r="CH61" s="61">
        <f>SUM(CI60:$CI60)/CH59</f>
        <v>533.1326153772641</v>
      </c>
      <c r="CI61" s="61">
        <f>SUM($CI60:CJ60)/CI59</f>
        <v>537.6642426079708</v>
      </c>
    </row>
    <row r="62" spans="2:87" s="52" customFormat="1" ht="11.25">
      <c r="B62" s="67" t="s">
        <v>35</v>
      </c>
      <c r="C62" s="68">
        <f>C61-C8</f>
        <v>1165.980316183101</v>
      </c>
      <c r="D62" s="68">
        <f aca="true" t="shared" si="94" ref="D62:BO62">D61-D8</f>
        <v>1175.8911488706563</v>
      </c>
      <c r="E62" s="61">
        <f t="shared" si="94"/>
        <v>1190.8285295393816</v>
      </c>
      <c r="F62" s="61">
        <f t="shared" si="94"/>
        <v>1205.443430412587</v>
      </c>
      <c r="G62" s="61">
        <f t="shared" si="94"/>
        <v>1219.727119324926</v>
      </c>
      <c r="H62" s="61">
        <f t="shared" si="94"/>
        <v>1233.670725486943</v>
      </c>
      <c r="I62" s="61">
        <f t="shared" si="94"/>
        <v>1247.2652376492897</v>
      </c>
      <c r="J62" s="61">
        <f t="shared" si="94"/>
        <v>1260.5015022447205</v>
      </c>
      <c r="K62" s="61">
        <f t="shared" si="94"/>
        <v>1273.370221507626</v>
      </c>
      <c r="L62" s="61">
        <f t="shared" si="94"/>
        <v>1285.8619515708147</v>
      </c>
      <c r="M62" s="61">
        <f t="shared" si="94"/>
        <v>1297.96710053932</v>
      </c>
      <c r="N62" s="61">
        <f t="shared" si="94"/>
        <v>1309.6759265409385</v>
      </c>
      <c r="O62" s="61">
        <f t="shared" si="94"/>
        <v>1158.1342975099258</v>
      </c>
      <c r="P62" s="61">
        <f t="shared" si="94"/>
        <v>1167.9784390387604</v>
      </c>
      <c r="Q62" s="61">
        <f t="shared" si="94"/>
        <v>1183.4753697690253</v>
      </c>
      <c r="R62" s="61">
        <f t="shared" si="94"/>
        <v>1198.5975756826047</v>
      </c>
      <c r="S62" s="61">
        <f t="shared" si="94"/>
        <v>1213.3351207116743</v>
      </c>
      <c r="T62" s="61">
        <f t="shared" si="94"/>
        <v>1227.677911763505</v>
      </c>
      <c r="U62" s="61">
        <f t="shared" si="94"/>
        <v>1241.615696644892</v>
      </c>
      <c r="V62" s="61">
        <f t="shared" si="94"/>
        <v>1255.138061961484</v>
      </c>
      <c r="W62" s="61">
        <f t="shared" si="94"/>
        <v>1268.2344309917285</v>
      </c>
      <c r="X62" s="61">
        <f t="shared" si="94"/>
        <v>1280.8940615351448</v>
      </c>
      <c r="Y62" s="61">
        <f t="shared" si="94"/>
        <v>1293.1060437346252</v>
      </c>
      <c r="Z62" s="61">
        <f t="shared" si="94"/>
        <v>1304.8592978724612</v>
      </c>
      <c r="AA62" s="61">
        <f t="shared" si="94"/>
        <v>1132.6456084744643</v>
      </c>
      <c r="AB62" s="61">
        <f t="shared" si="94"/>
        <v>1142.2730961464958</v>
      </c>
      <c r="AC62" s="61">
        <f t="shared" si="94"/>
        <v>1158.2578345128363</v>
      </c>
      <c r="AD62" s="61">
        <f t="shared" si="94"/>
        <v>1173.8077640522229</v>
      </c>
      <c r="AE62" s="61">
        <f t="shared" si="94"/>
        <v>1188.9115817987754</v>
      </c>
      <c r="AF62" s="61">
        <f t="shared" si="94"/>
        <v>1203.5578069395938</v>
      </c>
      <c r="AG62" s="61">
        <f t="shared" si="94"/>
        <v>1217.734778468242</v>
      </c>
      <c r="AH62" s="61">
        <f t="shared" si="94"/>
        <v>1231.4306528098805</v>
      </c>
      <c r="AI62" s="61">
        <f t="shared" si="94"/>
        <v>1244.6334014177287</v>
      </c>
      <c r="AJ62" s="61">
        <f t="shared" si="94"/>
        <v>1257.3308083405327</v>
      </c>
      <c r="AK62" s="61">
        <f t="shared" si="94"/>
        <v>1269.5104677607035</v>
      </c>
      <c r="AL62" s="61">
        <f t="shared" si="94"/>
        <v>1281.1597815027762</v>
      </c>
      <c r="AM62" s="61">
        <f t="shared" si="94"/>
        <v>1085.4969849005481</v>
      </c>
      <c r="AN62" s="61">
        <f t="shared" si="94"/>
        <v>1094.7237092722016</v>
      </c>
      <c r="AO62" s="61">
        <f t="shared" si="94"/>
        <v>1111.1001578064534</v>
      </c>
      <c r="AP62" s="61">
        <f t="shared" si="94"/>
        <v>1126.9727506557356</v>
      </c>
      <c r="AQ62" s="61">
        <f t="shared" si="94"/>
        <v>1142.3286331863496</v>
      </c>
      <c r="AR62" s="61">
        <f t="shared" si="94"/>
        <v>1157.154749357686</v>
      </c>
      <c r="AS62" s="61">
        <f t="shared" si="94"/>
        <v>1171.4378390695786</v>
      </c>
      <c r="AT62" s="61">
        <f t="shared" si="94"/>
        <v>1185.164435477629</v>
      </c>
      <c r="AU62" s="61">
        <f t="shared" si="94"/>
        <v>1198.3208622761592</v>
      </c>
      <c r="AV62" s="61">
        <f t="shared" si="94"/>
        <v>1210.8932309484198</v>
      </c>
      <c r="AW62" s="61">
        <f t="shared" si="94"/>
        <v>1222.867437983661</v>
      </c>
      <c r="AX62" s="61">
        <f t="shared" si="94"/>
        <v>1234.229162060708</v>
      </c>
      <c r="AY62" s="61">
        <f t="shared" si="94"/>
        <v>1011.9714085313508</v>
      </c>
      <c r="AZ62" s="61">
        <f t="shared" si="94"/>
        <v>1020.5731655038676</v>
      </c>
      <c r="BA62" s="61">
        <f t="shared" si="94"/>
        <v>1037.216151871874</v>
      </c>
      <c r="BB62" s="61">
        <f t="shared" si="94"/>
        <v>1053.2759925936516</v>
      </c>
      <c r="BC62" s="61">
        <f t="shared" si="94"/>
        <v>1068.7380719443759</v>
      </c>
      <c r="BD62" s="61">
        <f t="shared" si="94"/>
        <v>1083.5875461370683</v>
      </c>
      <c r="BE62" s="61">
        <f t="shared" si="94"/>
        <v>1097.8093403240596</v>
      </c>
      <c r="BF62" s="61">
        <f t="shared" si="94"/>
        <v>1111.3881455623116</v>
      </c>
      <c r="BG62" s="61">
        <f t="shared" si="94"/>
        <v>1124.3084157421677</v>
      </c>
      <c r="BH62" s="61">
        <f t="shared" si="94"/>
        <v>1136.5543644791182</v>
      </c>
      <c r="BI62" s="61">
        <f t="shared" si="94"/>
        <v>1148.1099619681572</v>
      </c>
      <c r="BJ62" s="61">
        <f t="shared" si="94"/>
        <v>1158.9589318003036</v>
      </c>
      <c r="BK62" s="61">
        <f t="shared" si="94"/>
        <v>906.5430202446279</v>
      </c>
      <c r="BL62" s="61">
        <f t="shared" si="94"/>
        <v>914.248635916706</v>
      </c>
      <c r="BM62" s="61">
        <f t="shared" si="94"/>
        <v>930.3783598379532</v>
      </c>
      <c r="BN62" s="61">
        <f t="shared" si="94"/>
        <v>945.8351673346019</v>
      </c>
      <c r="BO62" s="61">
        <f t="shared" si="94"/>
        <v>960.6109085598105</v>
      </c>
      <c r="BP62" s="61">
        <f aca="true" t="shared" si="95" ref="BP62:CI62">BP61-BP8</f>
        <v>974.6973571028648</v>
      </c>
      <c r="BQ62" s="61">
        <f t="shared" si="95"/>
        <v>988.0862093165185</v>
      </c>
      <c r="BR62" s="61">
        <f t="shared" si="95"/>
        <v>1000.7690836385464</v>
      </c>
      <c r="BS62" s="61">
        <f t="shared" si="95"/>
        <v>1012.7375199074647</v>
      </c>
      <c r="BT62" s="61">
        <f t="shared" si="95"/>
        <v>1023.9829786723637</v>
      </c>
      <c r="BU62" s="61">
        <f t="shared" si="95"/>
        <v>1034.4968404968263</v>
      </c>
      <c r="BV62" s="61">
        <f t="shared" si="95"/>
        <v>1044.2704052568367</v>
      </c>
      <c r="BW62" s="61">
        <f t="shared" si="95"/>
        <v>726.4079318493489</v>
      </c>
      <c r="BX62" s="61">
        <f t="shared" si="95"/>
        <v>732.5823992700689</v>
      </c>
      <c r="BY62" s="61">
        <f t="shared" si="95"/>
        <v>746.4018180610342</v>
      </c>
      <c r="BZ62" s="61">
        <f t="shared" si="95"/>
        <v>759.526384407437</v>
      </c>
      <c r="CA62" s="61">
        <f t="shared" si="95"/>
        <v>771.9477551109858</v>
      </c>
      <c r="CB62" s="61">
        <f t="shared" si="95"/>
        <v>783.6575087453471</v>
      </c>
      <c r="CC62" s="61">
        <f t="shared" si="95"/>
        <v>794.6471449692701</v>
      </c>
      <c r="CD62" s="61">
        <f t="shared" si="95"/>
        <v>804.9080838338191</v>
      </c>
      <c r="CE62" s="61">
        <f t="shared" si="95"/>
        <v>814.4316650836371</v>
      </c>
      <c r="CF62" s="61">
        <f t="shared" si="95"/>
        <v>823.2091474522135</v>
      </c>
      <c r="CG62" s="61">
        <f t="shared" si="95"/>
        <v>831.2317079510925</v>
      </c>
      <c r="CH62" s="61">
        <f t="shared" si="95"/>
        <v>533.1326153772641</v>
      </c>
      <c r="CI62" s="61">
        <f t="shared" si="95"/>
        <v>537.6642426079708</v>
      </c>
    </row>
    <row r="65" spans="2:10" ht="13.5" customHeight="1" thickBot="1">
      <c r="B65" s="70" t="s">
        <v>46</v>
      </c>
      <c r="C65" s="71">
        <v>2003</v>
      </c>
      <c r="D65" s="71">
        <f>C65+1</f>
        <v>2004</v>
      </c>
      <c r="E65" s="71">
        <f aca="true" t="shared" si="96" ref="E65:J65">D65+1</f>
        <v>2005</v>
      </c>
      <c r="F65" s="71">
        <f t="shared" si="96"/>
        <v>2006</v>
      </c>
      <c r="G65" s="71">
        <f t="shared" si="96"/>
        <v>2007</v>
      </c>
      <c r="H65" s="71">
        <f t="shared" si="96"/>
        <v>2008</v>
      </c>
      <c r="I65" s="71">
        <f t="shared" si="96"/>
        <v>2009</v>
      </c>
      <c r="J65" s="71">
        <f t="shared" si="96"/>
        <v>2010</v>
      </c>
    </row>
    <row r="66" spans="2:10" ht="12.75">
      <c r="B66" s="9" t="s">
        <v>0</v>
      </c>
      <c r="C66" s="29">
        <f>C3</f>
        <v>140</v>
      </c>
      <c r="D66" s="29">
        <f>O3</f>
        <v>140</v>
      </c>
      <c r="E66" s="29">
        <f>AA3</f>
        <v>140</v>
      </c>
      <c r="F66" s="29">
        <f>AM3</f>
        <v>140</v>
      </c>
      <c r="G66" s="29">
        <f>AY3</f>
        <v>140</v>
      </c>
      <c r="H66" s="29">
        <f>BK3</f>
        <v>140</v>
      </c>
      <c r="I66" s="29">
        <f>BW3</f>
        <v>140</v>
      </c>
      <c r="J66" s="30">
        <f>CI3</f>
        <v>0</v>
      </c>
    </row>
    <row r="67" spans="2:10" ht="12.75">
      <c r="B67" s="6" t="s">
        <v>1</v>
      </c>
      <c r="C67" s="24">
        <f>C4</f>
        <v>200.82030239975694</v>
      </c>
      <c r="D67" s="24">
        <f>O4</f>
        <v>226.28934330271875</v>
      </c>
      <c r="E67" s="24">
        <f>AA4</f>
        <v>254.98849608563017</v>
      </c>
      <c r="F67" s="24">
        <f>AM4</f>
        <v>287.3274197849968</v>
      </c>
      <c r="G67" s="24">
        <f>AY4</f>
        <v>323.76772845697207</v>
      </c>
      <c r="H67" s="24">
        <f>BK4</f>
        <v>364.829580374287</v>
      </c>
      <c r="I67" s="24">
        <f>BW4</f>
        <v>364.8295803742855</v>
      </c>
      <c r="J67" s="27">
        <f>CI4</f>
        <v>0</v>
      </c>
    </row>
    <row r="68" spans="2:10" ht="12.75">
      <c r="B68" s="6" t="s">
        <v>2</v>
      </c>
      <c r="C68" s="24">
        <f>C5</f>
        <v>0</v>
      </c>
      <c r="D68" s="24">
        <f>O5</f>
        <v>0</v>
      </c>
      <c r="E68" s="24">
        <f>AA5</f>
        <v>0</v>
      </c>
      <c r="F68" s="24">
        <f>AM5</f>
        <v>0</v>
      </c>
      <c r="G68" s="24">
        <f>AY5</f>
        <v>0</v>
      </c>
      <c r="H68" s="24">
        <f>BK5</f>
        <v>0</v>
      </c>
      <c r="I68" s="24">
        <f>BW5</f>
        <v>0</v>
      </c>
      <c r="J68" s="27">
        <f>CI5</f>
        <v>0</v>
      </c>
    </row>
    <row r="69" spans="2:10" ht="13.5" thickBot="1">
      <c r="B69" s="8" t="s">
        <v>3</v>
      </c>
      <c r="C69" s="19">
        <f aca="true" t="shared" si="97" ref="C69:J69">SUM(C66:C68)</f>
        <v>340.82030239975694</v>
      </c>
      <c r="D69" s="19">
        <f t="shared" si="97"/>
        <v>366.28934330271875</v>
      </c>
      <c r="E69" s="19">
        <f t="shared" si="97"/>
        <v>394.9884960856302</v>
      </c>
      <c r="F69" s="19">
        <f t="shared" si="97"/>
        <v>427.3274197849968</v>
      </c>
      <c r="G69" s="19">
        <f t="shared" si="97"/>
        <v>463.76772845697207</v>
      </c>
      <c r="H69" s="19">
        <f t="shared" si="97"/>
        <v>504.829580374287</v>
      </c>
      <c r="I69" s="19">
        <f t="shared" si="97"/>
        <v>504.8295803742855</v>
      </c>
      <c r="J69" s="28">
        <f t="shared" si="97"/>
        <v>0</v>
      </c>
    </row>
    <row r="70" spans="2:4" ht="13.5" thickBot="1">
      <c r="B70" s="7"/>
      <c r="C70" s="17"/>
      <c r="D70" s="17"/>
    </row>
    <row r="71" spans="2:10" ht="12.75">
      <c r="B71" s="9" t="s">
        <v>4</v>
      </c>
      <c r="C71" s="29">
        <f>C8</f>
        <v>-5.684341886080802E-14</v>
      </c>
      <c r="D71" s="29">
        <f>O8</f>
        <v>0</v>
      </c>
      <c r="E71" s="29">
        <f>AA8</f>
        <v>-5.684341886080802E-14</v>
      </c>
      <c r="F71" s="29">
        <f>AM8</f>
        <v>0</v>
      </c>
      <c r="G71" s="29">
        <f>AY8</f>
        <v>-5.684341886080802E-14</v>
      </c>
      <c r="H71" s="29">
        <f>BK8</f>
        <v>0</v>
      </c>
      <c r="I71" s="29">
        <f>BW8</f>
        <v>5.684341886080802E-14</v>
      </c>
      <c r="J71" s="30">
        <f>CI8</f>
        <v>0</v>
      </c>
    </row>
    <row r="72" spans="2:10" ht="12.75">
      <c r="B72" s="6" t="s">
        <v>5</v>
      </c>
      <c r="C72" s="24">
        <f>C9</f>
        <v>340.820302399757</v>
      </c>
      <c r="D72" s="24">
        <f>O9</f>
        <v>366.28934330271875</v>
      </c>
      <c r="E72" s="24">
        <f>AA9</f>
        <v>394.98849608563023</v>
      </c>
      <c r="F72" s="24">
        <f>AM9</f>
        <v>427.3274197849968</v>
      </c>
      <c r="G72" s="24">
        <f>AY9</f>
        <v>463.7677284569721</v>
      </c>
      <c r="H72" s="24">
        <f>BK9</f>
        <v>504.829580374287</v>
      </c>
      <c r="I72" s="24">
        <f>BW9</f>
        <v>504.82958037428546</v>
      </c>
      <c r="J72" s="27">
        <f>CI9</f>
        <v>0</v>
      </c>
    </row>
    <row r="73" spans="2:10" ht="13.5" thickBot="1">
      <c r="B73" s="8" t="s">
        <v>6</v>
      </c>
      <c r="C73" s="19">
        <f aca="true" t="shared" si="98" ref="C73:J73">SUM(C71:C72)</f>
        <v>340.82030239975694</v>
      </c>
      <c r="D73" s="19">
        <f t="shared" si="98"/>
        <v>366.28934330271875</v>
      </c>
      <c r="E73" s="19">
        <f t="shared" si="98"/>
        <v>394.9884960856302</v>
      </c>
      <c r="F73" s="19">
        <f t="shared" si="98"/>
        <v>427.3274197849968</v>
      </c>
      <c r="G73" s="19">
        <f t="shared" si="98"/>
        <v>463.76772845697207</v>
      </c>
      <c r="H73" s="19">
        <f t="shared" si="98"/>
        <v>504.829580374287</v>
      </c>
      <c r="I73" s="19">
        <f t="shared" si="98"/>
        <v>504.8295803742855</v>
      </c>
      <c r="J73" s="28">
        <f t="shared" si="98"/>
        <v>0</v>
      </c>
    </row>
    <row r="74" spans="2:4" ht="13.5" thickBot="1">
      <c r="B74" s="7" t="str">
        <f>B65</f>
        <v>Año terminado en noviembre</v>
      </c>
      <c r="C74" s="20"/>
      <c r="D74" s="20"/>
    </row>
    <row r="75" spans="2:10" ht="12.75">
      <c r="B75" s="9" t="s">
        <v>7</v>
      </c>
      <c r="C75" s="21"/>
      <c r="D75" s="29">
        <f>SUM(D12:O12)</f>
        <v>4244.840150493409</v>
      </c>
      <c r="E75" s="29">
        <f>SUM(P12:AA12)</f>
        <v>4783.19213048513</v>
      </c>
      <c r="F75" s="29">
        <f>SUM(AB12:AM12)</f>
        <v>5389.820616560907</v>
      </c>
      <c r="G75" s="29">
        <f>SUM(AN12:AY12)</f>
        <v>6073.384778662155</v>
      </c>
      <c r="H75" s="29">
        <f>SUM(AZ12:BK12)</f>
        <v>6843.641986219029</v>
      </c>
      <c r="I75" s="29">
        <f>SUM(BL12:BW12)</f>
        <v>7296.591607485615</v>
      </c>
      <c r="J75" s="30">
        <f>SUM(BX12:CI12)</f>
        <v>7296.591607485615</v>
      </c>
    </row>
    <row r="76" spans="2:10" ht="12.75">
      <c r="B76" s="6" t="s">
        <v>8</v>
      </c>
      <c r="C76" s="25"/>
      <c r="D76" s="24">
        <f>SUM(D13:O13)</f>
        <v>3183.6301128700566</v>
      </c>
      <c r="E76" s="24">
        <f>SUM(P13:AA13)</f>
        <v>3587.3940978638475</v>
      </c>
      <c r="F76" s="24">
        <f>SUM(AB13:AM13)</f>
        <v>4042.36546242068</v>
      </c>
      <c r="G76" s="24">
        <f>SUM(AN13:AY13)</f>
        <v>4555.0385839966175</v>
      </c>
      <c r="H76" s="24">
        <f>SUM(AZ13:BK13)</f>
        <v>5132.731489664272</v>
      </c>
      <c r="I76" s="24">
        <f>SUM(BL13:BW13)</f>
        <v>5472.443705614213</v>
      </c>
      <c r="J76" s="27">
        <f>SUM(BX13:CI13)</f>
        <v>5472.443705614213</v>
      </c>
    </row>
    <row r="77" spans="2:10" ht="12.75">
      <c r="B77" s="6" t="s">
        <v>9</v>
      </c>
      <c r="C77" s="25"/>
      <c r="D77" s="24">
        <f>SUM(D14:O14)</f>
        <v>679.1744240789455</v>
      </c>
      <c r="E77" s="24">
        <f>SUM(P14:AA14)</f>
        <v>765.3107408776208</v>
      </c>
      <c r="F77" s="24">
        <f>SUM(AB14:AM14)</f>
        <v>862.3712986497451</v>
      </c>
      <c r="G77" s="24">
        <f>SUM(AN14:AY14)</f>
        <v>971.7415645859448</v>
      </c>
      <c r="H77" s="24">
        <f>SUM(AZ14:BK14)</f>
        <v>1094.982717795045</v>
      </c>
      <c r="I77" s="24">
        <f>SUM(BL14:BW14)</f>
        <v>1167.4546571976987</v>
      </c>
      <c r="J77" s="27">
        <f>SUM(BX14:CI14)</f>
        <v>1167.4546571976987</v>
      </c>
    </row>
    <row r="78" spans="2:10" ht="12.75">
      <c r="B78" s="6" t="s">
        <v>10</v>
      </c>
      <c r="C78" s="25"/>
      <c r="D78" s="24">
        <f>SUM(D15:O15)</f>
        <v>68.18014830059964</v>
      </c>
      <c r="E78" s="24">
        <f>SUM(P15:AA15)</f>
        <v>76.82709766322532</v>
      </c>
      <c r="F78" s="24">
        <f>SUM(AB15:AM15)</f>
        <v>86.57069663931567</v>
      </c>
      <c r="G78" s="24">
        <f>SUM(AN15:AY15)</f>
        <v>97.5500278491425</v>
      </c>
      <c r="H78" s="24">
        <f>SUM(AZ15:BK15)</f>
        <v>109.92181307048443</v>
      </c>
      <c r="I78" s="24">
        <f>SUM(BL15:BW15)</f>
        <v>111.88164536816024</v>
      </c>
      <c r="J78" s="27">
        <f>SUM(BX15:CI15)</f>
        <v>93.03909799138407</v>
      </c>
    </row>
    <row r="79" spans="2:10" ht="12.75">
      <c r="B79" s="10" t="s">
        <v>11</v>
      </c>
      <c r="C79" s="31"/>
      <c r="D79" s="24">
        <f aca="true" t="shared" si="99" ref="D79:J79">D75-D76-D77-D78</f>
        <v>313.8554652438073</v>
      </c>
      <c r="E79" s="24">
        <f t="shared" si="99"/>
        <v>353.66019408043667</v>
      </c>
      <c r="F79" s="24">
        <f t="shared" si="99"/>
        <v>398.5131588511663</v>
      </c>
      <c r="G79" s="24">
        <f t="shared" si="99"/>
        <v>449.0546022304506</v>
      </c>
      <c r="H79" s="24">
        <f t="shared" si="99"/>
        <v>506.0059656892274</v>
      </c>
      <c r="I79" s="24">
        <f t="shared" si="99"/>
        <v>544.8115993055428</v>
      </c>
      <c r="J79" s="27">
        <f t="shared" si="99"/>
        <v>563.6541466823189</v>
      </c>
    </row>
    <row r="80" spans="2:10" ht="12.75">
      <c r="B80" s="6" t="s">
        <v>12</v>
      </c>
      <c r="C80" s="25"/>
      <c r="D80" s="24">
        <f aca="true" t="shared" si="100" ref="D80:J80">D79*0.4</f>
        <v>125.54218609752293</v>
      </c>
      <c r="E80" s="24">
        <f t="shared" si="100"/>
        <v>141.46407763217468</v>
      </c>
      <c r="F80" s="24">
        <f t="shared" si="100"/>
        <v>159.40526354046654</v>
      </c>
      <c r="G80" s="24">
        <f t="shared" si="100"/>
        <v>179.62184089218024</v>
      </c>
      <c r="H80" s="24">
        <f t="shared" si="100"/>
        <v>202.402386275691</v>
      </c>
      <c r="I80" s="24">
        <f t="shared" si="100"/>
        <v>217.92463972221714</v>
      </c>
      <c r="J80" s="27">
        <f t="shared" si="100"/>
        <v>225.46165867292757</v>
      </c>
    </row>
    <row r="81" spans="2:10" ht="13.5" thickBot="1">
      <c r="B81" s="8" t="s">
        <v>13</v>
      </c>
      <c r="C81" s="19"/>
      <c r="D81" s="72">
        <f aca="true" t="shared" si="101" ref="D81:J81">D79-D80</f>
        <v>188.3132791462844</v>
      </c>
      <c r="E81" s="72">
        <f t="shared" si="101"/>
        <v>212.196116448262</v>
      </c>
      <c r="F81" s="72">
        <f t="shared" si="101"/>
        <v>239.10789531069975</v>
      </c>
      <c r="G81" s="72">
        <f t="shared" si="101"/>
        <v>269.4327613382703</v>
      </c>
      <c r="H81" s="72">
        <f t="shared" si="101"/>
        <v>303.6035794135364</v>
      </c>
      <c r="I81" s="72">
        <f t="shared" si="101"/>
        <v>326.8869595833257</v>
      </c>
      <c r="J81" s="73">
        <f t="shared" si="101"/>
        <v>338.19248800939135</v>
      </c>
    </row>
    <row r="82" spans="2:10" ht="13.5" thickBot="1">
      <c r="B82" s="12" t="s">
        <v>14</v>
      </c>
      <c r="C82" s="22"/>
      <c r="D82" s="33">
        <f>SUM(D19:O19)</f>
        <v>162.8442382433226</v>
      </c>
      <c r="E82" s="33">
        <f>SUM(P19:AA19)</f>
        <v>183.49696366535017</v>
      </c>
      <c r="F82" s="33">
        <f>SUM(AB19:AM19)</f>
        <v>206.7689716113331</v>
      </c>
      <c r="G82" s="33">
        <f>SUM(AN19:AY19)</f>
        <v>232.9924526662955</v>
      </c>
      <c r="H82" s="33">
        <f>SUM(AZ19:BK19)</f>
        <v>262.5417274962221</v>
      </c>
      <c r="I82" s="33">
        <f>SUM(BL19:BW19)</f>
        <v>326.88695958332886</v>
      </c>
      <c r="J82" s="34">
        <f>SUM(BX19:CI19)</f>
        <v>843.0220683836783</v>
      </c>
    </row>
    <row r="83" spans="2:4" ht="13.5" thickBot="1">
      <c r="B83" s="7" t="str">
        <f>B74</f>
        <v>Año terminado en noviembre</v>
      </c>
      <c r="C83" s="17"/>
      <c r="D83" s="17"/>
    </row>
    <row r="84" spans="2:10" ht="12.75">
      <c r="B84" s="9" t="s">
        <v>15</v>
      </c>
      <c r="C84" s="21"/>
      <c r="D84" s="21">
        <f aca="true" t="shared" si="102" ref="D84:J84">C67</f>
        <v>200.82030239975694</v>
      </c>
      <c r="E84" s="21">
        <f t="shared" si="102"/>
        <v>226.28934330271875</v>
      </c>
      <c r="F84" s="21">
        <f t="shared" si="102"/>
        <v>254.98849608563017</v>
      </c>
      <c r="G84" s="21">
        <f t="shared" si="102"/>
        <v>287.3274197849968</v>
      </c>
      <c r="H84" s="21">
        <f t="shared" si="102"/>
        <v>323.76772845697207</v>
      </c>
      <c r="I84" s="21">
        <f t="shared" si="102"/>
        <v>364.829580374287</v>
      </c>
      <c r="J84" s="35">
        <f t="shared" si="102"/>
        <v>364.8295803742855</v>
      </c>
    </row>
    <row r="85" spans="2:10" ht="12.75">
      <c r="B85" s="6" t="s">
        <v>16</v>
      </c>
      <c r="C85" s="25"/>
      <c r="D85" s="24">
        <f>SUM(D22:O22)</f>
        <v>2572.3731311990064</v>
      </c>
      <c r="E85" s="24">
        <f>SUM(P22:AA22)</f>
        <v>2898.6144310739896</v>
      </c>
      <c r="F85" s="24">
        <f>SUM(AB22:AM22)</f>
        <v>3266.231293635911</v>
      </c>
      <c r="G85" s="24">
        <f>SUM(AN22:AY22)</f>
        <v>3680.471175869268</v>
      </c>
      <c r="H85" s="24">
        <f>SUM(AZ22:BK22)</f>
        <v>4147.247043648734</v>
      </c>
      <c r="I85" s="24">
        <f>SUM(BL22:BW22)</f>
        <v>4377.954964491369</v>
      </c>
      <c r="J85" s="27">
        <f>SUM(BX22:CI22)</f>
        <v>4013.1253841170883</v>
      </c>
    </row>
    <row r="86" spans="2:10" ht="12.75">
      <c r="B86" s="6" t="s">
        <v>17</v>
      </c>
      <c r="C86" s="25"/>
      <c r="D86" s="24">
        <f>SUM(D23:O23)</f>
        <v>636.7260225740115</v>
      </c>
      <c r="E86" s="24">
        <f>SUM(P23:AA23)</f>
        <v>717.4788195727699</v>
      </c>
      <c r="F86" s="24">
        <f>SUM(AB23:AM23)</f>
        <v>808.4730924841363</v>
      </c>
      <c r="G86" s="24">
        <f>SUM(AN23:AY23)</f>
        <v>911.0077167993236</v>
      </c>
      <c r="H86" s="24">
        <f>SUM(AZ23:BK23)</f>
        <v>1026.5462979328545</v>
      </c>
      <c r="I86" s="24">
        <f>SUM(BL23:BW23)</f>
        <v>1094.4887411228424</v>
      </c>
      <c r="J86" s="27">
        <f>SUM(BX23:CI23)</f>
        <v>1094.4887411228424</v>
      </c>
    </row>
    <row r="87" spans="2:10" ht="12.75">
      <c r="B87" s="6" t="s">
        <v>18</v>
      </c>
      <c r="C87" s="25"/>
      <c r="D87" s="25">
        <f>D76</f>
        <v>3183.6301128700566</v>
      </c>
      <c r="E87" s="25">
        <f aca="true" t="shared" si="103" ref="E87:J87">E76</f>
        <v>3587.3940978638475</v>
      </c>
      <c r="F87" s="25">
        <f t="shared" si="103"/>
        <v>4042.36546242068</v>
      </c>
      <c r="G87" s="25">
        <f t="shared" si="103"/>
        <v>4555.0385839966175</v>
      </c>
      <c r="H87" s="25">
        <f t="shared" si="103"/>
        <v>5132.731489664272</v>
      </c>
      <c r="I87" s="25">
        <f t="shared" si="103"/>
        <v>5472.443705614213</v>
      </c>
      <c r="J87" s="18">
        <f t="shared" si="103"/>
        <v>5472.443705614213</v>
      </c>
    </row>
    <row r="88" spans="2:10" ht="13.5" thickBot="1">
      <c r="B88" s="13" t="s">
        <v>19</v>
      </c>
      <c r="C88" s="23"/>
      <c r="D88" s="23">
        <f aca="true" t="shared" si="104" ref="D88:J88">D84+D85+D86-D87</f>
        <v>226.2893433027184</v>
      </c>
      <c r="E88" s="23">
        <f t="shared" si="104"/>
        <v>254.9884960856307</v>
      </c>
      <c r="F88" s="23">
        <f t="shared" si="104"/>
        <v>287.3274197849969</v>
      </c>
      <c r="G88" s="23">
        <f t="shared" si="104"/>
        <v>323.7677284569709</v>
      </c>
      <c r="H88" s="23">
        <f t="shared" si="104"/>
        <v>364.8295803742885</v>
      </c>
      <c r="I88" s="23">
        <f t="shared" si="104"/>
        <v>364.8295803742849</v>
      </c>
      <c r="J88" s="36">
        <f t="shared" si="104"/>
        <v>0</v>
      </c>
    </row>
    <row r="89" spans="2:10" ht="12.75">
      <c r="B89" s="16"/>
      <c r="C89" s="14"/>
      <c r="D89" s="14">
        <f aca="true" t="shared" si="105" ref="D89:J89">D88-D67</f>
        <v>-3.410605131648481E-13</v>
      </c>
      <c r="E89" s="14">
        <f t="shared" si="105"/>
        <v>5.115907697472721E-13</v>
      </c>
      <c r="F89" s="14">
        <f t="shared" si="105"/>
        <v>0</v>
      </c>
      <c r="G89" s="14">
        <f t="shared" si="105"/>
        <v>-1.1937117960769683E-12</v>
      </c>
      <c r="H89" s="14">
        <f t="shared" si="105"/>
        <v>1.5347723092418164E-12</v>
      </c>
      <c r="I89" s="14">
        <f t="shared" si="105"/>
        <v>-6.252776074688882E-13</v>
      </c>
      <c r="J89" s="14">
        <f t="shared" si="105"/>
        <v>0</v>
      </c>
    </row>
    <row r="91" ht="13.5" thickBot="1"/>
    <row r="92" spans="2:10" ht="13.5" thickBot="1">
      <c r="B92" s="4" t="str">
        <f>B65</f>
        <v>Año terminado en noviembre</v>
      </c>
      <c r="C92" s="75">
        <v>2003</v>
      </c>
      <c r="D92" s="75">
        <f>C92+1</f>
        <v>2004</v>
      </c>
      <c r="E92" s="75">
        <f aca="true" t="shared" si="106" ref="E92:J92">D92+1</f>
        <v>2005</v>
      </c>
      <c r="F92" s="75">
        <f t="shared" si="106"/>
        <v>2006</v>
      </c>
      <c r="G92" s="75">
        <f t="shared" si="106"/>
        <v>2007</v>
      </c>
      <c r="H92" s="75">
        <f t="shared" si="106"/>
        <v>2008</v>
      </c>
      <c r="I92" s="75">
        <f t="shared" si="106"/>
        <v>2009</v>
      </c>
      <c r="J92" s="76">
        <f t="shared" si="106"/>
        <v>2010</v>
      </c>
    </row>
    <row r="93" spans="2:10" ht="12.75">
      <c r="B93" s="3" t="s">
        <v>20</v>
      </c>
      <c r="C93" s="45"/>
      <c r="D93" s="46">
        <f>D75-D76</f>
        <v>1061.2100376233525</v>
      </c>
      <c r="E93" s="46">
        <f aca="true" t="shared" si="107" ref="E93:J93">E75-E76</f>
        <v>1195.7980326212828</v>
      </c>
      <c r="F93" s="46">
        <f t="shared" si="107"/>
        <v>1347.455154140227</v>
      </c>
      <c r="G93" s="46">
        <f t="shared" si="107"/>
        <v>1518.346194665538</v>
      </c>
      <c r="H93" s="46">
        <f t="shared" si="107"/>
        <v>1710.9104965547567</v>
      </c>
      <c r="I93" s="46">
        <f t="shared" si="107"/>
        <v>1824.1479018714017</v>
      </c>
      <c r="J93" s="47">
        <f t="shared" si="107"/>
        <v>1824.1479018714017</v>
      </c>
    </row>
    <row r="94" spans="2:10" ht="12.75">
      <c r="B94" s="1" t="s">
        <v>21</v>
      </c>
      <c r="C94" s="37"/>
      <c r="D94" s="40">
        <f>D77</f>
        <v>679.1744240789455</v>
      </c>
      <c r="E94" s="40">
        <f aca="true" t="shared" si="108" ref="E94:J94">E77</f>
        <v>765.3107408776208</v>
      </c>
      <c r="F94" s="40">
        <f t="shared" si="108"/>
        <v>862.3712986497451</v>
      </c>
      <c r="G94" s="40">
        <f t="shared" si="108"/>
        <v>971.7415645859448</v>
      </c>
      <c r="H94" s="40">
        <f t="shared" si="108"/>
        <v>1094.982717795045</v>
      </c>
      <c r="I94" s="40">
        <f t="shared" si="108"/>
        <v>1167.4546571976987</v>
      </c>
      <c r="J94" s="48">
        <f t="shared" si="108"/>
        <v>1167.4546571976987</v>
      </c>
    </row>
    <row r="95" spans="2:10" ht="12.75">
      <c r="B95" s="1" t="s">
        <v>22</v>
      </c>
      <c r="C95" s="37"/>
      <c r="D95" s="40">
        <f aca="true" t="shared" si="109" ref="D95:J95">D93-D94</f>
        <v>382.03561354440694</v>
      </c>
      <c r="E95" s="40">
        <f t="shared" si="109"/>
        <v>430.487291743662</v>
      </c>
      <c r="F95" s="40">
        <f t="shared" si="109"/>
        <v>485.08385549048194</v>
      </c>
      <c r="G95" s="40">
        <f t="shared" si="109"/>
        <v>546.6046300795931</v>
      </c>
      <c r="H95" s="40">
        <f t="shared" si="109"/>
        <v>615.9277787597118</v>
      </c>
      <c r="I95" s="40">
        <f t="shared" si="109"/>
        <v>656.693244673703</v>
      </c>
      <c r="J95" s="48">
        <f t="shared" si="109"/>
        <v>656.693244673703</v>
      </c>
    </row>
    <row r="96" spans="2:10" ht="12.75">
      <c r="B96" s="1" t="s">
        <v>23</v>
      </c>
      <c r="C96" s="37"/>
      <c r="D96" s="40">
        <f aca="true" t="shared" si="110" ref="D96:J96">D95*0.4</f>
        <v>152.81424541776278</v>
      </c>
      <c r="E96" s="40">
        <f t="shared" si="110"/>
        <v>172.1949166974648</v>
      </c>
      <c r="F96" s="40">
        <f t="shared" si="110"/>
        <v>194.0335421961928</v>
      </c>
      <c r="G96" s="40">
        <f t="shared" si="110"/>
        <v>218.64185203183726</v>
      </c>
      <c r="H96" s="40">
        <f t="shared" si="110"/>
        <v>246.37111150388475</v>
      </c>
      <c r="I96" s="40">
        <f t="shared" si="110"/>
        <v>262.6772978694812</v>
      </c>
      <c r="J96" s="48">
        <f t="shared" si="110"/>
        <v>262.6772978694812</v>
      </c>
    </row>
    <row r="97" spans="2:10" ht="12.75">
      <c r="B97" s="1" t="s">
        <v>24</v>
      </c>
      <c r="C97" s="37"/>
      <c r="D97" s="40">
        <f aca="true" t="shared" si="111" ref="D97:J97">D95-D96</f>
        <v>229.22136812664417</v>
      </c>
      <c r="E97" s="40">
        <f t="shared" si="111"/>
        <v>258.2923750461972</v>
      </c>
      <c r="F97" s="40">
        <f t="shared" si="111"/>
        <v>291.05031329428914</v>
      </c>
      <c r="G97" s="40">
        <f t="shared" si="111"/>
        <v>327.9627780477558</v>
      </c>
      <c r="H97" s="40">
        <f t="shared" si="111"/>
        <v>369.55666725582705</v>
      </c>
      <c r="I97" s="40">
        <f t="shared" si="111"/>
        <v>394.0159468042218</v>
      </c>
      <c r="J97" s="48">
        <f t="shared" si="111"/>
        <v>394.0159468042218</v>
      </c>
    </row>
    <row r="98" spans="2:10" ht="12.75">
      <c r="B98" s="1" t="s">
        <v>25</v>
      </c>
      <c r="C98" s="37"/>
      <c r="D98" s="40">
        <f aca="true" t="shared" si="112" ref="D98:J98">D67+D66-C66-C67</f>
        <v>25.469040902961808</v>
      </c>
      <c r="E98" s="40">
        <f t="shared" si="112"/>
        <v>28.699152782911426</v>
      </c>
      <c r="F98" s="40">
        <f t="shared" si="112"/>
        <v>32.3389236993666</v>
      </c>
      <c r="G98" s="40">
        <f t="shared" si="112"/>
        <v>36.44030867197529</v>
      </c>
      <c r="H98" s="40">
        <f t="shared" si="112"/>
        <v>41.061851917314925</v>
      </c>
      <c r="I98" s="40">
        <f t="shared" si="112"/>
        <v>-1.4779288903810084E-12</v>
      </c>
      <c r="J98" s="48">
        <f t="shared" si="112"/>
        <v>-504.8295803742855</v>
      </c>
    </row>
    <row r="99" spans="2:10" ht="13.5" thickBot="1">
      <c r="B99" s="49" t="s">
        <v>26</v>
      </c>
      <c r="C99" s="43"/>
      <c r="D99" s="44">
        <f aca="true" t="shared" si="113" ref="D99:J99">D97-D98</f>
        <v>203.75232722368236</v>
      </c>
      <c r="E99" s="44">
        <f t="shared" si="113"/>
        <v>229.59322226328578</v>
      </c>
      <c r="F99" s="44">
        <f t="shared" si="113"/>
        <v>258.71138959492254</v>
      </c>
      <c r="G99" s="44">
        <f t="shared" si="113"/>
        <v>291.52246937578053</v>
      </c>
      <c r="H99" s="44">
        <f t="shared" si="113"/>
        <v>328.4948153385121</v>
      </c>
      <c r="I99" s="44">
        <f t="shared" si="113"/>
        <v>394.0159468042233</v>
      </c>
      <c r="J99" s="50">
        <f t="shared" si="113"/>
        <v>898.8455271785074</v>
      </c>
    </row>
    <row r="100" spans="2:10" ht="12.75">
      <c r="B100" s="1" t="s">
        <v>27</v>
      </c>
      <c r="C100" s="37"/>
      <c r="D100" s="40">
        <f aca="true" t="shared" si="114" ref="D100:J100">D71-C71</f>
        <v>5.684341886080802E-14</v>
      </c>
      <c r="E100" s="40">
        <f t="shared" si="114"/>
        <v>-5.684341886080802E-14</v>
      </c>
      <c r="F100" s="40">
        <f t="shared" si="114"/>
        <v>5.684341886080802E-14</v>
      </c>
      <c r="G100" s="40">
        <f t="shared" si="114"/>
        <v>-5.684341886080802E-14</v>
      </c>
      <c r="H100" s="40">
        <f t="shared" si="114"/>
        <v>5.684341886080802E-14</v>
      </c>
      <c r="I100" s="40">
        <f t="shared" si="114"/>
        <v>5.684341886080802E-14</v>
      </c>
      <c r="J100" s="48">
        <f t="shared" si="114"/>
        <v>-5.684341886080802E-14</v>
      </c>
    </row>
    <row r="101" spans="2:10" ht="12.75">
      <c r="B101" s="1" t="s">
        <v>28</v>
      </c>
      <c r="C101" s="37"/>
      <c r="D101" s="40">
        <f>D78*0.6</f>
        <v>40.908088980359786</v>
      </c>
      <c r="E101" s="40">
        <f aca="true" t="shared" si="115" ref="E101:J101">E78*0.6</f>
        <v>46.09625859793519</v>
      </c>
      <c r="F101" s="40">
        <f t="shared" si="115"/>
        <v>51.9424179835894</v>
      </c>
      <c r="G101" s="40">
        <f t="shared" si="115"/>
        <v>58.530016709485494</v>
      </c>
      <c r="H101" s="40">
        <f t="shared" si="115"/>
        <v>65.95308784229066</v>
      </c>
      <c r="I101" s="40">
        <f t="shared" si="115"/>
        <v>67.12898722089614</v>
      </c>
      <c r="J101" s="48">
        <f t="shared" si="115"/>
        <v>55.82345879483044</v>
      </c>
    </row>
    <row r="102" spans="2:10" ht="13.5" thickBot="1">
      <c r="B102" s="2" t="s">
        <v>29</v>
      </c>
      <c r="C102" s="43"/>
      <c r="D102" s="44">
        <f aca="true" t="shared" si="116" ref="D102:J102">D99+D100-D101</f>
        <v>162.84423824332262</v>
      </c>
      <c r="E102" s="44">
        <f t="shared" si="116"/>
        <v>183.49696366535053</v>
      </c>
      <c r="F102" s="44">
        <f t="shared" si="116"/>
        <v>206.7689716113332</v>
      </c>
      <c r="G102" s="44">
        <f t="shared" si="116"/>
        <v>232.99245266629498</v>
      </c>
      <c r="H102" s="44">
        <f t="shared" si="116"/>
        <v>262.54172749622154</v>
      </c>
      <c r="I102" s="44">
        <f t="shared" si="116"/>
        <v>326.8869595833272</v>
      </c>
      <c r="J102" s="50">
        <f t="shared" si="116"/>
        <v>843.0220683836769</v>
      </c>
    </row>
    <row r="103" spans="2:10" ht="13.5" thickBot="1">
      <c r="B103" s="2" t="s">
        <v>30</v>
      </c>
      <c r="C103" s="41"/>
      <c r="D103" s="42">
        <f>D78-D100</f>
        <v>68.18014830059958</v>
      </c>
      <c r="E103" s="42">
        <f aca="true" t="shared" si="117" ref="E103:J103">E78-E100</f>
        <v>76.82709766322537</v>
      </c>
      <c r="F103" s="42">
        <f t="shared" si="117"/>
        <v>86.57069663931561</v>
      </c>
      <c r="G103" s="42">
        <f t="shared" si="117"/>
        <v>97.55002784914255</v>
      </c>
      <c r="H103" s="42">
        <f t="shared" si="117"/>
        <v>109.92181307048438</v>
      </c>
      <c r="I103" s="42">
        <f t="shared" si="117"/>
        <v>111.88164536816018</v>
      </c>
      <c r="J103" s="51">
        <f t="shared" si="117"/>
        <v>93.03909799138412</v>
      </c>
    </row>
    <row r="105" ht="13.5" thickBot="1"/>
    <row r="106" spans="4:12" ht="13.5" thickBot="1">
      <c r="D106" s="77">
        <v>2004</v>
      </c>
      <c r="E106" s="75">
        <f aca="true" t="shared" si="118" ref="E106:J106">D106+1</f>
        <v>2005</v>
      </c>
      <c r="F106" s="75">
        <f t="shared" si="118"/>
        <v>2006</v>
      </c>
      <c r="G106" s="75">
        <f t="shared" si="118"/>
        <v>2007</v>
      </c>
      <c r="H106" s="75">
        <f t="shared" si="118"/>
        <v>2008</v>
      </c>
      <c r="I106" s="75">
        <f t="shared" si="118"/>
        <v>2009</v>
      </c>
      <c r="J106" s="76">
        <f t="shared" si="118"/>
        <v>2010</v>
      </c>
      <c r="L106" t="s">
        <v>50</v>
      </c>
    </row>
    <row r="107" spans="2:12" s="52" customFormat="1" ht="11.25">
      <c r="B107" s="78" t="s">
        <v>47</v>
      </c>
      <c r="C107" s="79"/>
      <c r="D107" s="46">
        <f>D99</f>
        <v>203.75232722368236</v>
      </c>
      <c r="E107" s="46">
        <f aca="true" t="shared" si="119" ref="E107:J107">E99</f>
        <v>229.59322226328578</v>
      </c>
      <c r="F107" s="46">
        <f t="shared" si="119"/>
        <v>258.71138959492254</v>
      </c>
      <c r="G107" s="46">
        <f t="shared" si="119"/>
        <v>291.52246937578053</v>
      </c>
      <c r="H107" s="46">
        <f t="shared" si="119"/>
        <v>328.4948153385121</v>
      </c>
      <c r="I107" s="46">
        <f t="shared" si="119"/>
        <v>394.0159468042233</v>
      </c>
      <c r="J107" s="47">
        <f t="shared" si="119"/>
        <v>898.8455271785074</v>
      </c>
      <c r="L107" s="58">
        <f>SUM(D107:J107)</f>
        <v>2604.935697778914</v>
      </c>
    </row>
    <row r="108" spans="2:12" s="52" customFormat="1" ht="12" thickBot="1">
      <c r="B108" s="80" t="s">
        <v>48</v>
      </c>
      <c r="C108" s="81"/>
      <c r="D108" s="42">
        <v>-94.72771806707374</v>
      </c>
      <c r="E108" s="42">
        <v>-106.74156376526327</v>
      </c>
      <c r="F108" s="42">
        <v>-120.27906580612614</v>
      </c>
      <c r="G108" s="42">
        <v>-135.53346195123322</v>
      </c>
      <c r="H108" s="42">
        <v>142.5443130857492</v>
      </c>
      <c r="I108" s="42">
        <v>758.8455271785031</v>
      </c>
      <c r="J108" s="51">
        <v>4514.30666868763</v>
      </c>
      <c r="L108" s="58">
        <f>SUM(D108:J108)</f>
        <v>4958.414699362186</v>
      </c>
    </row>
    <row r="109" spans="2:12" s="52" customFormat="1" ht="11.25">
      <c r="B109" s="52" t="s">
        <v>49</v>
      </c>
      <c r="D109" s="58">
        <f>D107-D108</f>
        <v>298.4800452907561</v>
      </c>
      <c r="E109" s="58">
        <f aca="true" t="shared" si="120" ref="E109:J109">E107-E108</f>
        <v>336.33478602854905</v>
      </c>
      <c r="F109" s="58">
        <f t="shared" si="120"/>
        <v>378.9904554010487</v>
      </c>
      <c r="G109" s="58">
        <f t="shared" si="120"/>
        <v>427.05593132701375</v>
      </c>
      <c r="H109" s="58">
        <f t="shared" si="120"/>
        <v>185.95050225276293</v>
      </c>
      <c r="I109" s="58">
        <f t="shared" si="120"/>
        <v>-364.8295803742798</v>
      </c>
      <c r="J109" s="58">
        <f t="shared" si="120"/>
        <v>-3615.4611415091226</v>
      </c>
      <c r="L109" s="58">
        <f>SUM(D109:J109)</f>
        <v>-2353.4790015832723</v>
      </c>
    </row>
    <row r="111" spans="2:10" s="52" customFormat="1" ht="11.25">
      <c r="B111" s="82" t="s">
        <v>51</v>
      </c>
      <c r="D111" s="58">
        <f>C71*0.4*C114</f>
        <v>-2.4307661743350003E-15</v>
      </c>
      <c r="E111" s="58">
        <f aca="true" t="shared" si="121" ref="E111:J111">D71*0.4*D114</f>
        <v>0</v>
      </c>
      <c r="F111" s="58">
        <f t="shared" si="121"/>
        <v>-2.4307661743350003E-15</v>
      </c>
      <c r="G111" s="58">
        <f t="shared" si="121"/>
        <v>0</v>
      </c>
      <c r="H111" s="58">
        <f t="shared" si="121"/>
        <v>-2.4307661743350003E-15</v>
      </c>
      <c r="I111" s="58">
        <f t="shared" si="121"/>
        <v>0</v>
      </c>
      <c r="J111" s="58">
        <f t="shared" si="121"/>
        <v>2.4307661743350003E-15</v>
      </c>
    </row>
    <row r="112" ht="13.5" thickBot="1"/>
    <row r="113" spans="2:10" ht="12.75">
      <c r="B113" s="83" t="s">
        <v>52</v>
      </c>
      <c r="C113" s="71">
        <v>2003</v>
      </c>
      <c r="D113" s="77">
        <v>2004</v>
      </c>
      <c r="E113" s="75">
        <f aca="true" t="shared" si="122" ref="E113:J113">D113+1</f>
        <v>2005</v>
      </c>
      <c r="F113" s="75">
        <f t="shared" si="122"/>
        <v>2006</v>
      </c>
      <c r="G113" s="75">
        <f t="shared" si="122"/>
        <v>2007</v>
      </c>
      <c r="H113" s="75">
        <f t="shared" si="122"/>
        <v>2008</v>
      </c>
      <c r="I113" s="75">
        <f t="shared" si="122"/>
        <v>2009</v>
      </c>
      <c r="J113" s="76">
        <f t="shared" si="122"/>
        <v>2010</v>
      </c>
    </row>
    <row r="114" spans="2:10" ht="12.75">
      <c r="B114" s="55" t="s">
        <v>31</v>
      </c>
      <c r="C114" s="56">
        <f>(1+0.85%)^12-1</f>
        <v>0.10690622692343665</v>
      </c>
      <c r="D114" s="56">
        <f>C114</f>
        <v>0.10690622692343665</v>
      </c>
      <c r="E114" s="56">
        <f aca="true" t="shared" si="123" ref="E114:J114">D114</f>
        <v>0.10690622692343665</v>
      </c>
      <c r="F114" s="56">
        <f t="shared" si="123"/>
        <v>0.10690622692343665</v>
      </c>
      <c r="G114" s="56">
        <f t="shared" si="123"/>
        <v>0.10690622692343665</v>
      </c>
      <c r="H114" s="56">
        <f t="shared" si="123"/>
        <v>0.10690622692343665</v>
      </c>
      <c r="I114" s="56">
        <f t="shared" si="123"/>
        <v>0.10690622692343665</v>
      </c>
      <c r="J114" s="56">
        <f t="shared" si="123"/>
        <v>0.10690622692343665</v>
      </c>
    </row>
    <row r="115" spans="2:10" ht="12.75">
      <c r="B115" s="55" t="s">
        <v>32</v>
      </c>
      <c r="C115" s="57">
        <f>NPV(C114,D99:$J99)</f>
        <v>1609.7867280710964</v>
      </c>
      <c r="D115" s="57">
        <f>NPV(D114,E99:$J99)</f>
        <v>1578.1306260969195</v>
      </c>
      <c r="E115" s="57">
        <f>NPV(E114,F99:$J99)</f>
        <v>1517.2493946619759</v>
      </c>
      <c r="F115" s="57">
        <f>NPV(F114,G99:$J99)</f>
        <v>1420.7414131522332</v>
      </c>
      <c r="G115" s="57">
        <f>NPV(G114,H99:$J99)</f>
        <v>1281.1050476904297</v>
      </c>
      <c r="H115" s="57">
        <f>NPV(H114,I99:$J99)</f>
        <v>1089.5683392930707</v>
      </c>
      <c r="I115" s="57">
        <f>NPV(I114,J99:$J99)</f>
        <v>812.0340326179044</v>
      </c>
      <c r="J115" s="57">
        <v>0</v>
      </c>
    </row>
    <row r="116" spans="2:10" ht="12.75">
      <c r="B116" s="55" t="s">
        <v>33</v>
      </c>
      <c r="C116" s="61">
        <f>NPV(C114,D111:$J111)</f>
        <v>-4.257215380847761E-15</v>
      </c>
      <c r="D116" s="61">
        <f>NPV(D114,E111:$J111)</f>
        <v>-2.2815720400796155E-15</v>
      </c>
      <c r="E116" s="61">
        <f>NPV(E114,F111:$J111)</f>
        <v>-2.5254862983385353E-15</v>
      </c>
      <c r="F116" s="61">
        <f>NPV(F114,G111:$J111)</f>
        <v>-3.647103353057446E-16</v>
      </c>
      <c r="G116" s="61">
        <f>NPV(G114,H111:$J111)</f>
        <v>-4.0370014117326287E-16</v>
      </c>
      <c r="H116" s="61">
        <f>NPV(H114,I111:$J111)</f>
        <v>1.983907974260445E-15</v>
      </c>
      <c r="I116" s="61">
        <f>NPV(I114,J111:$J111)</f>
        <v>2.1960000903519477E-15</v>
      </c>
      <c r="J116" s="57">
        <f>NPV(J114,K111:$CI111)</f>
        <v>0</v>
      </c>
    </row>
    <row r="117" spans="2:10" ht="12.75">
      <c r="B117" s="55" t="s">
        <v>34</v>
      </c>
      <c r="C117" s="57">
        <f aca="true" t="shared" si="124" ref="C117:J117">C115+C116</f>
        <v>1609.7867280710964</v>
      </c>
      <c r="D117" s="57">
        <f t="shared" si="124"/>
        <v>1578.1306260969195</v>
      </c>
      <c r="E117" s="57">
        <f t="shared" si="124"/>
        <v>1517.2493946619759</v>
      </c>
      <c r="F117" s="57">
        <f t="shared" si="124"/>
        <v>1420.7414131522332</v>
      </c>
      <c r="G117" s="57">
        <f t="shared" si="124"/>
        <v>1281.1050476904297</v>
      </c>
      <c r="H117" s="57">
        <f t="shared" si="124"/>
        <v>1089.5683392930707</v>
      </c>
      <c r="I117" s="57">
        <f t="shared" si="124"/>
        <v>812.0340326179044</v>
      </c>
      <c r="J117" s="57">
        <f t="shared" si="124"/>
        <v>0</v>
      </c>
    </row>
    <row r="118" spans="2:10" ht="12.75">
      <c r="B118" s="55" t="s">
        <v>35</v>
      </c>
      <c r="C118" s="69">
        <f>C117-C71</f>
        <v>1609.7867280710964</v>
      </c>
      <c r="D118" s="69">
        <f aca="true" t="shared" si="125" ref="D118:J118">D117-D71</f>
        <v>1578.1306260969195</v>
      </c>
      <c r="E118" s="69">
        <f t="shared" si="125"/>
        <v>1517.2493946619759</v>
      </c>
      <c r="F118" s="69">
        <f t="shared" si="125"/>
        <v>1420.7414131522332</v>
      </c>
      <c r="G118" s="69">
        <f t="shared" si="125"/>
        <v>1281.1050476904297</v>
      </c>
      <c r="H118" s="69">
        <f t="shared" si="125"/>
        <v>1089.5683392930707</v>
      </c>
      <c r="I118" s="69">
        <f t="shared" si="125"/>
        <v>812.0340326179044</v>
      </c>
      <c r="J118" s="69">
        <f t="shared" si="125"/>
        <v>0</v>
      </c>
    </row>
    <row r="119" spans="2:10" s="85" customFormat="1" ht="12.75">
      <c r="B119" s="84" t="s">
        <v>53</v>
      </c>
      <c r="D119" s="86">
        <f>C115*(1+C114)-D99</f>
        <v>1578.1306260969193</v>
      </c>
      <c r="E119" s="86">
        <f aca="true" t="shared" si="126" ref="E119:J119">D115*(1+D114)-E99</f>
        <v>1517.2493946619763</v>
      </c>
      <c r="F119" s="86">
        <f t="shared" si="126"/>
        <v>1420.7414131522335</v>
      </c>
      <c r="G119" s="86">
        <f t="shared" si="126"/>
        <v>1281.1050476904295</v>
      </c>
      <c r="H119" s="86">
        <f t="shared" si="126"/>
        <v>1089.5683392930707</v>
      </c>
      <c r="I119" s="86">
        <f t="shared" si="126"/>
        <v>812.0340326179045</v>
      </c>
      <c r="J119" s="86">
        <f t="shared" si="126"/>
        <v>0</v>
      </c>
    </row>
    <row r="121" ht="13.5" thickBot="1">
      <c r="B121" s="87" t="s">
        <v>60</v>
      </c>
    </row>
    <row r="122" spans="1:10" ht="13.5" thickBot="1">
      <c r="A122" s="52" t="s">
        <v>55</v>
      </c>
      <c r="B122" s="52" t="s">
        <v>54</v>
      </c>
      <c r="C122" s="77">
        <v>2003</v>
      </c>
      <c r="D122" s="77">
        <v>2004</v>
      </c>
      <c r="E122" s="75">
        <f aca="true" t="shared" si="127" ref="E122:J122">D122+1</f>
        <v>2005</v>
      </c>
      <c r="F122" s="75">
        <f t="shared" si="127"/>
        <v>2006</v>
      </c>
      <c r="G122" s="75">
        <f t="shared" si="127"/>
        <v>2007</v>
      </c>
      <c r="H122" s="75">
        <f t="shared" si="127"/>
        <v>2008</v>
      </c>
      <c r="I122" s="75">
        <f t="shared" si="127"/>
        <v>2009</v>
      </c>
      <c r="J122" s="76">
        <f t="shared" si="127"/>
        <v>2010</v>
      </c>
    </row>
    <row r="123" spans="1:10" ht="12.75">
      <c r="A123" s="78" t="s">
        <v>56</v>
      </c>
      <c r="B123" s="79" t="s">
        <v>58</v>
      </c>
      <c r="C123" s="88">
        <f>C115</f>
        <v>1609.7867280710964</v>
      </c>
      <c r="D123" s="88">
        <f aca="true" t="shared" si="128" ref="D123:J123">D115</f>
        <v>1578.1306260969195</v>
      </c>
      <c r="E123" s="88">
        <f t="shared" si="128"/>
        <v>1517.2493946619759</v>
      </c>
      <c r="F123" s="88">
        <f t="shared" si="128"/>
        <v>1420.7414131522332</v>
      </c>
      <c r="G123" s="88">
        <f t="shared" si="128"/>
        <v>1281.1050476904297</v>
      </c>
      <c r="H123" s="88">
        <f t="shared" si="128"/>
        <v>1089.5683392930707</v>
      </c>
      <c r="I123" s="88">
        <f t="shared" si="128"/>
        <v>812.0340326179044</v>
      </c>
      <c r="J123" s="89">
        <f t="shared" si="128"/>
        <v>0</v>
      </c>
    </row>
    <row r="124" spans="1:10" ht="12.75">
      <c r="A124" s="90" t="s">
        <v>57</v>
      </c>
      <c r="B124" s="91" t="s">
        <v>58</v>
      </c>
      <c r="C124" s="92">
        <f>C46</f>
        <v>858.9926566463758</v>
      </c>
      <c r="D124" s="92">
        <f>O46</f>
        <v>867.4620575896269</v>
      </c>
      <c r="E124" s="92">
        <f>AA46</f>
        <v>866.2644687235795</v>
      </c>
      <c r="F124" s="92">
        <f>AM46</f>
        <v>853.0255809656385</v>
      </c>
      <c r="G124" s="92">
        <f>AY46</f>
        <v>824.9472037606823</v>
      </c>
      <c r="H124" s="92">
        <f>BK46</f>
        <v>778.7403825293562</v>
      </c>
      <c r="I124" s="92">
        <f>BW46</f>
        <v>665.6305120544696</v>
      </c>
      <c r="J124" s="93">
        <f>CI46</f>
        <v>0</v>
      </c>
    </row>
    <row r="125" spans="1:10" ht="13.5" thickBot="1">
      <c r="A125" s="80"/>
      <c r="B125" s="94" t="s">
        <v>62</v>
      </c>
      <c r="C125" s="95">
        <f>(C123-C124)/C124</f>
        <v>0.8740401511183142</v>
      </c>
      <c r="D125" s="95">
        <f aca="true" t="shared" si="129" ref="D125:I125">(D123-D124)/D124</f>
        <v>0.819250320275669</v>
      </c>
      <c r="E125" s="95">
        <f t="shared" si="129"/>
        <v>0.7514851981607966</v>
      </c>
      <c r="F125" s="95">
        <f t="shared" si="129"/>
        <v>0.665532013171201</v>
      </c>
      <c r="G125" s="95">
        <f t="shared" si="129"/>
        <v>0.5529539852371923</v>
      </c>
      <c r="H125" s="95">
        <f t="shared" si="129"/>
        <v>0.39914195248760864</v>
      </c>
      <c r="I125" s="95">
        <f t="shared" si="129"/>
        <v>0.21994712969446079</v>
      </c>
      <c r="J125" s="96"/>
    </row>
    <row r="126" spans="1:10" ht="12.75">
      <c r="A126" s="90" t="s">
        <v>56</v>
      </c>
      <c r="B126" s="91" t="s">
        <v>59</v>
      </c>
      <c r="C126" s="40">
        <f>C116</f>
        <v>-4.257215380847761E-15</v>
      </c>
      <c r="D126" s="40">
        <f aca="true" t="shared" si="130" ref="D126:J126">D116</f>
        <v>-2.2815720400796155E-15</v>
      </c>
      <c r="E126" s="40">
        <f t="shared" si="130"/>
        <v>-2.5254862983385353E-15</v>
      </c>
      <c r="F126" s="40">
        <f t="shared" si="130"/>
        <v>-3.647103353057446E-16</v>
      </c>
      <c r="G126" s="40">
        <f t="shared" si="130"/>
        <v>-4.0370014117326287E-16</v>
      </c>
      <c r="H126" s="40">
        <f t="shared" si="130"/>
        <v>1.983907974260445E-15</v>
      </c>
      <c r="I126" s="40">
        <f t="shared" si="130"/>
        <v>2.1960000903519477E-15</v>
      </c>
      <c r="J126" s="48">
        <f t="shared" si="130"/>
        <v>0</v>
      </c>
    </row>
    <row r="127" spans="1:10" ht="12.75">
      <c r="A127" s="90" t="s">
        <v>57</v>
      </c>
      <c r="B127" s="91" t="s">
        <v>59</v>
      </c>
      <c r="C127" s="92">
        <f>C47</f>
        <v>306.9876595367302</v>
      </c>
      <c r="D127" s="92">
        <f>O47</f>
        <v>290.67223992030506</v>
      </c>
      <c r="E127" s="92">
        <f>AA47</f>
        <v>266.3811397508902</v>
      </c>
      <c r="F127" s="92">
        <f>AM47</f>
        <v>232.47140393491503</v>
      </c>
      <c r="G127" s="92">
        <f>AY47</f>
        <v>187.0242047706732</v>
      </c>
      <c r="H127" s="92">
        <f>BK47</f>
        <v>127.80263771527359</v>
      </c>
      <c r="I127" s="92">
        <f>BW47</f>
        <v>60.77741979488071</v>
      </c>
      <c r="J127" s="93">
        <f>CI47</f>
        <v>0</v>
      </c>
    </row>
    <row r="128" spans="1:10" ht="13.5" thickBot="1">
      <c r="A128" s="80"/>
      <c r="B128" s="94" t="s">
        <v>62</v>
      </c>
      <c r="C128" s="95">
        <f aca="true" t="shared" si="131" ref="C128:I128">(C126-C127)/C127</f>
        <v>-1</v>
      </c>
      <c r="D128" s="95">
        <f t="shared" si="131"/>
        <v>-1</v>
      </c>
      <c r="E128" s="95">
        <f t="shared" si="131"/>
        <v>-1</v>
      </c>
      <c r="F128" s="95">
        <f t="shared" si="131"/>
        <v>-1</v>
      </c>
      <c r="G128" s="95">
        <f t="shared" si="131"/>
        <v>-1</v>
      </c>
      <c r="H128" s="95">
        <f t="shared" si="131"/>
        <v>-1</v>
      </c>
      <c r="I128" s="95">
        <f t="shared" si="131"/>
        <v>-1</v>
      </c>
      <c r="J128" s="96"/>
    </row>
    <row r="129" spans="1:10" ht="12.75">
      <c r="A129" s="90" t="s">
        <v>56</v>
      </c>
      <c r="B129" s="91" t="s">
        <v>61</v>
      </c>
      <c r="C129" s="92">
        <f>C123+C126</f>
        <v>1609.7867280710964</v>
      </c>
      <c r="D129" s="92">
        <f aca="true" t="shared" si="132" ref="D129:J129">D123+D126</f>
        <v>1578.1306260969195</v>
      </c>
      <c r="E129" s="92">
        <f t="shared" si="132"/>
        <v>1517.2493946619759</v>
      </c>
      <c r="F129" s="92">
        <f t="shared" si="132"/>
        <v>1420.7414131522332</v>
      </c>
      <c r="G129" s="92">
        <f t="shared" si="132"/>
        <v>1281.1050476904297</v>
      </c>
      <c r="H129" s="92">
        <f t="shared" si="132"/>
        <v>1089.5683392930707</v>
      </c>
      <c r="I129" s="92">
        <f t="shared" si="132"/>
        <v>812.0340326179044</v>
      </c>
      <c r="J129" s="93">
        <f t="shared" si="132"/>
        <v>0</v>
      </c>
    </row>
    <row r="130" spans="1:10" ht="12.75">
      <c r="A130" s="90" t="s">
        <v>57</v>
      </c>
      <c r="B130" s="91" t="s">
        <v>61</v>
      </c>
      <c r="C130" s="92">
        <f>C124+C127</f>
        <v>1165.980316183106</v>
      </c>
      <c r="D130" s="92">
        <f aca="true" t="shared" si="133" ref="D130:J130">D124+D127</f>
        <v>1158.134297509932</v>
      </c>
      <c r="E130" s="92">
        <f t="shared" si="133"/>
        <v>1132.6456084744698</v>
      </c>
      <c r="F130" s="92">
        <f t="shared" si="133"/>
        <v>1085.4969849005536</v>
      </c>
      <c r="G130" s="92">
        <f t="shared" si="133"/>
        <v>1011.9714085313556</v>
      </c>
      <c r="H130" s="92">
        <f t="shared" si="133"/>
        <v>906.5430202446298</v>
      </c>
      <c r="I130" s="92">
        <f t="shared" si="133"/>
        <v>726.4079318493503</v>
      </c>
      <c r="J130" s="93">
        <f t="shared" si="133"/>
        <v>0</v>
      </c>
    </row>
    <row r="131" spans="1:10" ht="13.5" thickBot="1">
      <c r="A131" s="80"/>
      <c r="B131" s="94" t="s">
        <v>62</v>
      </c>
      <c r="C131" s="95">
        <f aca="true" t="shared" si="134" ref="C131:I131">(C129-C130)/C130</f>
        <v>0.38062942034974706</v>
      </c>
      <c r="D131" s="95">
        <f t="shared" si="134"/>
        <v>0.36264907229671767</v>
      </c>
      <c r="E131" s="95">
        <f t="shared" si="134"/>
        <v>0.33956233380493894</v>
      </c>
      <c r="F131" s="95">
        <f t="shared" si="134"/>
        <v>0.3088395757104684</v>
      </c>
      <c r="G131" s="95">
        <f t="shared" si="134"/>
        <v>0.2659498449167254</v>
      </c>
      <c r="H131" s="95">
        <f t="shared" si="134"/>
        <v>0.2018936939132262</v>
      </c>
      <c r="I131" s="95">
        <f t="shared" si="134"/>
        <v>0.11787605423107081</v>
      </c>
      <c r="J131" s="96"/>
    </row>
    <row r="132" spans="1:10" ht="12.75">
      <c r="A132" s="90" t="s">
        <v>56</v>
      </c>
      <c r="B132" s="91" t="s">
        <v>63</v>
      </c>
      <c r="C132" s="92">
        <f>C129-C71</f>
        <v>1609.7867280710964</v>
      </c>
      <c r="D132" s="92">
        <f aca="true" t="shared" si="135" ref="D132:J132">D129-D71</f>
        <v>1578.1306260969195</v>
      </c>
      <c r="E132" s="92">
        <f t="shared" si="135"/>
        <v>1517.2493946619759</v>
      </c>
      <c r="F132" s="92">
        <f t="shared" si="135"/>
        <v>1420.7414131522332</v>
      </c>
      <c r="G132" s="92">
        <f t="shared" si="135"/>
        <v>1281.1050476904297</v>
      </c>
      <c r="H132" s="92">
        <f t="shared" si="135"/>
        <v>1089.5683392930707</v>
      </c>
      <c r="I132" s="92">
        <f t="shared" si="135"/>
        <v>812.0340326179044</v>
      </c>
      <c r="J132" s="93">
        <f t="shared" si="135"/>
        <v>0</v>
      </c>
    </row>
    <row r="133" spans="1:10" ht="12.75">
      <c r="A133" s="90" t="s">
        <v>57</v>
      </c>
      <c r="B133" s="91" t="s">
        <v>63</v>
      </c>
      <c r="C133" s="92">
        <f>C49</f>
        <v>1165.980316183106</v>
      </c>
      <c r="D133" s="92">
        <f>O49</f>
        <v>1158.134297509932</v>
      </c>
      <c r="E133" s="92">
        <f>AA49</f>
        <v>1132.6456084744698</v>
      </c>
      <c r="F133" s="92">
        <f>AM49</f>
        <v>1085.4969849005536</v>
      </c>
      <c r="G133" s="92">
        <f>AY49</f>
        <v>1011.9714085313556</v>
      </c>
      <c r="H133" s="92">
        <f>BK49</f>
        <v>906.5430202446298</v>
      </c>
      <c r="I133" s="92">
        <f>BW49</f>
        <v>726.4079318493502</v>
      </c>
      <c r="J133" s="93">
        <f>CI49</f>
        <v>0</v>
      </c>
    </row>
    <row r="134" spans="1:10" ht="13.5" thickBot="1">
      <c r="A134" s="80"/>
      <c r="B134" s="94" t="s">
        <v>62</v>
      </c>
      <c r="C134" s="95">
        <f>(C132-C133)/C133</f>
        <v>0.38062942034974706</v>
      </c>
      <c r="D134" s="95">
        <f>(D132-D133)/D133</f>
        <v>0.36264907229671767</v>
      </c>
      <c r="E134" s="95">
        <f>(E132-E133)/E133</f>
        <v>0.33956233380493894</v>
      </c>
      <c r="F134" s="95">
        <f>(F132-F133)/F133</f>
        <v>0.3088395757104684</v>
      </c>
      <c r="G134" s="95">
        <f>(G132-G133)/G133</f>
        <v>0.2659498449167254</v>
      </c>
      <c r="H134" s="95">
        <f>(H132-H133)/H133</f>
        <v>0.2018936939132262</v>
      </c>
      <c r="I134" s="95">
        <f>(I132-I133)/I133</f>
        <v>0.11787605423107099</v>
      </c>
      <c r="J134" s="96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PFernandez</cp:lastModifiedBy>
  <dcterms:created xsi:type="dcterms:W3CDTF">2004-03-02T10:45:58Z</dcterms:created>
  <dcterms:modified xsi:type="dcterms:W3CDTF">2004-03-08T15:33:23Z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407655014</vt:i4>
  </property>
  <property fmtid="{D5CDD505-2E9C-101B-9397-08002B2CF9AE}" pid="4" name="_EmailSubje">
    <vt:lpwstr>Cambiar estas tablas cap 30</vt:lpwstr>
  </property>
  <property fmtid="{D5CDD505-2E9C-101B-9397-08002B2CF9AE}" pid="5" name="_AuthorEma">
    <vt:lpwstr>fernandezpa@iese.edu</vt:lpwstr>
  </property>
  <property fmtid="{D5CDD505-2E9C-101B-9397-08002B2CF9AE}" pid="6" name="_AuthorEmailDisplayNa">
    <vt:lpwstr>Fernandez, Pablo</vt:lpwstr>
  </property>
</Properties>
</file>