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28.1" sheetId="1" r:id="rId1"/>
  </sheets>
  <definedNames>
    <definedName name="_xlnm.Print_Area" localSheetId="0">'28.1'!$A$1:$P$26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<sst xmlns="http://schemas.openxmlformats.org/spreadsheetml/2006/main" count="23" uniqueCount="22">
  <si>
    <t xml:space="preserve">T = </t>
  </si>
  <si>
    <t>Balance y cuenta de resultados</t>
  </si>
  <si>
    <t>Crecimiento activo fijo neto tras año 9</t>
  </si>
  <si>
    <t>r</t>
  </si>
  <si>
    <t>G=</t>
  </si>
  <si>
    <t>NOF</t>
  </si>
  <si>
    <t>Activo fijo bruto</t>
  </si>
  <si>
    <t xml:space="preserve"> - amort acumulada</t>
  </si>
  <si>
    <t>Activo fijo neto</t>
  </si>
  <si>
    <t>TOTAL ACTIVO</t>
  </si>
  <si>
    <t>Deuda (N)</t>
  </si>
  <si>
    <t>Capital (valor contable)</t>
  </si>
  <si>
    <t>TOTAL PASIVO</t>
  </si>
  <si>
    <t>Cuenta de resultados</t>
  </si>
  <si>
    <t>Amortización</t>
  </si>
  <si>
    <t>Margen</t>
  </si>
  <si>
    <t>Intereses</t>
  </si>
  <si>
    <t>Resultado extraordinario</t>
  </si>
  <si>
    <t>BAT</t>
  </si>
  <si>
    <t>Impuestos</t>
  </si>
  <si>
    <r>
      <t>BDT</t>
    </r>
    <r>
      <rPr>
        <sz val="9"/>
        <rFont val="Tms Rmn"/>
        <family val="0"/>
      </rPr>
      <t xml:space="preserve"> (beneficio neto)</t>
    </r>
  </si>
  <si>
    <t>CF acciones = Dividendos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</si>
</sst>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d/m/yy\ h:mm"/>
    <numFmt numFmtId="181" formatCode="0.000000"/>
    <numFmt numFmtId="182" formatCode="0.0000%"/>
    <numFmt numFmtId="183" formatCode="0.0000"/>
    <numFmt numFmtId="184" formatCode="0.0000000"/>
    <numFmt numFmtId="185" formatCode="0.000%"/>
    <numFmt numFmtId="186" formatCode="#,##0.0"/>
    <numFmt numFmtId="187" formatCode="0.0%"/>
    <numFmt numFmtId="188" formatCode="#,##0.0&quot;Pts&quot;;[Red]\-#,##0.0&quot;Pts&quot;"/>
    <numFmt numFmtId="189" formatCode="0.000"/>
    <numFmt numFmtId="190" formatCode="#,##0.000"/>
    <numFmt numFmtId="191" formatCode="#,##0.0000"/>
    <numFmt numFmtId="192" formatCode="0.0"/>
  </numFmts>
  <fonts count="12">
    <font>
      <sz val="9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i/>
      <sz val="9"/>
      <name val="Tms Rmn"/>
      <family val="0"/>
    </font>
    <font>
      <b/>
      <sz val="9"/>
      <name val="Tms Rmn"/>
      <family val="0"/>
    </font>
    <font>
      <b/>
      <sz val="10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6" fillId="0" borderId="1" xfId="0" applyFont="1" applyBorder="1" applyAlignment="1">
      <alignment/>
    </xf>
    <xf numFmtId="10" fontId="5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91" fontId="5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/>
    </xf>
    <xf numFmtId="10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10" fontId="0" fillId="0" borderId="4" xfId="0" applyNumberFormat="1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0" fontId="5" fillId="0" borderId="4" xfId="0" applyNumberFormat="1" applyFont="1" applyBorder="1" applyAlignment="1">
      <alignment horizontal="left"/>
    </xf>
    <xf numFmtId="10" fontId="6" fillId="0" borderId="4" xfId="19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righ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D22" sqref="D22"/>
    </sheetView>
  </sheetViews>
  <sheetFormatPr defaultColWidth="9.00390625" defaultRowHeight="12"/>
  <cols>
    <col min="1" max="1" width="4.375" style="10" customWidth="1"/>
    <col min="2" max="2" width="8.75390625" style="4" customWidth="1"/>
    <col min="3" max="3" width="32.625" style="4" customWidth="1"/>
    <col min="4" max="6" width="10.00390625" style="4" customWidth="1"/>
    <col min="7" max="7" width="10.00390625" style="31" customWidth="1"/>
    <col min="8" max="8" width="10.00390625" style="4" customWidth="1"/>
    <col min="9" max="9" width="10.25390625" style="4" customWidth="1"/>
    <col min="10" max="11" width="10.25390625" style="0" customWidth="1"/>
    <col min="12" max="12" width="10.00390625" style="0" customWidth="1"/>
    <col min="13" max="13" width="10.00390625" style="36" customWidth="1"/>
    <col min="14" max="16" width="10.00390625" style="0" customWidth="1"/>
    <col min="17" max="17" width="11.25390625" style="0" customWidth="1"/>
    <col min="18" max="16384" width="11.00390625" style="0" customWidth="1"/>
  </cols>
  <sheetData>
    <row r="1" spans="1:15" ht="16.5" thickBot="1">
      <c r="A1" s="11"/>
      <c r="B1" s="15"/>
      <c r="C1" s="57" t="s">
        <v>3</v>
      </c>
      <c r="D1" s="56">
        <v>0.12</v>
      </c>
      <c r="E1" s="43" t="s">
        <v>0</v>
      </c>
      <c r="F1" s="44">
        <v>0.35</v>
      </c>
      <c r="G1" s="50"/>
      <c r="H1" s="8"/>
      <c r="I1" s="38" t="s">
        <v>1</v>
      </c>
      <c r="N1" s="45" t="s">
        <v>4</v>
      </c>
      <c r="O1" s="46">
        <v>0.04</v>
      </c>
    </row>
    <row r="2" spans="1:9" ht="13.5" customHeight="1" thickBot="1">
      <c r="A2" s="11"/>
      <c r="B2" s="15"/>
      <c r="C2"/>
      <c r="D2"/>
      <c r="E2"/>
      <c r="F2" s="6"/>
      <c r="G2" s="50"/>
      <c r="H2" s="8"/>
      <c r="I2" s="12"/>
    </row>
    <row r="3" spans="1:15" ht="13.5" customHeight="1" thickBot="1">
      <c r="A3" s="11"/>
      <c r="B3" s="15"/>
      <c r="C3"/>
      <c r="D3"/>
      <c r="E3"/>
      <c r="F3" s="6"/>
      <c r="G3" s="50"/>
      <c r="H3" s="8"/>
      <c r="I3" s="12"/>
      <c r="K3" s="58"/>
      <c r="L3" s="58"/>
      <c r="M3" s="59"/>
      <c r="N3" s="60" t="s">
        <v>2</v>
      </c>
      <c r="O3" s="47">
        <f>O1</f>
        <v>0.04</v>
      </c>
    </row>
    <row r="4" spans="1:17" ht="12.75" customHeight="1" thickBot="1">
      <c r="A4" s="11"/>
      <c r="B4"/>
      <c r="C4"/>
      <c r="D4" s="37">
        <v>0</v>
      </c>
      <c r="E4" s="37">
        <v>1</v>
      </c>
      <c r="F4" s="37">
        <f aca="true" t="shared" si="0" ref="F4:O4">E4+1</f>
        <v>2</v>
      </c>
      <c r="G4" s="37">
        <f t="shared" si="0"/>
        <v>3</v>
      </c>
      <c r="H4" s="37">
        <f t="shared" si="0"/>
        <v>4</v>
      </c>
      <c r="I4" s="37">
        <f t="shared" si="0"/>
        <v>5</v>
      </c>
      <c r="J4" s="37">
        <f t="shared" si="0"/>
        <v>6</v>
      </c>
      <c r="K4" s="37">
        <f t="shared" si="0"/>
        <v>7</v>
      </c>
      <c r="L4" s="37">
        <f t="shared" si="0"/>
        <v>8</v>
      </c>
      <c r="M4" s="37">
        <f t="shared" si="0"/>
        <v>9</v>
      </c>
      <c r="N4" s="37">
        <f t="shared" si="0"/>
        <v>10</v>
      </c>
      <c r="O4" s="37">
        <f t="shared" si="0"/>
        <v>11</v>
      </c>
      <c r="P4" s="37">
        <f>O4+1</f>
        <v>12</v>
      </c>
      <c r="Q4" s="37">
        <f>P4+1</f>
        <v>13</v>
      </c>
    </row>
    <row r="5" spans="1:17" ht="12.75" customHeight="1">
      <c r="A5" s="11"/>
      <c r="B5" s="14"/>
      <c r="C5" s="9" t="s">
        <v>5</v>
      </c>
      <c r="D5" s="18">
        <v>400</v>
      </c>
      <c r="E5" s="18">
        <v>430</v>
      </c>
      <c r="F5" s="18">
        <v>515</v>
      </c>
      <c r="G5" s="51">
        <v>550</v>
      </c>
      <c r="H5" s="3">
        <f>G5*(1+$O$1)</f>
        <v>572</v>
      </c>
      <c r="I5" s="3">
        <f>H5*(1+$O$1)</f>
        <v>594.88</v>
      </c>
      <c r="J5" s="3">
        <f>I5*(1+$O$1)</f>
        <v>618.6752</v>
      </c>
      <c r="K5" s="3">
        <f>J5*(1+$O$1)</f>
        <v>643.4222080000001</v>
      </c>
      <c r="L5" s="3">
        <f>K5*(1+$O$1)</f>
        <v>669.1590963200001</v>
      </c>
      <c r="M5" s="32">
        <f>L5*(1+$O$1)</f>
        <v>695.9254601728002</v>
      </c>
      <c r="N5" s="3">
        <f>M5*(1+$O$1)</f>
        <v>723.7624785797123</v>
      </c>
      <c r="O5" s="3">
        <f>N5*(1+$O$1)</f>
        <v>752.7129777229007</v>
      </c>
      <c r="P5" s="3">
        <f>O5*(1+$O$1)</f>
        <v>782.8214968318168</v>
      </c>
      <c r="Q5" s="3">
        <f>P5*(1+$O$1)</f>
        <v>814.1343567050895</v>
      </c>
    </row>
    <row r="6" spans="1:17" ht="12.75" customHeight="1">
      <c r="A6" s="11"/>
      <c r="B6" s="14"/>
      <c r="C6" s="9" t="s">
        <v>6</v>
      </c>
      <c r="D6" s="18">
        <v>1600</v>
      </c>
      <c r="E6" s="5">
        <v>1800</v>
      </c>
      <c r="F6" s="5">
        <v>2300</v>
      </c>
      <c r="G6" s="28">
        <v>2600</v>
      </c>
      <c r="H6" s="3">
        <f aca="true" t="shared" si="1" ref="H6:M6">H8+H7</f>
        <v>2956</v>
      </c>
      <c r="I6" s="3">
        <f t="shared" si="1"/>
        <v>3326.24</v>
      </c>
      <c r="J6" s="3">
        <f t="shared" si="1"/>
        <v>3711.2896</v>
      </c>
      <c r="K6" s="3">
        <f t="shared" si="1"/>
        <v>4111.741184</v>
      </c>
      <c r="L6" s="3">
        <f t="shared" si="1"/>
        <v>4528.21083136</v>
      </c>
      <c r="M6" s="32">
        <f t="shared" si="1"/>
        <v>4961.339264614401</v>
      </c>
      <c r="N6" s="3">
        <f>N8+N7</f>
        <v>5411.792835198978</v>
      </c>
      <c r="O6" s="3">
        <f>O8+O7</f>
        <v>5880.264548606936</v>
      </c>
      <c r="P6" s="3">
        <f>P8+P7</f>
        <v>6367.4751305512145</v>
      </c>
      <c r="Q6" s="3">
        <f>Q8+Q7</f>
        <v>6874.174135773263</v>
      </c>
    </row>
    <row r="7" spans="1:17" ht="12.75" customHeight="1">
      <c r="A7" s="11"/>
      <c r="B7" s="14"/>
      <c r="C7" s="9" t="s">
        <v>7</v>
      </c>
      <c r="D7" s="18"/>
      <c r="E7" s="5">
        <f>D7+E18</f>
        <v>200</v>
      </c>
      <c r="F7" s="5">
        <f>E7+F18</f>
        <v>450</v>
      </c>
      <c r="G7" s="28">
        <f>F7+G18</f>
        <v>720</v>
      </c>
      <c r="H7" s="3">
        <f>G7+H18</f>
        <v>1000.8</v>
      </c>
      <c r="I7" s="3">
        <f>H7+I18</f>
        <v>1292.8319999999999</v>
      </c>
      <c r="J7" s="3">
        <f>I7+J18</f>
        <v>1596.5452799999998</v>
      </c>
      <c r="K7" s="3">
        <f>J7+K18</f>
        <v>1912.4070912</v>
      </c>
      <c r="L7" s="3">
        <f>K7+L18</f>
        <v>2240.903374848</v>
      </c>
      <c r="M7" s="32">
        <f>L7+M18</f>
        <v>2582.5395098419203</v>
      </c>
      <c r="N7" s="3">
        <f>M7+N18</f>
        <v>2937.841090235597</v>
      </c>
      <c r="O7" s="3">
        <f>N7+O18</f>
        <v>3307.354733845021</v>
      </c>
      <c r="P7" s="3">
        <f>O7+P18</f>
        <v>3691.648923198822</v>
      </c>
      <c r="Q7" s="3">
        <f>P7+Q18</f>
        <v>4091.3148801267753</v>
      </c>
    </row>
    <row r="8" spans="1:17" ht="12.75" customHeight="1">
      <c r="A8" s="11"/>
      <c r="B8" s="14"/>
      <c r="C8" s="9" t="s">
        <v>8</v>
      </c>
      <c r="D8" s="18">
        <f>D6-D7</f>
        <v>1600</v>
      </c>
      <c r="E8" s="18">
        <f>E6-E7</f>
        <v>1600</v>
      </c>
      <c r="F8" s="18">
        <f>F6-F7</f>
        <v>1850</v>
      </c>
      <c r="G8" s="51">
        <f>G6-G7</f>
        <v>1880</v>
      </c>
      <c r="H8" s="19">
        <f>G8*(1+$O3)</f>
        <v>1955.2</v>
      </c>
      <c r="I8" s="19">
        <f>H8*(1+$O3)</f>
        <v>2033.4080000000001</v>
      </c>
      <c r="J8" s="19">
        <f>I8*(1+$O3)</f>
        <v>2114.7443200000002</v>
      </c>
      <c r="K8" s="19">
        <f>J8*(1+$O3)</f>
        <v>2199.3340928000002</v>
      </c>
      <c r="L8" s="19">
        <f>K8*(1+$O3)</f>
        <v>2287.3074565120005</v>
      </c>
      <c r="M8" s="53">
        <f>L8*(1+$O3)</f>
        <v>2378.799754772481</v>
      </c>
      <c r="N8" s="19">
        <f>M8*(1+$O3)</f>
        <v>2473.95174496338</v>
      </c>
      <c r="O8" s="19">
        <f>N8*(1+$O3)</f>
        <v>2572.909814761915</v>
      </c>
      <c r="P8" s="19">
        <f>O8*(1+$O3)</f>
        <v>2675.826207352392</v>
      </c>
      <c r="Q8" s="19">
        <f>P8*(1+$O3)</f>
        <v>2782.859255646488</v>
      </c>
    </row>
    <row r="9" spans="1:17" ht="12.75" customHeight="1">
      <c r="A9" s="23"/>
      <c r="B9" s="24"/>
      <c r="C9" s="40" t="s">
        <v>9</v>
      </c>
      <c r="D9" s="41">
        <f>D5+D8</f>
        <v>2000</v>
      </c>
      <c r="E9" s="41">
        <f>E5+E8</f>
        <v>2030</v>
      </c>
      <c r="F9" s="41">
        <f>F5+F8</f>
        <v>2365</v>
      </c>
      <c r="G9" s="41">
        <f>G5+G8</f>
        <v>2430</v>
      </c>
      <c r="H9" s="41">
        <f>H5+H8</f>
        <v>2527.2</v>
      </c>
      <c r="I9" s="41">
        <f>I5+I8</f>
        <v>2628.288</v>
      </c>
      <c r="J9" s="41">
        <f>J5+J8</f>
        <v>2733.4195200000004</v>
      </c>
      <c r="K9" s="41">
        <f>K5+K8</f>
        <v>2842.7563008</v>
      </c>
      <c r="L9" s="41">
        <f>L5+L8</f>
        <v>2956.4665528320006</v>
      </c>
      <c r="M9" s="41">
        <f>M5+M8</f>
        <v>3074.725214945281</v>
      </c>
      <c r="N9" s="41">
        <f>N5+N8</f>
        <v>3197.714223543092</v>
      </c>
      <c r="O9" s="41">
        <f>O5+O8</f>
        <v>3325.622792484816</v>
      </c>
      <c r="P9" s="41">
        <f>P5+P8</f>
        <v>3458.647704184209</v>
      </c>
      <c r="Q9" s="41">
        <f>Q5+Q8</f>
        <v>3596.993612351577</v>
      </c>
    </row>
    <row r="10" spans="1:17" ht="12.75" customHeight="1">
      <c r="A10" s="11"/>
      <c r="B10" s="15"/>
      <c r="C10" s="8"/>
      <c r="D10" s="25"/>
      <c r="E10" s="25"/>
      <c r="F10" s="25"/>
      <c r="G10" s="52"/>
      <c r="H10" s="13"/>
      <c r="I10" s="25"/>
      <c r="J10" s="25"/>
      <c r="K10" s="25"/>
      <c r="L10" s="13"/>
      <c r="M10" s="54"/>
      <c r="N10" s="13"/>
      <c r="O10" s="13"/>
      <c r="P10" s="13"/>
      <c r="Q10" s="13"/>
    </row>
    <row r="11" spans="1:17" ht="12.75" customHeight="1">
      <c r="A11" s="11"/>
      <c r="B11" s="14"/>
      <c r="C11" s="9" t="s">
        <v>10</v>
      </c>
      <c r="D11" s="48">
        <v>1000</v>
      </c>
      <c r="E11" s="5">
        <v>1000</v>
      </c>
      <c r="F11" s="5">
        <v>1100</v>
      </c>
      <c r="G11" s="28">
        <v>1100</v>
      </c>
      <c r="H11" s="3">
        <f>G11*(1+$O$1)</f>
        <v>1144</v>
      </c>
      <c r="I11" s="3">
        <f>H11*(1+$O$1)</f>
        <v>1189.76</v>
      </c>
      <c r="J11" s="3">
        <f>I11*(1+$O$1)</f>
        <v>1237.3504</v>
      </c>
      <c r="K11" s="3">
        <f>J11*(1+$O$1)</f>
        <v>1286.8444160000001</v>
      </c>
      <c r="L11" s="3">
        <f>K11*(1+$O$1)</f>
        <v>1338.3181926400002</v>
      </c>
      <c r="M11" s="32">
        <f>L11*(1+$O$1)</f>
        <v>1391.8509203456003</v>
      </c>
      <c r="N11" s="3">
        <f>M11*(1+$O$1)</f>
        <v>1447.5249571594245</v>
      </c>
      <c r="O11" s="3">
        <f>N11*(1+$O$1)</f>
        <v>1505.4259554458015</v>
      </c>
      <c r="P11" s="3">
        <f>O11*(1+$O$1)</f>
        <v>1565.6429936636337</v>
      </c>
      <c r="Q11" s="3">
        <f>P11*(1+$O$1)</f>
        <v>1628.268713410179</v>
      </c>
    </row>
    <row r="12" spans="1:17" ht="12.75" customHeight="1">
      <c r="A12" s="11"/>
      <c r="B12" s="14"/>
      <c r="C12" s="9" t="s">
        <v>11</v>
      </c>
      <c r="D12" s="48">
        <v>1000</v>
      </c>
      <c r="E12" s="18">
        <f>D12+E24-E26</f>
        <v>1030</v>
      </c>
      <c r="F12" s="18">
        <f>E12+F24-F26</f>
        <v>1265</v>
      </c>
      <c r="G12" s="51">
        <f>F12+G24-G26</f>
        <v>1330</v>
      </c>
      <c r="H12" s="19">
        <f>G12+H24-H26</f>
        <v>1383.2</v>
      </c>
      <c r="I12" s="19">
        <f>H12+I24-I26</f>
        <v>1438.5279999999998</v>
      </c>
      <c r="J12" s="19">
        <f>I12+J24-J26</f>
        <v>1496.06912</v>
      </c>
      <c r="K12" s="19">
        <f>J12+K24-K26</f>
        <v>1555.9118848000003</v>
      </c>
      <c r="L12" s="19">
        <f>K12+L24-L26</f>
        <v>1618.148360192</v>
      </c>
      <c r="M12" s="53">
        <f>L12+M24-M26</f>
        <v>1682.874294599681</v>
      </c>
      <c r="N12" s="19">
        <f>M12+N24-N26</f>
        <v>1750.1892663836684</v>
      </c>
      <c r="O12" s="19">
        <f>N12+O24-O26</f>
        <v>1820.196837039014</v>
      </c>
      <c r="P12" s="19">
        <f>O12+P24-P26</f>
        <v>1893.0047105205754</v>
      </c>
      <c r="Q12" s="19">
        <f>P12+Q24-Q26</f>
        <v>1968.7248989413974</v>
      </c>
    </row>
    <row r="13" spans="1:17" ht="12.75" customHeight="1">
      <c r="A13" s="23"/>
      <c r="B13" s="24"/>
      <c r="C13" s="40" t="s">
        <v>12</v>
      </c>
      <c r="D13" s="41">
        <f>D11+D12</f>
        <v>2000</v>
      </c>
      <c r="E13" s="41">
        <f aca="true" t="shared" si="2" ref="E13:Q13">E11+E12</f>
        <v>2030</v>
      </c>
      <c r="F13" s="41">
        <f t="shared" si="2"/>
        <v>2365</v>
      </c>
      <c r="G13" s="41">
        <f t="shared" si="2"/>
        <v>2430</v>
      </c>
      <c r="H13" s="41">
        <f t="shared" si="2"/>
        <v>2527.2</v>
      </c>
      <c r="I13" s="41">
        <f t="shared" si="2"/>
        <v>2628.2879999999996</v>
      </c>
      <c r="J13" s="41">
        <f t="shared" si="2"/>
        <v>2733.4195200000004</v>
      </c>
      <c r="K13" s="41">
        <f t="shared" si="2"/>
        <v>2842.7563008000006</v>
      </c>
      <c r="L13" s="41">
        <f t="shared" si="2"/>
        <v>2956.466552832</v>
      </c>
      <c r="M13" s="41">
        <f t="shared" si="2"/>
        <v>3074.7252149452816</v>
      </c>
      <c r="N13" s="41">
        <f t="shared" si="2"/>
        <v>3197.714223543093</v>
      </c>
      <c r="O13" s="41">
        <f t="shared" si="2"/>
        <v>3325.6227924848154</v>
      </c>
      <c r="P13" s="41">
        <f t="shared" si="2"/>
        <v>3458.647704184209</v>
      </c>
      <c r="Q13" s="41">
        <f t="shared" si="2"/>
        <v>3596.9936123515763</v>
      </c>
    </row>
    <row r="14" spans="1:17" ht="12.75" customHeight="1">
      <c r="A14" s="11"/>
      <c r="B14" s="15"/>
      <c r="C14" s="8"/>
      <c r="D14" s="25"/>
      <c r="E14" s="25"/>
      <c r="F14" s="25"/>
      <c r="G14" s="52"/>
      <c r="H14" s="13"/>
      <c r="I14" s="25"/>
      <c r="J14" s="25"/>
      <c r="K14" s="25"/>
      <c r="L14" s="13"/>
      <c r="M14" s="54"/>
      <c r="N14" s="13"/>
      <c r="O14" s="13"/>
      <c r="P14" s="33"/>
      <c r="Q14" s="13"/>
    </row>
    <row r="15" spans="1:17" ht="12.75" customHeight="1">
      <c r="A15" s="11"/>
      <c r="B15" s="16"/>
      <c r="C15" s="7" t="s">
        <v>5</v>
      </c>
      <c r="D15" s="17">
        <f>D5</f>
        <v>400</v>
      </c>
      <c r="E15" s="17">
        <f aca="true" t="shared" si="3" ref="E15:Q15">E5</f>
        <v>430</v>
      </c>
      <c r="F15" s="17">
        <f t="shared" si="3"/>
        <v>515</v>
      </c>
      <c r="G15" s="17">
        <f t="shared" si="3"/>
        <v>550</v>
      </c>
      <c r="H15" s="17">
        <f t="shared" si="3"/>
        <v>572</v>
      </c>
      <c r="I15" s="17">
        <f t="shared" si="3"/>
        <v>594.88</v>
      </c>
      <c r="J15" s="17">
        <f t="shared" si="3"/>
        <v>618.6752</v>
      </c>
      <c r="K15" s="17">
        <f t="shared" si="3"/>
        <v>643.4222080000001</v>
      </c>
      <c r="L15" s="17">
        <f t="shared" si="3"/>
        <v>669.1590963200001</v>
      </c>
      <c r="M15" s="17">
        <f t="shared" si="3"/>
        <v>695.9254601728002</v>
      </c>
      <c r="N15" s="17">
        <f t="shared" si="3"/>
        <v>723.7624785797123</v>
      </c>
      <c r="O15" s="17">
        <f t="shared" si="3"/>
        <v>752.7129777229007</v>
      </c>
      <c r="P15" s="17">
        <f t="shared" si="3"/>
        <v>782.8214968318168</v>
      </c>
      <c r="Q15" s="17">
        <f t="shared" si="3"/>
        <v>814.1343567050895</v>
      </c>
    </row>
    <row r="16" spans="1:17" ht="12.75" customHeight="1">
      <c r="A16" s="11"/>
      <c r="B16" s="15"/>
      <c r="C16" s="8"/>
      <c r="D16" s="25"/>
      <c r="E16" s="25"/>
      <c r="F16" s="25"/>
      <c r="G16" s="52"/>
      <c r="H16" s="13"/>
      <c r="I16" s="21"/>
      <c r="J16" s="21"/>
      <c r="K16" s="21"/>
      <c r="L16" s="21"/>
      <c r="M16" s="55"/>
      <c r="N16" s="21"/>
      <c r="O16" s="21"/>
      <c r="P16" s="21"/>
      <c r="Q16" s="21"/>
    </row>
    <row r="17" spans="1:17" ht="12.75" customHeight="1">
      <c r="A17" s="11"/>
      <c r="B17"/>
      <c r="C17" s="6" t="s">
        <v>13</v>
      </c>
      <c r="D17" s="25"/>
      <c r="E17" s="25"/>
      <c r="F17" s="25"/>
      <c r="G17" s="52"/>
      <c r="H17" s="13"/>
      <c r="I17" s="15"/>
      <c r="J17" s="15"/>
      <c r="K17" s="15"/>
      <c r="L17" s="15"/>
      <c r="M17" s="50"/>
      <c r="N17" s="15"/>
      <c r="O17" s="15"/>
      <c r="P17" s="15"/>
      <c r="Q17" s="15"/>
    </row>
    <row r="18" spans="1:17" ht="12.75" customHeight="1">
      <c r="A18" s="11"/>
      <c r="B18" s="15"/>
      <c r="C18" s="9" t="s">
        <v>14</v>
      </c>
      <c r="D18" s="18"/>
      <c r="E18" s="5">
        <v>200</v>
      </c>
      <c r="F18" s="5">
        <v>250</v>
      </c>
      <c r="G18" s="28">
        <v>270</v>
      </c>
      <c r="H18" s="3">
        <f>G18*(1+$O$1)</f>
        <v>280.8</v>
      </c>
      <c r="I18" s="2">
        <f>H18*(1+$O$1)</f>
        <v>292.03200000000004</v>
      </c>
      <c r="J18" s="2">
        <f>I18*(1+$O$1)</f>
        <v>303.71328000000005</v>
      </c>
      <c r="K18" s="2">
        <f>J18*(1+$O$1)</f>
        <v>315.8618112000001</v>
      </c>
      <c r="L18" s="2">
        <f>K18*(1+$O$1)</f>
        <v>328.4962836480001</v>
      </c>
      <c r="M18" s="49">
        <f>L18*(1+$O$1)</f>
        <v>341.6361349939201</v>
      </c>
      <c r="N18" s="2">
        <f>M18*(1+$O$1)</f>
        <v>355.30158039367694</v>
      </c>
      <c r="O18" s="2">
        <f>N18*(1+$O$1)</f>
        <v>369.51364360942404</v>
      </c>
      <c r="P18" s="2">
        <f>O18*(1+$O$1)</f>
        <v>384.294189353801</v>
      </c>
      <c r="Q18" s="2">
        <f>P18*(1+$O$1)</f>
        <v>399.66595692795306</v>
      </c>
    </row>
    <row r="19" spans="1:17" ht="12.75" customHeight="1">
      <c r="A19" s="11"/>
      <c r="C19" s="4" t="s">
        <v>15</v>
      </c>
      <c r="D19" s="5"/>
      <c r="E19" s="5">
        <v>300</v>
      </c>
      <c r="F19" s="5">
        <v>500</v>
      </c>
      <c r="G19" s="28">
        <v>572</v>
      </c>
      <c r="H19" s="1">
        <v>603.2</v>
      </c>
      <c r="I19" s="5">
        <v>627.328</v>
      </c>
      <c r="J19" s="5">
        <v>652.42112</v>
      </c>
      <c r="K19" s="5">
        <v>678.5179648000001</v>
      </c>
      <c r="L19" s="5">
        <v>705.6586833920001</v>
      </c>
      <c r="M19" s="28">
        <v>733.8850307276801</v>
      </c>
      <c r="N19" s="5">
        <v>763.2404319567875</v>
      </c>
      <c r="O19" s="5">
        <v>793.7700492350589</v>
      </c>
      <c r="P19" s="5">
        <v>825.5208512044611</v>
      </c>
      <c r="Q19" s="5">
        <v>858.5416852526397</v>
      </c>
    </row>
    <row r="20" spans="1:17" ht="12.75" customHeight="1">
      <c r="A20" s="11"/>
      <c r="C20" s="4" t="s">
        <v>16</v>
      </c>
      <c r="D20" s="5"/>
      <c r="E20" s="5">
        <f>D11*$D1</f>
        <v>120</v>
      </c>
      <c r="F20" s="5">
        <f>E11*$D1</f>
        <v>120</v>
      </c>
      <c r="G20" s="28">
        <f>F11*$D1</f>
        <v>132</v>
      </c>
      <c r="H20" s="5">
        <f>G11*$D1</f>
        <v>132</v>
      </c>
      <c r="I20" s="5">
        <f>H11*$D1</f>
        <v>137.28</v>
      </c>
      <c r="J20" s="5">
        <f>I11*$D1</f>
        <v>142.7712</v>
      </c>
      <c r="K20" s="5">
        <f>J11*$D1</f>
        <v>148.482048</v>
      </c>
      <c r="L20" s="5">
        <f>K11*$D1</f>
        <v>154.42132992</v>
      </c>
      <c r="M20" s="28">
        <f>L11*$D1</f>
        <v>160.59818311680002</v>
      </c>
      <c r="N20" s="5">
        <f>M11*$D1</f>
        <v>167.02211044147202</v>
      </c>
      <c r="O20" s="5">
        <f>N11*$D1</f>
        <v>173.70299485913094</v>
      </c>
      <c r="P20" s="5">
        <f>O11*$D1</f>
        <v>180.65111465349617</v>
      </c>
      <c r="Q20" s="5">
        <f>P11*$D1</f>
        <v>187.87715923963603</v>
      </c>
    </row>
    <row r="21" spans="1:17" ht="12.75" customHeight="1">
      <c r="A21" s="11"/>
      <c r="C21" s="4" t="s">
        <v>17</v>
      </c>
      <c r="D21" s="5"/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12.75" customHeight="1">
      <c r="A22" s="11"/>
      <c r="C22" s="4" t="s">
        <v>18</v>
      </c>
      <c r="D22" s="5"/>
      <c r="E22" s="5">
        <f>E19-E20+E21</f>
        <v>180</v>
      </c>
      <c r="F22" s="5">
        <f aca="true" t="shared" si="4" ref="F22:Q22">F19-F20+F21</f>
        <v>380</v>
      </c>
      <c r="G22" s="28">
        <f t="shared" si="4"/>
        <v>440</v>
      </c>
      <c r="H22" s="1">
        <f t="shared" si="4"/>
        <v>471.20000000000005</v>
      </c>
      <c r="I22" s="5">
        <f t="shared" si="4"/>
        <v>490.048</v>
      </c>
      <c r="J22" s="5">
        <f t="shared" si="4"/>
        <v>509.64991999999995</v>
      </c>
      <c r="K22" s="5">
        <f t="shared" si="4"/>
        <v>530.0359168000001</v>
      </c>
      <c r="L22" s="5">
        <f t="shared" si="4"/>
        <v>551.237353472</v>
      </c>
      <c r="M22" s="28">
        <f t="shared" si="4"/>
        <v>573.2868476108802</v>
      </c>
      <c r="N22" s="5">
        <f t="shared" si="4"/>
        <v>596.2183215153154</v>
      </c>
      <c r="O22" s="5">
        <f t="shared" si="4"/>
        <v>620.0670543759279</v>
      </c>
      <c r="P22" s="5">
        <f t="shared" si="4"/>
        <v>644.869736550965</v>
      </c>
      <c r="Q22" s="5">
        <f t="shared" si="4"/>
        <v>670.6645260130036</v>
      </c>
    </row>
    <row r="23" spans="1:17" ht="12.75" customHeight="1">
      <c r="A23" s="11"/>
      <c r="B23"/>
      <c r="C23" s="4" t="s">
        <v>19</v>
      </c>
      <c r="D23" s="5"/>
      <c r="E23" s="5">
        <f>$F1*E22</f>
        <v>62.99999999999999</v>
      </c>
      <c r="F23" s="5">
        <f>$F1*F22</f>
        <v>133</v>
      </c>
      <c r="G23" s="28">
        <f>$F1*G22</f>
        <v>154</v>
      </c>
      <c r="H23" s="3">
        <f>$F1*H22</f>
        <v>164.92000000000002</v>
      </c>
      <c r="I23" s="3">
        <f>$F1*I22</f>
        <v>171.5168</v>
      </c>
      <c r="J23" s="3">
        <f>$F1*J22</f>
        <v>178.37747199999998</v>
      </c>
      <c r="K23" s="3">
        <f>$F1*K22</f>
        <v>185.51257088000003</v>
      </c>
      <c r="L23" s="3">
        <f>$F1*L22</f>
        <v>192.93307371519998</v>
      </c>
      <c r="M23" s="32">
        <f>$F1*M22</f>
        <v>200.65039666380804</v>
      </c>
      <c r="N23" s="3">
        <f>$F1*N22</f>
        <v>208.67641253036038</v>
      </c>
      <c r="O23" s="3">
        <f>$F1*O22</f>
        <v>217.02346903157476</v>
      </c>
      <c r="P23" s="3">
        <f>$F1*P22</f>
        <v>225.7044077928377</v>
      </c>
      <c r="Q23" s="3">
        <f>$F1*Q22</f>
        <v>234.73258410455125</v>
      </c>
    </row>
    <row r="24" spans="1:17" ht="12.75" customHeight="1" thickBot="1">
      <c r="A24" s="30"/>
      <c r="B24" s="34"/>
      <c r="C24" s="34" t="s">
        <v>20</v>
      </c>
      <c r="D24" s="35"/>
      <c r="E24" s="35">
        <f aca="true" t="shared" si="5" ref="E24:N24">E22-E23</f>
        <v>117</v>
      </c>
      <c r="F24" s="35">
        <f t="shared" si="5"/>
        <v>247</v>
      </c>
      <c r="G24" s="35">
        <f t="shared" si="5"/>
        <v>286</v>
      </c>
      <c r="H24" s="39">
        <f t="shared" si="5"/>
        <v>306.28000000000003</v>
      </c>
      <c r="I24" s="39">
        <f t="shared" si="5"/>
        <v>318.5312</v>
      </c>
      <c r="J24" s="39">
        <f t="shared" si="5"/>
        <v>331.27244799999994</v>
      </c>
      <c r="K24" s="39">
        <f t="shared" si="5"/>
        <v>344.5233459200001</v>
      </c>
      <c r="L24" s="39">
        <f t="shared" si="5"/>
        <v>358.30427975680004</v>
      </c>
      <c r="M24" s="39">
        <f t="shared" si="5"/>
        <v>372.63645094707215</v>
      </c>
      <c r="N24" s="39">
        <f t="shared" si="5"/>
        <v>387.54190898495506</v>
      </c>
      <c r="O24" s="39">
        <f>O22-O23</f>
        <v>403.0435853443531</v>
      </c>
      <c r="P24" s="39">
        <f>P22-P23</f>
        <v>419.1653287581272</v>
      </c>
      <c r="Q24" s="39">
        <f>Q22-Q23</f>
        <v>435.93194190845236</v>
      </c>
    </row>
    <row r="25" spans="1:17" ht="12.75" customHeight="1">
      <c r="A25" s="26"/>
      <c r="B25" s="27"/>
      <c r="C25" s="27"/>
      <c r="D25" s="27"/>
      <c r="E25" s="27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2.75" customHeight="1">
      <c r="A26" s="23"/>
      <c r="B26" s="22"/>
      <c r="C26" s="20" t="s">
        <v>21</v>
      </c>
      <c r="D26" s="22"/>
      <c r="E26" s="29">
        <v>87</v>
      </c>
      <c r="F26" s="29">
        <v>12</v>
      </c>
      <c r="G26" s="29">
        <v>221</v>
      </c>
      <c r="H26" s="29">
        <v>253.08</v>
      </c>
      <c r="I26" s="29">
        <v>263.20320000000027</v>
      </c>
      <c r="J26" s="29">
        <v>273.73132799999973</v>
      </c>
      <c r="K26" s="29">
        <v>284.68058111999994</v>
      </c>
      <c r="L26" s="29">
        <v>296.0678043648005</v>
      </c>
      <c r="M26" s="29">
        <v>307.9105165393913</v>
      </c>
      <c r="N26" s="29">
        <v>320.22693720096765</v>
      </c>
      <c r="O26" s="29">
        <v>333.0360146890074</v>
      </c>
      <c r="P26" s="29">
        <v>346.3574552765657</v>
      </c>
      <c r="Q26" s="29">
        <v>360.21175348763006</v>
      </c>
    </row>
  </sheetData>
  <printOptions gridLines="1"/>
  <pageMargins left="0.7499999999999608" right="0.39566929133858264" top="1" bottom="1" header="0.5" footer="0.5"/>
  <pageSetup orientation="landscape" paperSize="9" r:id="rId1"/>
  <headerFooter alignWithMargins="0">
    <oddHeader>&amp;CValoración empresa. completo</oddHeader>
    <oddFooter>&amp;L&amp;D&amp;CPágina &amp;P&amp;RPablo Fernández. IESE</oddFooter>
  </headerFooter>
  <rowBreaks count="3" manualBreakCount="3">
    <brk id="511" max="65535" man="1"/>
    <brk id="544" max="65535" man="1"/>
    <brk id="58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2003-11-25T15:54:51Z</dcterms:created>
  <dcterms:modified xsi:type="dcterms:W3CDTF">2004-03-08T11:23:44Z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-1913066855</vt:i4>
  </property>
  <property fmtid="{D5CDD505-2E9C-101B-9397-08002B2CF9AE}" pid="4" name="_EmailSubje">
    <vt:lpwstr>Cambiar estas tablas cap 28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