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11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<sst xmlns="http://schemas.openxmlformats.org/spreadsheetml/2006/main" count="20" uniqueCount="20">
  <si>
    <t>D/(D+E) contable</t>
  </si>
  <si>
    <t>(D/E)c</t>
  </si>
  <si>
    <t>Kd</t>
  </si>
  <si>
    <t>Beta u</t>
  </si>
  <si>
    <t>Cuenta de resultados del año cero</t>
  </si>
  <si>
    <t>Margen</t>
  </si>
  <si>
    <t>Amortización</t>
  </si>
  <si>
    <t>Intereses**</t>
  </si>
  <si>
    <t>Impuestos (34%)</t>
  </si>
  <si>
    <t>Beneficio</t>
  </si>
  <si>
    <t>FCF</t>
  </si>
  <si>
    <t xml:space="preserve"> - aumento de NOF</t>
  </si>
  <si>
    <t xml:space="preserve"> + aumento de deuda</t>
  </si>
  <si>
    <t>CFac</t>
  </si>
  <si>
    <t>Bfo antes de impuestos</t>
  </si>
  <si>
    <t xml:space="preserve"> + amortización</t>
  </si>
  <si>
    <t xml:space="preserve"> - inversión en activo fijo</t>
  </si>
  <si>
    <t>g (crecimiento)</t>
  </si>
  <si>
    <t>Tasa impositiva</t>
  </si>
  <si>
    <t>Deuda (D)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</si>
</sst>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%"/>
    <numFmt numFmtId="173" formatCode="0.000%"/>
    <numFmt numFmtId="174" formatCode="0.00000"/>
    <numFmt numFmtId="175" formatCode="0.000"/>
    <numFmt numFmtId="176" formatCode="0.0000"/>
    <numFmt numFmtId="177" formatCode="#,##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Tms Rmn"/>
      <family val="0"/>
    </font>
    <font>
      <sz val="10"/>
      <name val="Tms Rmn"/>
      <family val="0"/>
    </font>
    <font>
      <b/>
      <i/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6" fillId="0" borderId="1" xfId="18" applyNumberFormat="1" applyFont="1" applyBorder="1" applyAlignment="1">
      <alignment horizontal="center"/>
    </xf>
    <xf numFmtId="9" fontId="6" fillId="0" borderId="2" xfId="0" applyNumberFormat="1" applyFont="1" applyBorder="1" applyAlignment="1">
      <alignment/>
    </xf>
    <xf numFmtId="9" fontId="6" fillId="0" borderId="3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1" fontId="6" fillId="0" borderId="4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/>
    </xf>
    <xf numFmtId="9" fontId="7" fillId="0" borderId="5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172" fontId="7" fillId="0" borderId="0" xfId="21" applyNumberFormat="1" applyFont="1" applyBorder="1" applyAlignment="1">
      <alignment/>
    </xf>
    <xf numFmtId="172" fontId="7" fillId="0" borderId="5" xfId="21" applyNumberFormat="1" applyFont="1" applyBorder="1" applyAlignment="1">
      <alignment/>
    </xf>
    <xf numFmtId="10" fontId="7" fillId="0" borderId="0" xfId="21" applyNumberFormat="1" applyFont="1" applyAlignment="1">
      <alignment/>
    </xf>
    <xf numFmtId="10" fontId="7" fillId="0" borderId="0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5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10" fontId="7" fillId="0" borderId="7" xfId="21" applyNumberFormat="1" applyFont="1" applyBorder="1" applyAlignment="1">
      <alignment/>
    </xf>
    <xf numFmtId="10" fontId="7" fillId="0" borderId="8" xfId="21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1">
      <selection activeCell="D13" sqref="D13"/>
    </sheetView>
  </sheetViews>
  <sheetFormatPr defaultColWidth="11.00390625" defaultRowHeight="12.75"/>
  <cols>
    <col min="1" max="1" width="3.75390625" style="1" customWidth="1"/>
    <col min="2" max="2" width="21.125" style="2" customWidth="1"/>
    <col min="3" max="12" width="7.25390625" style="2" customWidth="1"/>
    <col min="13" max="16384" width="10.75390625" style="2" customWidth="1"/>
  </cols>
  <sheetData>
    <row r="1" ht="13.5" thickBot="1"/>
    <row r="2" spans="1:12" s="6" customFormat="1" ht="13.5" thickBot="1">
      <c r="A2" s="3">
        <v>1</v>
      </c>
      <c r="B2" s="4" t="s">
        <v>0</v>
      </c>
      <c r="C2" s="4">
        <v>0</v>
      </c>
      <c r="D2" s="4">
        <f aca="true" t="shared" si="0" ref="D2:L2">C2+0.1</f>
        <v>0.1</v>
      </c>
      <c r="E2" s="4">
        <f t="shared" si="0"/>
        <v>0.2</v>
      </c>
      <c r="F2" s="4">
        <f t="shared" si="0"/>
        <v>0.30000000000000004</v>
      </c>
      <c r="G2" s="4">
        <f t="shared" si="0"/>
        <v>0.4</v>
      </c>
      <c r="H2" s="4">
        <f t="shared" si="0"/>
        <v>0.5</v>
      </c>
      <c r="I2" s="4">
        <f t="shared" si="0"/>
        <v>0.6</v>
      </c>
      <c r="J2" s="4">
        <f t="shared" si="0"/>
        <v>0.7</v>
      </c>
      <c r="K2" s="4">
        <f t="shared" si="0"/>
        <v>0.7999999999999999</v>
      </c>
      <c r="L2" s="5">
        <f t="shared" si="0"/>
        <v>0.8999999999999999</v>
      </c>
    </row>
    <row r="3" spans="1:12" s="10" customFormat="1" ht="12.75">
      <c r="A3" s="7">
        <f>A2+1</f>
        <v>2</v>
      </c>
      <c r="B3" s="8" t="s">
        <v>1</v>
      </c>
      <c r="C3" s="8">
        <f>C2/(1-C2)</f>
        <v>0</v>
      </c>
      <c r="D3" s="8">
        <f aca="true" t="shared" si="1" ref="D3:L3">D2/(1-D2)</f>
        <v>0.11111111111111112</v>
      </c>
      <c r="E3" s="8">
        <f t="shared" si="1"/>
        <v>0.25</v>
      </c>
      <c r="F3" s="8">
        <f t="shared" si="1"/>
        <v>0.42857142857142866</v>
      </c>
      <c r="G3" s="8">
        <f t="shared" si="1"/>
        <v>0.6666666666666667</v>
      </c>
      <c r="H3" s="8">
        <f t="shared" si="1"/>
        <v>1</v>
      </c>
      <c r="I3" s="8">
        <f t="shared" si="1"/>
        <v>1.4999999999999998</v>
      </c>
      <c r="J3" s="8">
        <f t="shared" si="1"/>
        <v>2.333333333333333</v>
      </c>
      <c r="K3" s="8">
        <f t="shared" si="1"/>
        <v>3.9999999999999982</v>
      </c>
      <c r="L3" s="9">
        <f t="shared" si="1"/>
        <v>8.999999999999991</v>
      </c>
    </row>
    <row r="4" spans="1:12" ht="12.75">
      <c r="A4" s="7">
        <f>A3+1</f>
        <v>3</v>
      </c>
      <c r="B4" s="11" t="s">
        <v>19</v>
      </c>
      <c r="C4" s="12">
        <v>0</v>
      </c>
      <c r="D4" s="12">
        <v>1646</v>
      </c>
      <c r="E4" s="12">
        <f aca="true" t="shared" si="2" ref="E4:L4">D4*E2/D2</f>
        <v>3292.0000000000005</v>
      </c>
      <c r="F4" s="12">
        <f t="shared" si="2"/>
        <v>4938.000000000001</v>
      </c>
      <c r="G4" s="12">
        <f t="shared" si="2"/>
        <v>6584.000000000001</v>
      </c>
      <c r="H4" s="12">
        <f t="shared" si="2"/>
        <v>8230</v>
      </c>
      <c r="I4" s="12">
        <f t="shared" si="2"/>
        <v>9876</v>
      </c>
      <c r="J4" s="12">
        <f t="shared" si="2"/>
        <v>11522</v>
      </c>
      <c r="K4" s="12">
        <f t="shared" si="2"/>
        <v>13167.999999999998</v>
      </c>
      <c r="L4" s="13">
        <f t="shared" si="2"/>
        <v>14813.999999999998</v>
      </c>
    </row>
    <row r="5" spans="1:12" s="17" customFormat="1" ht="12.75">
      <c r="A5" s="7">
        <f>A4+1</f>
        <v>4</v>
      </c>
      <c r="B5" s="14" t="s">
        <v>2</v>
      </c>
      <c r="C5" s="15">
        <v>0.097</v>
      </c>
      <c r="D5" s="15">
        <v>0.097</v>
      </c>
      <c r="E5" s="15">
        <v>0.105</v>
      </c>
      <c r="F5" s="15">
        <v>0.115</v>
      </c>
      <c r="G5" s="15">
        <v>0.14</v>
      </c>
      <c r="H5" s="15">
        <v>0.15</v>
      </c>
      <c r="I5" s="15">
        <v>0.165</v>
      </c>
      <c r="J5" s="15">
        <v>0.18</v>
      </c>
      <c r="K5" s="15">
        <v>0.18</v>
      </c>
      <c r="L5" s="16">
        <v>0.18</v>
      </c>
    </row>
    <row r="6" spans="1:12" ht="12.75">
      <c r="A6" s="7">
        <f>A5+1</f>
        <v>5</v>
      </c>
      <c r="B6" s="11" t="s">
        <v>18</v>
      </c>
      <c r="C6" s="8">
        <v>0.34</v>
      </c>
      <c r="D6" s="8">
        <v>0.34</v>
      </c>
      <c r="E6" s="8">
        <v>0.34</v>
      </c>
      <c r="F6" s="8">
        <v>0.34</v>
      </c>
      <c r="G6" s="8">
        <v>0.34</v>
      </c>
      <c r="H6" s="8">
        <v>0.34</v>
      </c>
      <c r="I6" s="18">
        <v>0.2896</v>
      </c>
      <c r="J6" s="18">
        <v>0.2276</v>
      </c>
      <c r="K6" s="18">
        <v>0.1991</v>
      </c>
      <c r="L6" s="19">
        <v>0.177</v>
      </c>
    </row>
    <row r="7" spans="1:12" ht="12.75">
      <c r="A7" s="20">
        <f>A6+1</f>
        <v>6</v>
      </c>
      <c r="B7" s="21" t="s">
        <v>3</v>
      </c>
      <c r="C7" s="21">
        <v>0.94</v>
      </c>
      <c r="D7" s="21">
        <v>0.94</v>
      </c>
      <c r="E7" s="21">
        <v>0.94</v>
      </c>
      <c r="F7" s="21">
        <v>0.94</v>
      </c>
      <c r="G7" s="21">
        <v>0.94</v>
      </c>
      <c r="H7" s="21">
        <v>0.94</v>
      </c>
      <c r="I7" s="21">
        <v>0.94</v>
      </c>
      <c r="J7" s="21">
        <v>0.94</v>
      </c>
      <c r="K7" s="21">
        <v>0.94</v>
      </c>
      <c r="L7" s="22">
        <v>0.94</v>
      </c>
    </row>
    <row r="8" spans="1:12" ht="12.75">
      <c r="A8" s="23"/>
      <c r="B8" s="24" t="s">
        <v>4</v>
      </c>
      <c r="C8" s="11"/>
      <c r="D8" s="11"/>
      <c r="E8" s="11"/>
      <c r="F8" s="11"/>
      <c r="G8" s="11"/>
      <c r="H8" s="11"/>
      <c r="I8" s="11"/>
      <c r="J8" s="11"/>
      <c r="K8" s="11"/>
      <c r="L8" s="25"/>
    </row>
    <row r="9" spans="1:12" ht="12.75">
      <c r="A9" s="7">
        <f>A7+1</f>
        <v>7</v>
      </c>
      <c r="B9" s="11" t="s">
        <v>5</v>
      </c>
      <c r="C9" s="12">
        <v>2063</v>
      </c>
      <c r="D9" s="12">
        <v>2063</v>
      </c>
      <c r="E9" s="12">
        <v>2063</v>
      </c>
      <c r="F9" s="12">
        <v>2063</v>
      </c>
      <c r="G9" s="12">
        <v>2063</v>
      </c>
      <c r="H9" s="12">
        <v>2063</v>
      </c>
      <c r="I9" s="12">
        <v>2063</v>
      </c>
      <c r="J9" s="12">
        <v>2063</v>
      </c>
      <c r="K9" s="12">
        <v>2063</v>
      </c>
      <c r="L9" s="13">
        <v>2063</v>
      </c>
    </row>
    <row r="10" spans="1:12" ht="12.75">
      <c r="A10" s="7">
        <f aca="true" t="shared" si="3" ref="A10:A21">A9+1</f>
        <v>8</v>
      </c>
      <c r="B10" s="11" t="s">
        <v>6</v>
      </c>
      <c r="C10" s="12">
        <v>675</v>
      </c>
      <c r="D10" s="12">
        <v>675</v>
      </c>
      <c r="E10" s="12">
        <v>675</v>
      </c>
      <c r="F10" s="12">
        <v>675</v>
      </c>
      <c r="G10" s="12">
        <v>675</v>
      </c>
      <c r="H10" s="12">
        <v>675</v>
      </c>
      <c r="I10" s="12">
        <v>675</v>
      </c>
      <c r="J10" s="12">
        <v>675</v>
      </c>
      <c r="K10" s="12">
        <v>675</v>
      </c>
      <c r="L10" s="13">
        <v>675</v>
      </c>
    </row>
    <row r="11" spans="1:12" ht="12.75">
      <c r="A11" s="7">
        <f t="shared" si="3"/>
        <v>9</v>
      </c>
      <c r="B11" s="11" t="s">
        <v>7</v>
      </c>
      <c r="C11" s="12">
        <f>C4*C5</f>
        <v>0</v>
      </c>
      <c r="D11" s="12">
        <f aca="true" t="shared" si="4" ref="D11:L11">D4*D5</f>
        <v>159.662</v>
      </c>
      <c r="E11" s="12">
        <f t="shared" si="4"/>
        <v>345.66</v>
      </c>
      <c r="F11" s="12">
        <f t="shared" si="4"/>
        <v>567.8700000000001</v>
      </c>
      <c r="G11" s="12">
        <f t="shared" si="4"/>
        <v>921.7600000000002</v>
      </c>
      <c r="H11" s="12">
        <f t="shared" si="4"/>
        <v>1234.5</v>
      </c>
      <c r="I11" s="12">
        <f t="shared" si="4"/>
        <v>1629.54</v>
      </c>
      <c r="J11" s="12">
        <f t="shared" si="4"/>
        <v>2073.96</v>
      </c>
      <c r="K11" s="12">
        <f t="shared" si="4"/>
        <v>2370.24</v>
      </c>
      <c r="L11" s="13">
        <f t="shared" si="4"/>
        <v>2666.5199999999995</v>
      </c>
    </row>
    <row r="12" spans="1:12" ht="12.75">
      <c r="A12" s="7">
        <f t="shared" si="3"/>
        <v>10</v>
      </c>
      <c r="B12" s="11" t="s">
        <v>14</v>
      </c>
      <c r="C12" s="12">
        <f aca="true" t="shared" si="5" ref="C12:L12">C9-C10-C11</f>
        <v>1388</v>
      </c>
      <c r="D12" s="12">
        <f t="shared" si="5"/>
        <v>1228.338</v>
      </c>
      <c r="E12" s="12">
        <f t="shared" si="5"/>
        <v>1042.34</v>
      </c>
      <c r="F12" s="12">
        <f t="shared" si="5"/>
        <v>820.1299999999999</v>
      </c>
      <c r="G12" s="12">
        <f t="shared" si="5"/>
        <v>466.2399999999998</v>
      </c>
      <c r="H12" s="12">
        <f t="shared" si="5"/>
        <v>153.5</v>
      </c>
      <c r="I12" s="12">
        <f t="shared" si="5"/>
        <v>-241.53999999999996</v>
      </c>
      <c r="J12" s="12">
        <f t="shared" si="5"/>
        <v>-685.96</v>
      </c>
      <c r="K12" s="12">
        <f t="shared" si="5"/>
        <v>-982.2399999999998</v>
      </c>
      <c r="L12" s="13">
        <f t="shared" si="5"/>
        <v>-1278.5199999999995</v>
      </c>
    </row>
    <row r="13" spans="1:12" ht="12.75">
      <c r="A13" s="7">
        <f t="shared" si="3"/>
        <v>11</v>
      </c>
      <c r="B13" s="11" t="s">
        <v>8</v>
      </c>
      <c r="C13" s="12">
        <f aca="true" t="shared" si="6" ref="C13:H13">C12*C6</f>
        <v>471.92</v>
      </c>
      <c r="D13" s="12">
        <f t="shared" si="6"/>
        <v>417.63492</v>
      </c>
      <c r="E13" s="12">
        <f t="shared" si="6"/>
        <v>354.3956</v>
      </c>
      <c r="F13" s="12">
        <f t="shared" si="6"/>
        <v>278.8442</v>
      </c>
      <c r="G13" s="12">
        <f t="shared" si="6"/>
        <v>158.52159999999995</v>
      </c>
      <c r="H13" s="12">
        <f t="shared" si="6"/>
        <v>52.190000000000005</v>
      </c>
      <c r="I13" s="26">
        <f>I12*0.34</f>
        <v>-82.1236</v>
      </c>
      <c r="J13" s="26">
        <f>J12*0.34</f>
        <v>-233.22640000000004</v>
      </c>
      <c r="K13" s="26">
        <f>K12*0.34</f>
        <v>-333.9616</v>
      </c>
      <c r="L13" s="27">
        <f>L12*0.34</f>
        <v>-434.6967999999999</v>
      </c>
    </row>
    <row r="14" spans="1:12" s="1" customFormat="1" ht="12.75">
      <c r="A14" s="7">
        <f t="shared" si="3"/>
        <v>12</v>
      </c>
      <c r="B14" s="28" t="s">
        <v>9</v>
      </c>
      <c r="C14" s="29">
        <f aca="true" t="shared" si="7" ref="C14:L14">C12-C13</f>
        <v>916.0799999999999</v>
      </c>
      <c r="D14" s="29">
        <f t="shared" si="7"/>
        <v>810.70308</v>
      </c>
      <c r="E14" s="29">
        <f t="shared" si="7"/>
        <v>687.9443999999999</v>
      </c>
      <c r="F14" s="29">
        <f t="shared" si="7"/>
        <v>541.2857999999999</v>
      </c>
      <c r="G14" s="29">
        <f t="shared" si="7"/>
        <v>307.71839999999986</v>
      </c>
      <c r="H14" s="29">
        <f t="shared" si="7"/>
        <v>101.31</v>
      </c>
      <c r="I14" s="29">
        <f t="shared" si="7"/>
        <v>-159.41639999999995</v>
      </c>
      <c r="J14" s="29">
        <f t="shared" si="7"/>
        <v>-452.7336</v>
      </c>
      <c r="K14" s="29">
        <f t="shared" si="7"/>
        <v>-648.2783999999998</v>
      </c>
      <c r="L14" s="30">
        <f t="shared" si="7"/>
        <v>-843.8231999999996</v>
      </c>
    </row>
    <row r="15" spans="1:12" ht="12.75">
      <c r="A15" s="7">
        <f t="shared" si="3"/>
        <v>13</v>
      </c>
      <c r="B15" s="11" t="s">
        <v>15</v>
      </c>
      <c r="C15" s="12">
        <f aca="true" t="shared" si="8" ref="C15:L15">C10</f>
        <v>675</v>
      </c>
      <c r="D15" s="12">
        <f t="shared" si="8"/>
        <v>675</v>
      </c>
      <c r="E15" s="12">
        <f t="shared" si="8"/>
        <v>675</v>
      </c>
      <c r="F15" s="12">
        <f t="shared" si="8"/>
        <v>675</v>
      </c>
      <c r="G15" s="12">
        <f t="shared" si="8"/>
        <v>675</v>
      </c>
      <c r="H15" s="12">
        <f t="shared" si="8"/>
        <v>675</v>
      </c>
      <c r="I15" s="12">
        <f t="shared" si="8"/>
        <v>675</v>
      </c>
      <c r="J15" s="12">
        <f t="shared" si="8"/>
        <v>675</v>
      </c>
      <c r="K15" s="12">
        <f t="shared" si="8"/>
        <v>675</v>
      </c>
      <c r="L15" s="13">
        <f t="shared" si="8"/>
        <v>675</v>
      </c>
    </row>
    <row r="16" spans="1:12" ht="12.75">
      <c r="A16" s="7">
        <f t="shared" si="3"/>
        <v>14</v>
      </c>
      <c r="B16" s="11" t="s">
        <v>16</v>
      </c>
      <c r="C16" s="12">
        <v>800</v>
      </c>
      <c r="D16" s="12">
        <v>800</v>
      </c>
      <c r="E16" s="12">
        <v>800</v>
      </c>
      <c r="F16" s="12">
        <v>800</v>
      </c>
      <c r="G16" s="12">
        <v>800</v>
      </c>
      <c r="H16" s="12">
        <v>800</v>
      </c>
      <c r="I16" s="12">
        <v>800</v>
      </c>
      <c r="J16" s="12">
        <v>800</v>
      </c>
      <c r="K16" s="12">
        <v>800</v>
      </c>
      <c r="L16" s="13">
        <v>800</v>
      </c>
    </row>
    <row r="17" spans="1:12" ht="12.75">
      <c r="A17" s="7">
        <f t="shared" si="3"/>
        <v>15</v>
      </c>
      <c r="B17" s="11" t="s">
        <v>11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0</v>
      </c>
    </row>
    <row r="18" spans="1:12" ht="12.75">
      <c r="A18" s="7">
        <f t="shared" si="3"/>
        <v>16</v>
      </c>
      <c r="B18" s="11" t="s">
        <v>12</v>
      </c>
      <c r="C18" s="12">
        <f>C4*C21</f>
        <v>0</v>
      </c>
      <c r="D18" s="12">
        <f aca="true" t="shared" si="9" ref="D18:L18">D4*D21</f>
        <v>145.8356</v>
      </c>
      <c r="E18" s="12">
        <f t="shared" si="9"/>
        <v>291.67120000000006</v>
      </c>
      <c r="F18" s="12">
        <f t="shared" si="9"/>
        <v>437.50680000000006</v>
      </c>
      <c r="G18" s="12">
        <f t="shared" si="9"/>
        <v>583.3424000000001</v>
      </c>
      <c r="H18" s="12">
        <f t="shared" si="9"/>
        <v>729.178</v>
      </c>
      <c r="I18" s="12">
        <f t="shared" si="9"/>
        <v>875.0136</v>
      </c>
      <c r="J18" s="12">
        <f t="shared" si="9"/>
        <v>1020.8492</v>
      </c>
      <c r="K18" s="12">
        <f t="shared" si="9"/>
        <v>1166.6847999999998</v>
      </c>
      <c r="L18" s="13">
        <f t="shared" si="9"/>
        <v>1312.5203999999999</v>
      </c>
    </row>
    <row r="19" spans="1:12" s="1" customFormat="1" ht="12.75">
      <c r="A19" s="7">
        <f t="shared" si="3"/>
        <v>17</v>
      </c>
      <c r="B19" s="31" t="s">
        <v>13</v>
      </c>
      <c r="C19" s="26">
        <f>C14+C15-C16-C17+C18</f>
        <v>791.0799999999999</v>
      </c>
      <c r="D19" s="26">
        <f aca="true" t="shared" si="10" ref="D19:L19">D14+D15-D16-D17+D18</f>
        <v>831.53868</v>
      </c>
      <c r="E19" s="26">
        <f t="shared" si="10"/>
        <v>854.6155999999999</v>
      </c>
      <c r="F19" s="26">
        <f t="shared" si="10"/>
        <v>853.7926</v>
      </c>
      <c r="G19" s="26">
        <f t="shared" si="10"/>
        <v>766.0608</v>
      </c>
      <c r="H19" s="26">
        <f t="shared" si="10"/>
        <v>705.4879999999999</v>
      </c>
      <c r="I19" s="26">
        <f t="shared" si="10"/>
        <v>590.5972</v>
      </c>
      <c r="J19" s="26">
        <f t="shared" si="10"/>
        <v>443.1156</v>
      </c>
      <c r="K19" s="26">
        <f t="shared" si="10"/>
        <v>393.40639999999996</v>
      </c>
      <c r="L19" s="27">
        <f t="shared" si="10"/>
        <v>343.6972000000003</v>
      </c>
    </row>
    <row r="20" spans="1:12" s="1" customFormat="1" ht="12.75">
      <c r="A20" s="7">
        <f t="shared" si="3"/>
        <v>18</v>
      </c>
      <c r="B20" s="31" t="s">
        <v>10</v>
      </c>
      <c r="C20" s="26">
        <f>C19</f>
        <v>791.0799999999999</v>
      </c>
      <c r="D20" s="26">
        <f aca="true" t="shared" si="11" ref="D20:L20">C20</f>
        <v>791.0799999999999</v>
      </c>
      <c r="E20" s="26">
        <f t="shared" si="11"/>
        <v>791.0799999999999</v>
      </c>
      <c r="F20" s="26">
        <f t="shared" si="11"/>
        <v>791.0799999999999</v>
      </c>
      <c r="G20" s="26">
        <f t="shared" si="11"/>
        <v>791.0799999999999</v>
      </c>
      <c r="H20" s="26">
        <f t="shared" si="11"/>
        <v>791.0799999999999</v>
      </c>
      <c r="I20" s="26">
        <f t="shared" si="11"/>
        <v>791.0799999999999</v>
      </c>
      <c r="J20" s="26">
        <f t="shared" si="11"/>
        <v>791.0799999999999</v>
      </c>
      <c r="K20" s="26">
        <f t="shared" si="11"/>
        <v>791.0799999999999</v>
      </c>
      <c r="L20" s="27">
        <f t="shared" si="11"/>
        <v>791.0799999999999</v>
      </c>
    </row>
    <row r="21" spans="1:12" ht="12.75">
      <c r="A21" s="20">
        <f t="shared" si="3"/>
        <v>19</v>
      </c>
      <c r="B21" s="21" t="s">
        <v>17</v>
      </c>
      <c r="C21" s="32">
        <v>0.0886</v>
      </c>
      <c r="D21" s="32">
        <v>0.0886</v>
      </c>
      <c r="E21" s="32">
        <v>0.0886</v>
      </c>
      <c r="F21" s="32">
        <v>0.0886</v>
      </c>
      <c r="G21" s="32">
        <v>0.0886</v>
      </c>
      <c r="H21" s="32">
        <v>0.0886</v>
      </c>
      <c r="I21" s="32">
        <v>0.0886</v>
      </c>
      <c r="J21" s="32">
        <v>0.0886</v>
      </c>
      <c r="K21" s="32">
        <v>0.0886</v>
      </c>
      <c r="L21" s="33">
        <v>0.0886</v>
      </c>
    </row>
  </sheetData>
  <printOptions/>
  <pageMargins left="0.75" right="0.61" top="1" bottom="1" header="0.5" footer="0.5"/>
  <pageSetup orientation="portrait" paperSize="9" scale="8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2000-12-25T16:11:01Z</dcterms:created>
  <dcterms:modified xsi:type="dcterms:W3CDTF">2004-03-02T10:01:03Z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1559493965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