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25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<sst xmlns="http://schemas.openxmlformats.org/spreadsheetml/2006/main" count="52" uniqueCount="43">
  <si>
    <t>[A]</t>
  </si>
  <si>
    <t>[B]</t>
  </si>
  <si>
    <t>[C]</t>
  </si>
  <si>
    <t>[D]</t>
  </si>
  <si>
    <t>[E]</t>
  </si>
  <si>
    <t>[F]</t>
  </si>
  <si>
    <t>D=0</t>
  </si>
  <si>
    <t>D=1.000</t>
  </si>
  <si>
    <t>D=2.000</t>
  </si>
  <si>
    <t>T=0%</t>
  </si>
  <si>
    <t>Margen</t>
  </si>
  <si>
    <t>Intereses</t>
  </si>
  <si>
    <t>BAT</t>
  </si>
  <si>
    <t>Impuestos</t>
  </si>
  <si>
    <t>BDT</t>
  </si>
  <si>
    <t xml:space="preserve"> + Amortización</t>
  </si>
  <si>
    <t xml:space="preserve"> - Inversiones</t>
  </si>
  <si>
    <t>CFac</t>
  </si>
  <si>
    <t>FCF</t>
  </si>
  <si>
    <t>CCF</t>
  </si>
  <si>
    <t>Beta del activo (ßu)</t>
  </si>
  <si>
    <t>Ku</t>
  </si>
  <si>
    <t>Vu</t>
  </si>
  <si>
    <t>D</t>
  </si>
  <si>
    <t>Kd</t>
  </si>
  <si>
    <t>Beta de la deuda (ßd)</t>
  </si>
  <si>
    <t xml:space="preserve"> VTS = DT</t>
  </si>
  <si>
    <t xml:space="preserve"> VTS + Vu</t>
  </si>
  <si>
    <r>
      <t xml:space="preserve"> VTS + Vu - D = </t>
    </r>
    <r>
      <rPr>
        <b/>
        <sz val="10"/>
        <color indexed="8"/>
        <rFont val="Times"/>
        <family val="1"/>
      </rPr>
      <t>E1</t>
    </r>
  </si>
  <si>
    <t>Ke</t>
  </si>
  <si>
    <r>
      <t xml:space="preserve">E2 </t>
    </r>
    <r>
      <rPr>
        <sz val="10"/>
        <color indexed="8"/>
        <rFont val="Times"/>
        <family val="1"/>
      </rPr>
      <t>= CFac / Ke</t>
    </r>
  </si>
  <si>
    <t>WACC</t>
  </si>
  <si>
    <t>FCF / WACC</t>
  </si>
  <si>
    <r>
      <t>E3</t>
    </r>
    <r>
      <rPr>
        <sz val="10"/>
        <color indexed="8"/>
        <rFont val="Times"/>
        <family val="1"/>
      </rPr>
      <t xml:space="preserve"> = (FCF / WACC)  - D</t>
    </r>
  </si>
  <si>
    <t>T=40%</t>
  </si>
  <si>
    <t>Kd=6,5%</t>
  </si>
  <si>
    <t>Kd=7%</t>
  </si>
  <si>
    <t>RF</t>
  </si>
  <si>
    <t>(Rm - RF) = prima de mercado</t>
  </si>
  <si>
    <t>Beta de las acciones(ßL)</t>
  </si>
  <si>
    <r>
      <t>WACC</t>
    </r>
    <r>
      <rPr>
        <vertAlign val="subscript"/>
        <sz val="10"/>
        <color indexed="8"/>
        <rFont val="Times"/>
        <family val="0"/>
      </rPr>
      <t>BT</t>
    </r>
  </si>
  <si>
    <r>
      <t>CCF/WACC</t>
    </r>
    <r>
      <rPr>
        <vertAlign val="subscript"/>
        <sz val="10"/>
        <color indexed="8"/>
        <rFont val="Times"/>
        <family val="0"/>
      </rPr>
      <t>BT</t>
    </r>
  </si>
  <si>
    <r>
      <t>E4</t>
    </r>
    <r>
      <rPr>
        <sz val="10"/>
        <color indexed="8"/>
        <rFont val="Times"/>
        <family val="1"/>
      </rPr>
      <t xml:space="preserve"> = (CCF / WACC</t>
    </r>
    <r>
      <rPr>
        <vertAlign val="subscript"/>
        <sz val="10"/>
        <color indexed="8"/>
        <rFont val="Times"/>
        <family val="0"/>
      </rPr>
      <t>BT</t>
    </r>
    <r>
      <rPr>
        <sz val="10"/>
        <color indexed="8"/>
        <rFont val="Times"/>
        <family val="1"/>
      </rPr>
      <t>)  - D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</si>
</sst>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000%"/>
    <numFmt numFmtId="170" formatCode="0.0000000"/>
    <numFmt numFmtId="171" formatCode="0.000000"/>
    <numFmt numFmtId="172" formatCode="0.00000"/>
    <numFmt numFmtId="173" formatCode="0.00000%"/>
    <numFmt numFmtId="174" formatCode="0.000000%"/>
    <numFmt numFmtId="175" formatCode="0.0%"/>
  </numFmts>
  <fonts count="8">
    <font>
      <sz val="10"/>
      <name val="Arial"/>
      <family val="0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u val="single"/>
      <sz val="10"/>
      <color indexed="8"/>
      <name val="Times"/>
      <family val="1"/>
    </font>
    <font>
      <sz val="10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10" fontId="2" fillId="0" borderId="3" xfId="0" applyNumberFormat="1" applyFont="1" applyBorder="1" applyAlignment="1">
      <alignment horizontal="right" vertical="top" wrapText="1"/>
    </xf>
    <xf numFmtId="10" fontId="2" fillId="0" borderId="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169" fontId="2" fillId="0" borderId="3" xfId="0" applyNumberFormat="1" applyFont="1" applyBorder="1" applyAlignment="1">
      <alignment horizontal="right" vertical="top" wrapText="1"/>
    </xf>
    <xf numFmtId="172" fontId="2" fillId="0" borderId="3" xfId="0" applyNumberFormat="1" applyFont="1" applyBorder="1" applyAlignment="1">
      <alignment horizontal="right" vertical="top" wrapText="1"/>
    </xf>
    <xf numFmtId="173" fontId="2" fillId="0" borderId="3" xfId="0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workbookViewId="0" topLeftCell="A1">
      <pane ySplit="4245" topLeftCell="BM26" activePane="topLeft" state="split"/>
      <selection pane="topLeft" activeCell="J5" sqref="J5"/>
      <selection pane="bottomLeft" activeCell="F28" sqref="F28"/>
    </sheetView>
  </sheetViews>
  <sheetFormatPr defaultColWidth="11.421875" defaultRowHeight="12.75"/>
  <cols>
    <col min="1" max="1" width="9.140625" style="29" customWidth="1"/>
    <col min="2" max="2" width="3.7109375" style="29" customWidth="1"/>
    <col min="3" max="3" width="24.140625" style="29" customWidth="1"/>
    <col min="4" max="9" width="8.57421875" style="29" customWidth="1"/>
    <col min="10" max="16384" width="9.140625" style="29" customWidth="1"/>
  </cols>
  <sheetData>
    <row r="1" ht="13.5" thickBot="1"/>
    <row r="2" spans="2:9" ht="12" customHeight="1">
      <c r="B2" s="1"/>
      <c r="C2" s="2"/>
      <c r="D2" s="3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</row>
    <row r="3" spans="2:9" ht="12" customHeight="1">
      <c r="B3" s="5"/>
      <c r="C3" s="6"/>
      <c r="D3" s="7" t="s">
        <v>6</v>
      </c>
      <c r="E3" s="8" t="s">
        <v>6</v>
      </c>
      <c r="F3" s="8" t="s">
        <v>7</v>
      </c>
      <c r="G3" s="8" t="s">
        <v>7</v>
      </c>
      <c r="H3" s="8" t="s">
        <v>7</v>
      </c>
      <c r="I3" s="9" t="s">
        <v>8</v>
      </c>
    </row>
    <row r="4" spans="2:9" ht="12" customHeight="1">
      <c r="B4" s="5"/>
      <c r="C4" s="6"/>
      <c r="D4" s="7" t="s">
        <v>9</v>
      </c>
      <c r="E4" s="8" t="s">
        <v>34</v>
      </c>
      <c r="F4" s="9" t="s">
        <v>9</v>
      </c>
      <c r="G4" s="9" t="s">
        <v>34</v>
      </c>
      <c r="H4" s="8" t="s">
        <v>34</v>
      </c>
      <c r="I4" s="8" t="s">
        <v>34</v>
      </c>
    </row>
    <row r="5" spans="2:9" ht="12" customHeight="1" thickBot="1">
      <c r="B5" s="10"/>
      <c r="C5" s="11"/>
      <c r="D5" s="12"/>
      <c r="E5" s="13"/>
      <c r="F5" s="13" t="s">
        <v>35</v>
      </c>
      <c r="G5" s="13" t="s">
        <v>35</v>
      </c>
      <c r="H5" s="14" t="s">
        <v>36</v>
      </c>
      <c r="I5" s="13" t="s">
        <v>36</v>
      </c>
    </row>
    <row r="6" spans="2:9" ht="12" customHeight="1">
      <c r="B6" s="15">
        <v>1</v>
      </c>
      <c r="C6" s="16" t="s">
        <v>10</v>
      </c>
      <c r="D6" s="17">
        <v>800</v>
      </c>
      <c r="E6" s="17">
        <v>800</v>
      </c>
      <c r="F6" s="17">
        <v>800</v>
      </c>
      <c r="G6" s="17">
        <v>800</v>
      </c>
      <c r="H6" s="17">
        <v>800</v>
      </c>
      <c r="I6" s="17">
        <v>800</v>
      </c>
    </row>
    <row r="7" spans="2:9" ht="12" customHeight="1">
      <c r="B7" s="15">
        <v>2</v>
      </c>
      <c r="C7" s="16" t="s">
        <v>11</v>
      </c>
      <c r="D7" s="19">
        <v>0</v>
      </c>
      <c r="E7" s="20">
        <v>0</v>
      </c>
      <c r="F7" s="20">
        <v>65</v>
      </c>
      <c r="G7" s="20">
        <v>65</v>
      </c>
      <c r="H7" s="20">
        <v>70</v>
      </c>
      <c r="I7" s="20">
        <v>140</v>
      </c>
    </row>
    <row r="8" spans="2:9" ht="12" customHeight="1">
      <c r="B8" s="15">
        <v>3</v>
      </c>
      <c r="C8" s="16" t="s">
        <v>12</v>
      </c>
      <c r="D8" s="17">
        <f aca="true" t="shared" si="0" ref="D8:I8">D6-D7</f>
        <v>800</v>
      </c>
      <c r="E8" s="17">
        <f t="shared" si="0"/>
        <v>800</v>
      </c>
      <c r="F8" s="17">
        <f t="shared" si="0"/>
        <v>735</v>
      </c>
      <c r="G8" s="17">
        <f t="shared" si="0"/>
        <v>735</v>
      </c>
      <c r="H8" s="17">
        <f t="shared" si="0"/>
        <v>730</v>
      </c>
      <c r="I8" s="17">
        <f t="shared" si="0"/>
        <v>660</v>
      </c>
    </row>
    <row r="9" spans="2:9" ht="12" customHeight="1">
      <c r="B9" s="15">
        <v>4</v>
      </c>
      <c r="C9" s="16" t="s">
        <v>13</v>
      </c>
      <c r="D9" s="19">
        <v>0</v>
      </c>
      <c r="E9" s="20">
        <f>E8*0.4</f>
        <v>320</v>
      </c>
      <c r="F9" s="20">
        <v>0</v>
      </c>
      <c r="G9" s="20">
        <f>G8*0.4</f>
        <v>294</v>
      </c>
      <c r="H9" s="20">
        <f>H8*0.4</f>
        <v>292</v>
      </c>
      <c r="I9" s="20">
        <f>I8*0.4</f>
        <v>264</v>
      </c>
    </row>
    <row r="10" spans="2:9" ht="12" customHeight="1">
      <c r="B10" s="15">
        <v>5</v>
      </c>
      <c r="C10" s="16" t="s">
        <v>14</v>
      </c>
      <c r="D10" s="17">
        <f aca="true" t="shared" si="1" ref="D10:I10">D8-D9</f>
        <v>800</v>
      </c>
      <c r="E10" s="17">
        <f t="shared" si="1"/>
        <v>480</v>
      </c>
      <c r="F10" s="17">
        <f t="shared" si="1"/>
        <v>735</v>
      </c>
      <c r="G10" s="17">
        <f t="shared" si="1"/>
        <v>441</v>
      </c>
      <c r="H10" s="17">
        <f t="shared" si="1"/>
        <v>438</v>
      </c>
      <c r="I10" s="17">
        <f t="shared" si="1"/>
        <v>396</v>
      </c>
    </row>
    <row r="11" spans="2:9" ht="12" customHeight="1">
      <c r="B11" s="15">
        <v>6</v>
      </c>
      <c r="C11" s="16" t="s">
        <v>15</v>
      </c>
      <c r="D11" s="7">
        <v>200</v>
      </c>
      <c r="E11" s="8">
        <v>200</v>
      </c>
      <c r="F11" s="8">
        <v>200</v>
      </c>
      <c r="G11" s="8">
        <v>200</v>
      </c>
      <c r="H11" s="8">
        <v>200</v>
      </c>
      <c r="I11" s="8">
        <v>200</v>
      </c>
    </row>
    <row r="12" spans="2:9" ht="12" customHeight="1">
      <c r="B12" s="15">
        <v>7</v>
      </c>
      <c r="C12" s="16" t="s">
        <v>16</v>
      </c>
      <c r="D12" s="19">
        <v>-200</v>
      </c>
      <c r="E12" s="20">
        <v>-200</v>
      </c>
      <c r="F12" s="20">
        <v>-200</v>
      </c>
      <c r="G12" s="20">
        <v>-200</v>
      </c>
      <c r="H12" s="20">
        <v>-200</v>
      </c>
      <c r="I12" s="20">
        <v>-200</v>
      </c>
    </row>
    <row r="13" spans="2:9" ht="12" customHeight="1">
      <c r="B13" s="15">
        <v>8</v>
      </c>
      <c r="C13" s="21" t="s">
        <v>17</v>
      </c>
      <c r="D13" s="22">
        <f aca="true" t="shared" si="2" ref="D13:I13">D10+D11+D12</f>
        <v>800</v>
      </c>
      <c r="E13" s="22">
        <f t="shared" si="2"/>
        <v>480</v>
      </c>
      <c r="F13" s="22">
        <f t="shared" si="2"/>
        <v>735</v>
      </c>
      <c r="G13" s="22">
        <f t="shared" si="2"/>
        <v>441</v>
      </c>
      <c r="H13" s="22">
        <f t="shared" si="2"/>
        <v>438</v>
      </c>
      <c r="I13" s="22">
        <f t="shared" si="2"/>
        <v>396</v>
      </c>
    </row>
    <row r="14" spans="2:9" ht="12" customHeight="1">
      <c r="B14" s="15">
        <v>9</v>
      </c>
      <c r="C14" s="21" t="s">
        <v>18</v>
      </c>
      <c r="D14" s="22">
        <f aca="true" t="shared" si="3" ref="D14:I14">D13+D7*D10/D8</f>
        <v>800</v>
      </c>
      <c r="E14" s="22">
        <f t="shared" si="3"/>
        <v>480</v>
      </c>
      <c r="F14" s="22">
        <f t="shared" si="3"/>
        <v>800</v>
      </c>
      <c r="G14" s="22">
        <f t="shared" si="3"/>
        <v>480</v>
      </c>
      <c r="H14" s="22">
        <f t="shared" si="3"/>
        <v>480</v>
      </c>
      <c r="I14" s="22">
        <f t="shared" si="3"/>
        <v>480</v>
      </c>
    </row>
    <row r="15" spans="2:9" ht="12" customHeight="1" thickBot="1">
      <c r="B15" s="23">
        <v>10</v>
      </c>
      <c r="C15" s="24" t="s">
        <v>19</v>
      </c>
      <c r="D15" s="25">
        <f aca="true" t="shared" si="4" ref="D15:I15">D7+D13</f>
        <v>800</v>
      </c>
      <c r="E15" s="25">
        <f t="shared" si="4"/>
        <v>480</v>
      </c>
      <c r="F15" s="25">
        <f t="shared" si="4"/>
        <v>800</v>
      </c>
      <c r="G15" s="25">
        <f t="shared" si="4"/>
        <v>506</v>
      </c>
      <c r="H15" s="25">
        <f t="shared" si="4"/>
        <v>508</v>
      </c>
      <c r="I15" s="25">
        <f t="shared" si="4"/>
        <v>536</v>
      </c>
    </row>
    <row r="16" spans="2:9" ht="12" customHeight="1">
      <c r="B16" s="15">
        <v>11</v>
      </c>
      <c r="C16" s="16" t="s">
        <v>20</v>
      </c>
      <c r="D16" s="7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</row>
    <row r="17" spans="2:9" ht="12" customHeight="1">
      <c r="B17" s="15">
        <v>12</v>
      </c>
      <c r="C17" s="16" t="s">
        <v>37</v>
      </c>
      <c r="D17" s="26">
        <v>0.06</v>
      </c>
      <c r="E17" s="26">
        <v>0.06</v>
      </c>
      <c r="F17" s="26">
        <v>0.06</v>
      </c>
      <c r="G17" s="26">
        <v>0.06</v>
      </c>
      <c r="H17" s="26">
        <v>0.06</v>
      </c>
      <c r="I17" s="26">
        <v>0.06</v>
      </c>
    </row>
    <row r="18" spans="2:9" ht="12" customHeight="1">
      <c r="B18" s="15">
        <v>13</v>
      </c>
      <c r="C18" s="16" t="s">
        <v>38</v>
      </c>
      <c r="D18" s="26">
        <v>0.04</v>
      </c>
      <c r="E18" s="26">
        <v>0.04</v>
      </c>
      <c r="F18" s="26">
        <v>0.04</v>
      </c>
      <c r="G18" s="26">
        <v>0.04</v>
      </c>
      <c r="H18" s="26">
        <v>0.04</v>
      </c>
      <c r="I18" s="26">
        <v>0.04</v>
      </c>
    </row>
    <row r="19" spans="2:9" ht="12" customHeight="1">
      <c r="B19" s="15">
        <v>14</v>
      </c>
      <c r="C19" s="16" t="s">
        <v>21</v>
      </c>
      <c r="D19" s="26">
        <f aca="true" t="shared" si="5" ref="D19:I19">D17+D16*D18</f>
        <v>0.1</v>
      </c>
      <c r="E19" s="26">
        <f t="shared" si="5"/>
        <v>0.1</v>
      </c>
      <c r="F19" s="26">
        <f t="shared" si="5"/>
        <v>0.1</v>
      </c>
      <c r="G19" s="26">
        <f t="shared" si="5"/>
        <v>0.1</v>
      </c>
      <c r="H19" s="26">
        <f t="shared" si="5"/>
        <v>0.1</v>
      </c>
      <c r="I19" s="26">
        <f t="shared" si="5"/>
        <v>0.1</v>
      </c>
    </row>
    <row r="20" spans="2:9" ht="12" customHeight="1" thickBot="1">
      <c r="B20" s="23">
        <v>15</v>
      </c>
      <c r="C20" s="24" t="s">
        <v>22</v>
      </c>
      <c r="D20" s="25">
        <f aca="true" t="shared" si="6" ref="D20:I20">D14/D19</f>
        <v>8000</v>
      </c>
      <c r="E20" s="25">
        <f t="shared" si="6"/>
        <v>4800</v>
      </c>
      <c r="F20" s="25">
        <f t="shared" si="6"/>
        <v>8000</v>
      </c>
      <c r="G20" s="25">
        <f t="shared" si="6"/>
        <v>4800</v>
      </c>
      <c r="H20" s="25">
        <f t="shared" si="6"/>
        <v>4800</v>
      </c>
      <c r="I20" s="25">
        <f t="shared" si="6"/>
        <v>4800</v>
      </c>
    </row>
    <row r="21" spans="2:9" ht="12" customHeight="1">
      <c r="B21" s="15">
        <v>16</v>
      </c>
      <c r="C21" s="16" t="s">
        <v>23</v>
      </c>
      <c r="D21" s="7">
        <v>0</v>
      </c>
      <c r="E21" s="8">
        <v>0</v>
      </c>
      <c r="F21" s="18">
        <v>1000</v>
      </c>
      <c r="G21" s="18">
        <v>1000</v>
      </c>
      <c r="H21" s="18">
        <v>1000</v>
      </c>
      <c r="I21" s="18">
        <v>2000</v>
      </c>
    </row>
    <row r="22" spans="2:9" ht="12" customHeight="1">
      <c r="B22" s="15">
        <v>17</v>
      </c>
      <c r="C22" s="16" t="s">
        <v>24</v>
      </c>
      <c r="D22" s="7"/>
      <c r="E22" s="8"/>
      <c r="F22" s="27">
        <v>0.065</v>
      </c>
      <c r="G22" s="27">
        <v>0.065</v>
      </c>
      <c r="H22" s="27">
        <v>0.07</v>
      </c>
      <c r="I22" s="27">
        <v>0.07</v>
      </c>
    </row>
    <row r="23" spans="2:9" ht="12" customHeight="1">
      <c r="B23" s="15">
        <v>18</v>
      </c>
      <c r="C23" s="16" t="s">
        <v>25</v>
      </c>
      <c r="D23" s="7"/>
      <c r="E23" s="8"/>
      <c r="F23" s="8">
        <f>(F22-F17)/F18</f>
        <v>0.1250000000000001</v>
      </c>
      <c r="G23" s="8">
        <f>(G22-G17)/G18</f>
        <v>0.1250000000000001</v>
      </c>
      <c r="H23" s="8">
        <f>(H22-H17)/H18</f>
        <v>0.2500000000000002</v>
      </c>
      <c r="I23" s="8">
        <f>(I22-I17)/I18</f>
        <v>0.2500000000000002</v>
      </c>
    </row>
    <row r="24" spans="2:9" ht="12" customHeight="1">
      <c r="B24" s="15">
        <v>19</v>
      </c>
      <c r="C24" s="16" t="s">
        <v>26</v>
      </c>
      <c r="D24" s="7">
        <v>0</v>
      </c>
      <c r="E24" s="8">
        <v>0</v>
      </c>
      <c r="F24" s="8">
        <v>0</v>
      </c>
      <c r="G24" s="8">
        <f>G21*0.4</f>
        <v>400</v>
      </c>
      <c r="H24" s="8">
        <f>H21*0.4</f>
        <v>400</v>
      </c>
      <c r="I24" s="8">
        <f>I21*0.4</f>
        <v>800</v>
      </c>
    </row>
    <row r="25" spans="2:9" ht="12" customHeight="1">
      <c r="B25" s="15">
        <v>20</v>
      </c>
      <c r="C25" s="16" t="s">
        <v>27</v>
      </c>
      <c r="D25" s="17">
        <f aca="true" t="shared" si="7" ref="D25:I25">D20+D24</f>
        <v>8000</v>
      </c>
      <c r="E25" s="17">
        <f t="shared" si="7"/>
        <v>4800</v>
      </c>
      <c r="F25" s="17">
        <f t="shared" si="7"/>
        <v>8000</v>
      </c>
      <c r="G25" s="17">
        <f t="shared" si="7"/>
        <v>5200</v>
      </c>
      <c r="H25" s="17">
        <f t="shared" si="7"/>
        <v>5200</v>
      </c>
      <c r="I25" s="17">
        <f t="shared" si="7"/>
        <v>5600</v>
      </c>
    </row>
    <row r="26" spans="2:9" ht="12" customHeight="1" thickBot="1">
      <c r="B26" s="23">
        <v>21</v>
      </c>
      <c r="C26" s="28" t="s">
        <v>28</v>
      </c>
      <c r="D26" s="25">
        <f aca="true" t="shared" si="8" ref="D26:I26">D25-D21</f>
        <v>8000</v>
      </c>
      <c r="E26" s="25">
        <f t="shared" si="8"/>
        <v>4800</v>
      </c>
      <c r="F26" s="25">
        <f t="shared" si="8"/>
        <v>7000</v>
      </c>
      <c r="G26" s="25">
        <f t="shared" si="8"/>
        <v>4200</v>
      </c>
      <c r="H26" s="25">
        <f t="shared" si="8"/>
        <v>4200</v>
      </c>
      <c r="I26" s="25">
        <f t="shared" si="8"/>
        <v>3600</v>
      </c>
    </row>
    <row r="27" spans="2:9" ht="12" customHeight="1">
      <c r="B27" s="15">
        <v>22</v>
      </c>
      <c r="C27" s="16" t="s">
        <v>39</v>
      </c>
      <c r="D27" s="31">
        <f aca="true" t="shared" si="9" ref="D27:I27">(D16*D20-D23*D21*D10/D8)/D26</f>
        <v>1</v>
      </c>
      <c r="E27" s="31">
        <f t="shared" si="9"/>
        <v>1</v>
      </c>
      <c r="F27" s="31">
        <f>(F16*F20-F23*F21*F10/F8)/F26</f>
        <v>1.125</v>
      </c>
      <c r="G27" s="31">
        <f t="shared" si="9"/>
        <v>1.125</v>
      </c>
      <c r="H27" s="31">
        <f t="shared" si="9"/>
        <v>1.1071428571428572</v>
      </c>
      <c r="I27" s="31">
        <f t="shared" si="9"/>
        <v>1.25</v>
      </c>
    </row>
    <row r="28" spans="2:9" ht="12" customHeight="1">
      <c r="B28" s="15">
        <v>23</v>
      </c>
      <c r="C28" s="16" t="s">
        <v>29</v>
      </c>
      <c r="D28" s="26">
        <f aca="true" t="shared" si="10" ref="D28:I28">D17+D18*D27</f>
        <v>0.1</v>
      </c>
      <c r="E28" s="26">
        <f t="shared" si="10"/>
        <v>0.1</v>
      </c>
      <c r="F28" s="26">
        <f t="shared" si="10"/>
        <v>0.105</v>
      </c>
      <c r="G28" s="26">
        <f t="shared" si="10"/>
        <v>0.105</v>
      </c>
      <c r="H28" s="30">
        <f t="shared" si="10"/>
        <v>0.10428571428571429</v>
      </c>
      <c r="I28" s="26">
        <f t="shared" si="10"/>
        <v>0.11</v>
      </c>
    </row>
    <row r="29" spans="2:9" ht="12" customHeight="1" thickBot="1">
      <c r="B29" s="23">
        <v>24</v>
      </c>
      <c r="C29" s="24" t="s">
        <v>30</v>
      </c>
      <c r="D29" s="25">
        <f aca="true" t="shared" si="11" ref="D29:I29">D13/D28</f>
        <v>8000</v>
      </c>
      <c r="E29" s="25">
        <f t="shared" si="11"/>
        <v>4800</v>
      </c>
      <c r="F29" s="25">
        <f t="shared" si="11"/>
        <v>7000</v>
      </c>
      <c r="G29" s="25">
        <f t="shared" si="11"/>
        <v>4200</v>
      </c>
      <c r="H29" s="25">
        <f t="shared" si="11"/>
        <v>4200</v>
      </c>
      <c r="I29" s="25">
        <f t="shared" si="11"/>
        <v>3600</v>
      </c>
    </row>
    <row r="30" spans="2:9" ht="12" customHeight="1">
      <c r="B30" s="15">
        <v>25</v>
      </c>
      <c r="C30" s="16" t="s">
        <v>31</v>
      </c>
      <c r="D30" s="26">
        <f aca="true" t="shared" si="12" ref="D30:I30">D19*D20/D25</f>
        <v>0.1</v>
      </c>
      <c r="E30" s="26">
        <f t="shared" si="12"/>
        <v>0.1</v>
      </c>
      <c r="F30" s="26">
        <f t="shared" si="12"/>
        <v>0.1</v>
      </c>
      <c r="G30" s="32">
        <f t="shared" si="12"/>
        <v>0.09230769230769231</v>
      </c>
      <c r="H30" s="32">
        <f t="shared" si="12"/>
        <v>0.09230769230769231</v>
      </c>
      <c r="I30" s="32">
        <f t="shared" si="12"/>
        <v>0.08571428571428572</v>
      </c>
    </row>
    <row r="31" spans="2:9" ht="12" customHeight="1">
      <c r="B31" s="15">
        <v>26</v>
      </c>
      <c r="C31" s="16" t="s">
        <v>32</v>
      </c>
      <c r="D31" s="17">
        <f aca="true" t="shared" si="13" ref="D31:I31">D14/D30</f>
        <v>8000</v>
      </c>
      <c r="E31" s="17">
        <f t="shared" si="13"/>
        <v>4800</v>
      </c>
      <c r="F31" s="17">
        <f t="shared" si="13"/>
        <v>8000</v>
      </c>
      <c r="G31" s="17">
        <f t="shared" si="13"/>
        <v>5200</v>
      </c>
      <c r="H31" s="17">
        <f t="shared" si="13"/>
        <v>5200</v>
      </c>
      <c r="I31" s="17">
        <f t="shared" si="13"/>
        <v>5600</v>
      </c>
    </row>
    <row r="32" spans="2:9" ht="12" customHeight="1" thickBot="1">
      <c r="B32" s="23">
        <v>27</v>
      </c>
      <c r="C32" s="24" t="s">
        <v>33</v>
      </c>
      <c r="D32" s="25">
        <f aca="true" t="shared" si="14" ref="D32:I32">D31-D21</f>
        <v>8000</v>
      </c>
      <c r="E32" s="25">
        <f t="shared" si="14"/>
        <v>4800</v>
      </c>
      <c r="F32" s="25">
        <f t="shared" si="14"/>
        <v>7000</v>
      </c>
      <c r="G32" s="25">
        <f t="shared" si="14"/>
        <v>4200</v>
      </c>
      <c r="H32" s="25">
        <f t="shared" si="14"/>
        <v>4200</v>
      </c>
      <c r="I32" s="25">
        <f t="shared" si="14"/>
        <v>3600</v>
      </c>
    </row>
    <row r="33" spans="2:9" ht="14.25" customHeight="1">
      <c r="B33" s="15">
        <v>28</v>
      </c>
      <c r="C33" s="16" t="s">
        <v>40</v>
      </c>
      <c r="D33" s="26">
        <f aca="true" t="shared" si="15" ref="D33:I33">(D21*D22+D29*D28)/D31</f>
        <v>0.1</v>
      </c>
      <c r="E33" s="26">
        <f t="shared" si="15"/>
        <v>0.1</v>
      </c>
      <c r="F33" s="26">
        <f t="shared" si="15"/>
        <v>0.1</v>
      </c>
      <c r="G33" s="26">
        <f t="shared" si="15"/>
        <v>0.0973076923076923</v>
      </c>
      <c r="H33" s="26">
        <f t="shared" si="15"/>
        <v>0.09769230769230769</v>
      </c>
      <c r="I33" s="26">
        <f t="shared" si="15"/>
        <v>0.09571428571428571</v>
      </c>
    </row>
    <row r="34" spans="2:9" ht="14.25" customHeight="1">
      <c r="B34" s="15">
        <v>29</v>
      </c>
      <c r="C34" s="16" t="s">
        <v>41</v>
      </c>
      <c r="D34" s="17">
        <f aca="true" t="shared" si="16" ref="D34:I34">D15/D33</f>
        <v>8000</v>
      </c>
      <c r="E34" s="17">
        <f t="shared" si="16"/>
        <v>4800</v>
      </c>
      <c r="F34" s="17">
        <f t="shared" si="16"/>
        <v>8000</v>
      </c>
      <c r="G34" s="17">
        <f t="shared" si="16"/>
        <v>5200</v>
      </c>
      <c r="H34" s="17">
        <f t="shared" si="16"/>
        <v>5200</v>
      </c>
      <c r="I34" s="17">
        <f t="shared" si="16"/>
        <v>5600</v>
      </c>
    </row>
    <row r="35" spans="2:9" ht="14.25" customHeight="1" thickBot="1">
      <c r="B35" s="23">
        <v>30</v>
      </c>
      <c r="C35" s="24" t="s">
        <v>42</v>
      </c>
      <c r="D35" s="25">
        <f aca="true" t="shared" si="17" ref="D35:I35">D34-D21</f>
        <v>8000</v>
      </c>
      <c r="E35" s="25">
        <f t="shared" si="17"/>
        <v>4800</v>
      </c>
      <c r="F35" s="25">
        <f t="shared" si="17"/>
        <v>7000</v>
      </c>
      <c r="G35" s="25">
        <f t="shared" si="17"/>
        <v>4200</v>
      </c>
      <c r="H35" s="25">
        <f t="shared" si="17"/>
        <v>4200</v>
      </c>
      <c r="I35" s="25">
        <f t="shared" si="17"/>
        <v>3600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2003-11-24T08:46:59Z</dcterms:created>
  <dcterms:modified xsi:type="dcterms:W3CDTF">2004-03-02T09:17:49Z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-2127277350</vt:i4>
  </property>
  <property fmtid="{D5CDD505-2E9C-101B-9397-08002B2CF9AE}" pid="3" name="_EmailSubject">
    <vt:lpwstr>Cambiar estas tablas cap 25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