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8880" windowHeight="3915" activeTab="0"/>
  </bookViews>
  <sheets>
    <sheet name="24.2" sheetId="1" r:id="rId1"/>
  </sheets>
  <definedNames>
    <definedName name="_xlnm.Print_Area" localSheetId="0">'24.2'!$B$71:$K$82</definedName>
  </definedNames>
  <calcPr fullCalcOnLoad="1"/>
</workbook>
</file>

<file path=xl/sharedStrings.xml><?xml version="1.0" encoding="utf-8"?>
<sst xmlns="http://schemas.openxmlformats.org/spreadsheetml/2006/main" count="56" uniqueCount="30">
  <si>
    <t>España</t>
  </si>
  <si>
    <t>rent anual</t>
  </si>
  <si>
    <t>Indice</t>
  </si>
  <si>
    <t>Premium anual</t>
  </si>
  <si>
    <t>IGBM</t>
  </si>
  <si>
    <t>I.TotalBM</t>
  </si>
  <si>
    <t>Renta fija</t>
  </si>
  <si>
    <t>renta fija</t>
  </si>
  <si>
    <t>sobre inflación</t>
  </si>
  <si>
    <t>ITBM</t>
  </si>
  <si>
    <t>Premium s/ renta fija</t>
  </si>
  <si>
    <t>Premium s/ inflación</t>
  </si>
  <si>
    <t>Media</t>
  </si>
  <si>
    <t>aritmética</t>
  </si>
  <si>
    <t>geomética</t>
  </si>
  <si>
    <t>1963-1996</t>
  </si>
  <si>
    <t>1963-1970</t>
  </si>
  <si>
    <t>1971-1980</t>
  </si>
  <si>
    <t>1981-1990</t>
  </si>
  <si>
    <t>1991-1996</t>
  </si>
  <si>
    <t>Rentabilidad acciones</t>
  </si>
  <si>
    <t>Rentabilidad renta fija</t>
  </si>
  <si>
    <t>Inflación</t>
  </si>
  <si>
    <t>En España el Estado emite bonos a 3 años desde 1982, a 10 años desde 1989, a 15 desde 1993, a 30 desde 1998</t>
  </si>
  <si>
    <t>1963-2003</t>
  </si>
  <si>
    <t>1991-2003</t>
  </si>
  <si>
    <t>1981-2003</t>
  </si>
  <si>
    <t>1971-2003</t>
  </si>
  <si>
    <t>acumulada</t>
  </si>
  <si>
    <t>deflactado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</si>
</sst>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0.0%"/>
    <numFmt numFmtId="181" formatCode="0.0"/>
    <numFmt numFmtId="182" formatCode="#,##0.0"/>
    <numFmt numFmtId="183" formatCode="0.000%"/>
    <numFmt numFmtId="184" formatCode="0.000"/>
    <numFmt numFmtId="185" formatCode="0.0000000"/>
    <numFmt numFmtId="186" formatCode="0.000000"/>
    <numFmt numFmtId="187" formatCode="0.00000"/>
    <numFmt numFmtId="188" formatCode="0.0000"/>
  </numFmts>
  <fonts count="10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8"/>
      <name val="Tms Rmn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b/>
      <sz val="8"/>
      <name val="Tms Rmn"/>
      <family val="0"/>
    </font>
    <font>
      <sz val="8"/>
      <name val="Arial Narrow"/>
      <family val="0"/>
    </font>
    <font>
      <sz val="8"/>
      <color indexed="8"/>
      <name val="Arial Narrow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9" fontId="4" fillId="0" borderId="0" xfId="0" applyNumberFormat="1" applyFont="1" applyAlignment="1">
      <alignment horizontal="right"/>
    </xf>
    <xf numFmtId="9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9" fontId="4" fillId="0" borderId="0" xfId="21" applyFont="1" applyAlignment="1">
      <alignment/>
    </xf>
    <xf numFmtId="9" fontId="4" fillId="0" borderId="0" xfId="21" applyNumberFormat="1" applyFont="1" applyAlignment="1">
      <alignment/>
    </xf>
    <xf numFmtId="180" fontId="4" fillId="0" borderId="0" xfId="21" applyNumberFormat="1" applyFont="1" applyAlignment="1">
      <alignment/>
    </xf>
    <xf numFmtId="180" fontId="4" fillId="0" borderId="0" xfId="0" applyNumberFormat="1" applyFont="1" applyAlignment="1">
      <alignment/>
    </xf>
    <xf numFmtId="181" fontId="4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3" fontId="4" fillId="0" borderId="1" xfId="0" applyNumberFormat="1" applyFont="1" applyBorder="1" applyAlignment="1">
      <alignment horizontal="centerContinuous"/>
    </xf>
    <xf numFmtId="4" fontId="4" fillId="0" borderId="2" xfId="0" applyNumberFormat="1" applyFont="1" applyBorder="1" applyAlignment="1">
      <alignment horizontal="centerContinuous"/>
    </xf>
    <xf numFmtId="4" fontId="4" fillId="0" borderId="1" xfId="0" applyNumberFormat="1" applyFont="1" applyBorder="1" applyAlignment="1">
      <alignment horizontal="centerContinuous"/>
    </xf>
    <xf numFmtId="9" fontId="4" fillId="0" borderId="1" xfId="0" applyNumberFormat="1" applyFont="1" applyBorder="1" applyAlignment="1">
      <alignment horizontal="centerContinuous"/>
    </xf>
    <xf numFmtId="9" fontId="4" fillId="0" borderId="2" xfId="0" applyNumberFormat="1" applyFont="1" applyBorder="1" applyAlignment="1">
      <alignment horizontal="centerContinuous"/>
    </xf>
    <xf numFmtId="9" fontId="4" fillId="0" borderId="0" xfId="0" applyNumberFormat="1" applyFont="1" applyBorder="1" applyAlignment="1">
      <alignment horizontal="centerContinuous"/>
    </xf>
    <xf numFmtId="3" fontId="4" fillId="0" borderId="3" xfId="0" applyNumberFormat="1" applyFont="1" applyBorder="1" applyAlignment="1">
      <alignment horizontal="right"/>
    </xf>
    <xf numFmtId="4" fontId="4" fillId="0" borderId="3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0" fontId="4" fillId="0" borderId="4" xfId="0" applyFont="1" applyBorder="1" applyAlignment="1">
      <alignment/>
    </xf>
    <xf numFmtId="180" fontId="4" fillId="0" borderId="4" xfId="21" applyNumberFormat="1" applyFont="1" applyBorder="1" applyAlignment="1">
      <alignment/>
    </xf>
    <xf numFmtId="180" fontId="4" fillId="0" borderId="4" xfId="0" applyNumberFormat="1" applyFont="1" applyBorder="1" applyAlignment="1">
      <alignment/>
    </xf>
    <xf numFmtId="180" fontId="4" fillId="0" borderId="0" xfId="21" applyNumberFormat="1" applyFont="1" applyBorder="1" applyAlignment="1">
      <alignment/>
    </xf>
    <xf numFmtId="180" fontId="7" fillId="0" borderId="4" xfId="21" applyNumberFormat="1" applyFont="1" applyBorder="1" applyAlignment="1">
      <alignment/>
    </xf>
    <xf numFmtId="180" fontId="7" fillId="0" borderId="4" xfId="0" applyNumberFormat="1" applyFont="1" applyBorder="1" applyAlignment="1">
      <alignment/>
    </xf>
    <xf numFmtId="0" fontId="8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9" fillId="0" borderId="4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9" fontId="4" fillId="0" borderId="1" xfId="0" applyNumberFormat="1" applyFont="1" applyBorder="1" applyAlignment="1">
      <alignment horizontal="center"/>
    </xf>
    <xf numFmtId="9" fontId="4" fillId="0" borderId="2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V224"/>
  <sheetViews>
    <sheetView tabSelected="1" workbookViewId="0" topLeftCell="A1">
      <pane ySplit="1740" topLeftCell="BM69" activePane="bottomLeft" state="split"/>
      <selection pane="topLeft" activeCell="L72" sqref="L1:L72"/>
      <selection pane="bottomLeft" activeCell="C70" sqref="C70"/>
    </sheetView>
  </sheetViews>
  <sheetFormatPr defaultColWidth="11.00390625" defaultRowHeight="12.75"/>
  <cols>
    <col min="1" max="1" width="11.25390625" style="1" customWidth="1"/>
    <col min="2" max="2" width="7.375" style="1" customWidth="1"/>
    <col min="3" max="3" width="7.125" style="2" customWidth="1"/>
    <col min="4" max="4" width="9.625" style="3" customWidth="1"/>
    <col min="5" max="6" width="8.375" style="3" customWidth="1"/>
    <col min="7" max="7" width="8.125" style="6" customWidth="1"/>
    <col min="8" max="8" width="6.875" style="6" customWidth="1"/>
    <col min="9" max="9" width="6.875" style="1" customWidth="1"/>
    <col min="10" max="10" width="9.625" style="6" customWidth="1"/>
    <col min="11" max="13" width="6.875" style="6" customWidth="1"/>
    <col min="14" max="14" width="10.75390625" style="1" customWidth="1"/>
    <col min="15" max="15" width="10.75390625" style="6" customWidth="1"/>
    <col min="16" max="16" width="10.75390625" style="9" customWidth="1"/>
    <col min="17" max="21" width="10.75390625" style="1" customWidth="1"/>
    <col min="22" max="22" width="8.125" style="1" customWidth="1"/>
    <col min="23" max="23" width="9.375" style="1" customWidth="1"/>
    <col min="24" max="24" width="8.25390625" style="1" customWidth="1"/>
    <col min="25" max="27" width="6.125" style="1" customWidth="1"/>
    <col min="28" max="41" width="10.75390625" style="1" customWidth="1"/>
    <col min="42" max="42" width="5.625" style="1" customWidth="1"/>
    <col min="43" max="44" width="9.75390625" style="1" customWidth="1"/>
    <col min="45" max="45" width="13.75390625" style="1" customWidth="1"/>
    <col min="46" max="46" width="26.25390625" style="1" customWidth="1"/>
    <col min="47" max="16384" width="10.75390625" style="1" customWidth="1"/>
  </cols>
  <sheetData>
    <row r="1" spans="7:43" ht="12.75">
      <c r="G1" s="4" t="s">
        <v>0</v>
      </c>
      <c r="H1" s="4" t="s">
        <v>0</v>
      </c>
      <c r="I1" s="5" t="s">
        <v>1</v>
      </c>
      <c r="J1" s="5" t="s">
        <v>1</v>
      </c>
      <c r="K1" s="5" t="s">
        <v>1</v>
      </c>
      <c r="L1" s="4" t="s">
        <v>2</v>
      </c>
      <c r="M1" s="4" t="s">
        <v>3</v>
      </c>
      <c r="N1" s="4" t="s">
        <v>22</v>
      </c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</row>
    <row r="2" spans="3:43" s="4" customFormat="1" ht="12.75">
      <c r="C2" s="7" t="s">
        <v>9</v>
      </c>
      <c r="D2" s="8" t="s">
        <v>4</v>
      </c>
      <c r="E2" s="8" t="s">
        <v>4</v>
      </c>
      <c r="F2" s="8" t="s">
        <v>9</v>
      </c>
      <c r="G2" s="8" t="s">
        <v>22</v>
      </c>
      <c r="H2" s="8" t="s">
        <v>22</v>
      </c>
      <c r="I2" s="5" t="s">
        <v>4</v>
      </c>
      <c r="J2" s="5" t="s">
        <v>5</v>
      </c>
      <c r="K2" s="5" t="s">
        <v>6</v>
      </c>
      <c r="L2" s="4" t="s">
        <v>7</v>
      </c>
      <c r="M2" s="4" t="s">
        <v>8</v>
      </c>
      <c r="N2" s="4" t="s">
        <v>0</v>
      </c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</row>
    <row r="3" spans="3:43" s="4" customFormat="1" ht="12.75">
      <c r="C3" s="7"/>
      <c r="D3" s="8"/>
      <c r="E3" s="8" t="s">
        <v>29</v>
      </c>
      <c r="F3" s="8" t="s">
        <v>29</v>
      </c>
      <c r="G3" s="8" t="s">
        <v>28</v>
      </c>
      <c r="H3" s="8"/>
      <c r="I3" s="5"/>
      <c r="J3" s="5"/>
      <c r="K3" s="5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2:48" ht="12.75">
      <c r="B4" s="1">
        <v>1940</v>
      </c>
      <c r="C4" s="2">
        <v>100</v>
      </c>
      <c r="D4" s="3">
        <v>100</v>
      </c>
      <c r="E4" s="3">
        <v>100</v>
      </c>
      <c r="F4" s="3">
        <v>100</v>
      </c>
      <c r="G4" s="3">
        <v>100</v>
      </c>
      <c r="H4" s="3"/>
      <c r="I4" s="6"/>
      <c r="L4" s="1"/>
      <c r="M4" s="1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 s="4"/>
      <c r="AS4" s="4"/>
      <c r="AT4" s="4"/>
      <c r="AU4" s="4"/>
      <c r="AV4" s="4"/>
    </row>
    <row r="5" spans="2:48" ht="12.75">
      <c r="B5" s="1">
        <f aca="true" t="shared" si="0" ref="B5:B36">B4+1</f>
        <v>1941</v>
      </c>
      <c r="C5" s="2">
        <v>138.92</v>
      </c>
      <c r="D5" s="3">
        <v>135.37</v>
      </c>
      <c r="E5" s="3">
        <v>110.50214511949325</v>
      </c>
      <c r="F5" s="3">
        <v>113.4</v>
      </c>
      <c r="G5" s="3">
        <v>122.5044091710758</v>
      </c>
      <c r="H5" s="11">
        <v>0.22504409171075812</v>
      </c>
      <c r="I5" s="10">
        <v>0.3537000000000001</v>
      </c>
      <c r="J5" s="10">
        <v>0.38919999999999977</v>
      </c>
      <c r="L5" s="1"/>
      <c r="M5" s="11">
        <v>0.16415590828924165</v>
      </c>
      <c r="N5" s="11">
        <v>0.22504409171075812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 s="4"/>
      <c r="AS5" s="4"/>
      <c r="AT5" s="4"/>
      <c r="AU5" s="4"/>
      <c r="AV5" s="4"/>
    </row>
    <row r="6" spans="2:48" ht="12.75">
      <c r="B6" s="1">
        <f t="shared" si="0"/>
        <v>1942</v>
      </c>
      <c r="C6" s="2">
        <v>150.51</v>
      </c>
      <c r="D6" s="3">
        <v>143.8</v>
      </c>
      <c r="E6" s="3">
        <v>118.05147830708924</v>
      </c>
      <c r="F6" s="3">
        <v>123.56</v>
      </c>
      <c r="G6" s="3">
        <v>121.81126578180641</v>
      </c>
      <c r="H6" s="11">
        <v>-0.005658109728127636</v>
      </c>
      <c r="I6" s="10">
        <v>0.06227376819088426</v>
      </c>
      <c r="J6" s="10">
        <v>0.08342931183414914</v>
      </c>
      <c r="L6" s="1"/>
      <c r="M6" s="11">
        <v>0.08908742156227678</v>
      </c>
      <c r="N6" s="11">
        <v>-0.005658109728127636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 s="4"/>
      <c r="AS6" s="4"/>
      <c r="AT6" s="4"/>
      <c r="AU6" s="4"/>
      <c r="AV6" s="4"/>
    </row>
    <row r="7" spans="2:48" ht="12.75">
      <c r="B7" s="1">
        <f t="shared" si="0"/>
        <v>1943</v>
      </c>
      <c r="C7" s="2">
        <v>127.66</v>
      </c>
      <c r="D7" s="3">
        <v>117.79</v>
      </c>
      <c r="E7" s="3">
        <v>94.45528983236724</v>
      </c>
      <c r="F7" s="3">
        <v>102.37</v>
      </c>
      <c r="G7" s="3">
        <v>124.70450327244309</v>
      </c>
      <c r="H7" s="11">
        <v>0.02375180548422473</v>
      </c>
      <c r="I7" s="10">
        <v>-0.18087621696801115</v>
      </c>
      <c r="J7" s="10">
        <v>-0.15181715500631188</v>
      </c>
      <c r="L7" s="1"/>
      <c r="M7" s="11">
        <v>-0.1755689604905366</v>
      </c>
      <c r="N7" s="11">
        <v>0.02375180548422473</v>
      </c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 s="4"/>
      <c r="AS7" s="4"/>
      <c r="AT7" s="4"/>
      <c r="AU7" s="4"/>
      <c r="AV7" s="4"/>
    </row>
    <row r="8" spans="2:48" ht="12.75">
      <c r="B8" s="1">
        <f t="shared" si="0"/>
        <v>1944</v>
      </c>
      <c r="C8" s="2">
        <v>156.82</v>
      </c>
      <c r="D8" s="3">
        <v>141.15</v>
      </c>
      <c r="E8" s="3">
        <v>109.32329422267568</v>
      </c>
      <c r="F8" s="3">
        <v>121.46</v>
      </c>
      <c r="G8" s="3">
        <v>129.11246500905648</v>
      </c>
      <c r="H8" s="11">
        <v>0.03534725387569426</v>
      </c>
      <c r="I8" s="10">
        <v>0.19831904236352838</v>
      </c>
      <c r="J8" s="10">
        <v>0.22841923860253788</v>
      </c>
      <c r="L8" s="1"/>
      <c r="M8" s="11">
        <v>0.19307198472684362</v>
      </c>
      <c r="N8" s="11">
        <v>0.03534725387569426</v>
      </c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 s="4"/>
      <c r="AS8" s="4"/>
      <c r="AT8" s="4"/>
      <c r="AU8" s="4"/>
      <c r="AV8" s="4"/>
    </row>
    <row r="9" spans="2:48" ht="12.75">
      <c r="B9" s="1">
        <f t="shared" si="0"/>
        <v>1945</v>
      </c>
      <c r="C9" s="2">
        <v>168.42</v>
      </c>
      <c r="D9" s="3">
        <v>147.28</v>
      </c>
      <c r="E9" s="3">
        <v>100.39035743973399</v>
      </c>
      <c r="F9" s="3">
        <v>114.8</v>
      </c>
      <c r="G9" s="3">
        <v>146.70731707317074</v>
      </c>
      <c r="H9" s="11">
        <v>0.13627539419125867</v>
      </c>
      <c r="I9" s="10">
        <v>0.04342897626638331</v>
      </c>
      <c r="J9" s="10">
        <v>0.07397015686774644</v>
      </c>
      <c r="L9" s="1"/>
      <c r="M9" s="11">
        <v>-0.06230523732351223</v>
      </c>
      <c r="N9" s="11">
        <v>0.13627539419125867</v>
      </c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 s="4"/>
      <c r="AS9" s="4"/>
      <c r="AT9" s="4"/>
      <c r="AU9" s="4"/>
      <c r="AV9" s="4"/>
    </row>
    <row r="10" spans="2:48" ht="12.75">
      <c r="B10" s="1">
        <f t="shared" si="0"/>
        <v>1946</v>
      </c>
      <c r="C10" s="2">
        <v>274.71</v>
      </c>
      <c r="D10" s="3">
        <v>234.6</v>
      </c>
      <c r="E10" s="3">
        <v>117.1249317462051</v>
      </c>
      <c r="F10" s="3">
        <v>137.15</v>
      </c>
      <c r="G10" s="3">
        <v>200.2989427633977</v>
      </c>
      <c r="H10" s="11">
        <v>0.36529620171227006</v>
      </c>
      <c r="I10" s="10">
        <v>0.5928843020097772</v>
      </c>
      <c r="J10" s="10">
        <v>0.6311008193801211</v>
      </c>
      <c r="L10" s="1"/>
      <c r="M10" s="11">
        <v>0.265804617667851</v>
      </c>
      <c r="N10" s="11">
        <v>0.36529620171227006</v>
      </c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 s="4"/>
      <c r="AS10" s="4"/>
      <c r="AT10" s="4"/>
      <c r="AU10" s="4"/>
      <c r="AV10" s="4"/>
    </row>
    <row r="11" spans="2:48" ht="12.75">
      <c r="B11" s="1">
        <f t="shared" si="0"/>
        <v>1947</v>
      </c>
      <c r="C11" s="2">
        <v>304.24</v>
      </c>
      <c r="D11" s="3">
        <v>256.16</v>
      </c>
      <c r="E11" s="3">
        <v>116.37666053115963</v>
      </c>
      <c r="F11" s="3">
        <v>138.22</v>
      </c>
      <c r="G11" s="3">
        <v>220.11286355086094</v>
      </c>
      <c r="H11" s="11">
        <v>0.09892174423940103</v>
      </c>
      <c r="I11" s="10">
        <v>0.0919011082693948</v>
      </c>
      <c r="J11" s="10">
        <v>0.1074951767318264</v>
      </c>
      <c r="L11" s="1"/>
      <c r="M11" s="11">
        <v>0.00857343249242537</v>
      </c>
      <c r="N11" s="11">
        <v>0.09892174423940103</v>
      </c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 s="4"/>
      <c r="AS11" s="4"/>
      <c r="AT11" s="4"/>
      <c r="AU11" s="4"/>
      <c r="AV11" s="4"/>
    </row>
    <row r="12" spans="2:48" ht="12.75">
      <c r="B12" s="1">
        <f t="shared" si="0"/>
        <v>1948</v>
      </c>
      <c r="C12" s="2">
        <v>220.11</v>
      </c>
      <c r="D12" s="3">
        <v>180.27</v>
      </c>
      <c r="E12" s="3">
        <v>78.5093008041434</v>
      </c>
      <c r="F12" s="3">
        <v>95.86</v>
      </c>
      <c r="G12" s="3">
        <v>229.6161068224494</v>
      </c>
      <c r="H12" s="11">
        <v>0.04317441115563225</v>
      </c>
      <c r="I12" s="10">
        <v>-0.29626014990630856</v>
      </c>
      <c r="J12" s="10">
        <v>-0.2765251117538785</v>
      </c>
      <c r="L12" s="1"/>
      <c r="M12" s="11">
        <v>-0.31969952290951076</v>
      </c>
      <c r="N12" s="11">
        <v>0.04317441115563225</v>
      </c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 s="4"/>
      <c r="AS12" s="4"/>
      <c r="AT12" s="4"/>
      <c r="AU12" s="4"/>
      <c r="AV12" s="4"/>
    </row>
    <row r="13" spans="2:48" ht="12.75">
      <c r="B13" s="1">
        <f t="shared" si="0"/>
        <v>1949</v>
      </c>
      <c r="C13" s="2">
        <v>205.77</v>
      </c>
      <c r="D13" s="3">
        <v>162.9</v>
      </c>
      <c r="E13" s="3">
        <v>65.86616124799534</v>
      </c>
      <c r="F13" s="3">
        <v>83.2</v>
      </c>
      <c r="G13" s="3">
        <v>247.31971153846155</v>
      </c>
      <c r="H13" s="11">
        <v>0.07710088356171574</v>
      </c>
      <c r="I13" s="10">
        <v>-0.09635546679980034</v>
      </c>
      <c r="J13" s="10">
        <v>-0.06514924356003815</v>
      </c>
      <c r="L13" s="1"/>
      <c r="M13" s="11">
        <v>-0.14225012712175378</v>
      </c>
      <c r="N13" s="11">
        <v>0.07710088356171574</v>
      </c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 s="4"/>
      <c r="AS13" s="4"/>
      <c r="AT13" s="4"/>
      <c r="AU13" s="4"/>
      <c r="AV13" s="4"/>
    </row>
    <row r="14" spans="2:48" ht="12.75">
      <c r="B14" s="1">
        <f t="shared" si="0"/>
        <v>1950</v>
      </c>
      <c r="C14" s="2">
        <v>228.12</v>
      </c>
      <c r="D14" s="3">
        <v>174.4</v>
      </c>
      <c r="E14" s="3">
        <v>62.70510257759074</v>
      </c>
      <c r="F14" s="3">
        <v>82.02</v>
      </c>
      <c r="G14" s="3">
        <v>278.1272860277981</v>
      </c>
      <c r="H14" s="11">
        <v>0.12456578692291398</v>
      </c>
      <c r="I14" s="10">
        <v>0.07059545733578876</v>
      </c>
      <c r="J14" s="10">
        <v>0.10861641638722852</v>
      </c>
      <c r="L14" s="1"/>
      <c r="M14" s="11">
        <v>-0.01594937053568546</v>
      </c>
      <c r="N14" s="11">
        <v>0.12456578692291398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 s="4"/>
      <c r="AS14" s="4"/>
      <c r="AT14" s="4"/>
      <c r="AU14" s="4"/>
      <c r="AV14" s="4"/>
    </row>
    <row r="15" spans="2:48" ht="12.75">
      <c r="B15" s="1">
        <f t="shared" si="0"/>
        <v>1951</v>
      </c>
      <c r="C15" s="2">
        <v>270.02</v>
      </c>
      <c r="D15" s="3">
        <v>199.1</v>
      </c>
      <c r="E15" s="3">
        <v>69.58398266795052</v>
      </c>
      <c r="F15" s="3">
        <v>94.37</v>
      </c>
      <c r="G15" s="3">
        <v>286.1290664406061</v>
      </c>
      <c r="H15" s="11">
        <v>0.028770209953467907</v>
      </c>
      <c r="I15" s="10">
        <v>0.1416284403669723</v>
      </c>
      <c r="J15" s="10">
        <v>0.1836752586358057</v>
      </c>
      <c r="L15" s="1"/>
      <c r="M15" s="11">
        <v>0.1549050486823378</v>
      </c>
      <c r="N15" s="11">
        <v>0.028770209953467907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 s="4"/>
      <c r="AS15" s="4"/>
      <c r="AT15" s="4"/>
      <c r="AU15" s="4"/>
      <c r="AV15" s="4"/>
    </row>
    <row r="16" spans="2:48" ht="12.75">
      <c r="B16" s="1">
        <f t="shared" si="0"/>
        <v>1952</v>
      </c>
      <c r="C16" s="2">
        <v>289.91</v>
      </c>
      <c r="D16" s="3">
        <v>205.41</v>
      </c>
      <c r="E16" s="3">
        <v>72.91484633162014</v>
      </c>
      <c r="F16" s="3">
        <v>102.91</v>
      </c>
      <c r="G16" s="3">
        <v>281.712175687494</v>
      </c>
      <c r="H16" s="11">
        <v>-0.015436707665031801</v>
      </c>
      <c r="I16" s="10">
        <v>0.031692616775489624</v>
      </c>
      <c r="J16" s="10">
        <v>0.07366121028072015</v>
      </c>
      <c r="L16" s="1"/>
      <c r="M16" s="11">
        <v>0.08909791794575195</v>
      </c>
      <c r="N16" s="11">
        <v>-0.015436707665031801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 s="4"/>
      <c r="AS16" s="4"/>
      <c r="AT16" s="4"/>
      <c r="AU16" s="4"/>
      <c r="AV16" s="4"/>
    </row>
    <row r="17" spans="2:48" ht="12.75">
      <c r="B17" s="1">
        <f t="shared" si="0"/>
        <v>1953</v>
      </c>
      <c r="C17" s="2">
        <v>320.7</v>
      </c>
      <c r="D17" s="3">
        <v>217.52</v>
      </c>
      <c r="E17" s="3">
        <v>76.39991518553165</v>
      </c>
      <c r="F17" s="3">
        <v>112.64</v>
      </c>
      <c r="G17" s="3">
        <v>284.71235795454544</v>
      </c>
      <c r="H17" s="11">
        <v>0.010649813980278866</v>
      </c>
      <c r="I17" s="10">
        <v>0.05895526021128483</v>
      </c>
      <c r="J17" s="10">
        <v>0.10620537408161135</v>
      </c>
      <c r="L17" s="1"/>
      <c r="M17" s="11">
        <v>0.09555556010133248</v>
      </c>
      <c r="N17" s="11">
        <v>0.010649813980278866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 s="4"/>
      <c r="AS17" s="4"/>
      <c r="AT17" s="4"/>
      <c r="AU17" s="4"/>
      <c r="AV17" s="4"/>
    </row>
    <row r="18" spans="2:48" ht="12.75">
      <c r="B18" s="1">
        <f t="shared" si="0"/>
        <v>1954</v>
      </c>
      <c r="C18" s="2">
        <v>423.9</v>
      </c>
      <c r="D18" s="3">
        <v>275.38</v>
      </c>
      <c r="E18" s="3">
        <v>93.59931682000473</v>
      </c>
      <c r="F18" s="3">
        <v>144.08</v>
      </c>
      <c r="G18" s="3">
        <v>294.211549139367</v>
      </c>
      <c r="H18" s="11">
        <v>0.03336416885120985</v>
      </c>
      <c r="I18" s="10">
        <v>0.26599852887090836</v>
      </c>
      <c r="J18" s="10">
        <v>0.3217960710944807</v>
      </c>
      <c r="L18" s="1"/>
      <c r="M18" s="11">
        <v>0.28843190224327087</v>
      </c>
      <c r="N18" s="11">
        <v>0.03336416885120985</v>
      </c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 s="4"/>
      <c r="AS18" s="4"/>
      <c r="AT18" s="4"/>
      <c r="AU18" s="4"/>
      <c r="AV18" s="4"/>
    </row>
    <row r="19" spans="2:48" ht="12.75">
      <c r="B19" s="1">
        <f t="shared" si="0"/>
        <v>1955</v>
      </c>
      <c r="C19" s="2">
        <v>643.54</v>
      </c>
      <c r="D19" s="3">
        <v>404.16</v>
      </c>
      <c r="E19" s="3">
        <v>131.7724635609286</v>
      </c>
      <c r="F19" s="3">
        <v>209.82</v>
      </c>
      <c r="G19" s="3">
        <v>306.71051377371083</v>
      </c>
      <c r="H19" s="11">
        <v>0.04248291636037416</v>
      </c>
      <c r="I19" s="10">
        <v>0.4676447091292033</v>
      </c>
      <c r="J19" s="10">
        <v>0.5181410710073131</v>
      </c>
      <c r="L19" s="1"/>
      <c r="M19" s="11">
        <v>0.47565815464693895</v>
      </c>
      <c r="N19" s="11">
        <v>0.04248291636037416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 s="4"/>
      <c r="AS19" s="4"/>
      <c r="AT19" s="4"/>
      <c r="AU19" s="4"/>
      <c r="AV19" s="4"/>
    </row>
    <row r="20" spans="2:48" ht="12.75">
      <c r="B20" s="1">
        <f t="shared" si="0"/>
        <v>1956</v>
      </c>
      <c r="C20" s="2">
        <v>891.95</v>
      </c>
      <c r="D20" s="3">
        <v>544.95</v>
      </c>
      <c r="E20" s="3">
        <v>163.94016873143113</v>
      </c>
      <c r="F20" s="3">
        <v>268.33</v>
      </c>
      <c r="G20" s="3">
        <v>332.4078559982112</v>
      </c>
      <c r="H20" s="11">
        <v>0.0837837017985621</v>
      </c>
      <c r="I20" s="10">
        <v>0.34835213776722096</v>
      </c>
      <c r="J20" s="10">
        <v>0.3860055319016691</v>
      </c>
      <c r="L20" s="1"/>
      <c r="M20" s="11">
        <v>0.302221830103107</v>
      </c>
      <c r="N20" s="11">
        <v>0.0837837017985621</v>
      </c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 s="4"/>
      <c r="AS20" s="4"/>
      <c r="AT20" s="4"/>
      <c r="AU20" s="4"/>
      <c r="AV20" s="4"/>
    </row>
    <row r="21" spans="2:48" ht="12.75">
      <c r="B21" s="1">
        <f t="shared" si="0"/>
        <v>1957</v>
      </c>
      <c r="C21" s="2">
        <v>787.66</v>
      </c>
      <c r="D21" s="3">
        <v>466.54</v>
      </c>
      <c r="E21" s="3">
        <v>123.94708427494096</v>
      </c>
      <c r="F21" s="3">
        <v>209.26</v>
      </c>
      <c r="G21" s="3">
        <v>376.4025614068623</v>
      </c>
      <c r="H21" s="11">
        <v>0.13235158139249226</v>
      </c>
      <c r="I21" s="10">
        <v>-0.14388476006973117</v>
      </c>
      <c r="J21" s="10">
        <v>-0.11692359437188193</v>
      </c>
      <c r="L21" s="1"/>
      <c r="M21" s="11">
        <v>-0.24927517576437408</v>
      </c>
      <c r="N21" s="11">
        <v>0.13235158139249226</v>
      </c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 s="4"/>
      <c r="AS21" s="4"/>
      <c r="AT21" s="4"/>
      <c r="AU21" s="4"/>
      <c r="AV21" s="4"/>
    </row>
    <row r="22" spans="2:48" ht="12.75">
      <c r="B22" s="1">
        <f t="shared" si="0"/>
        <v>1958</v>
      </c>
      <c r="C22" s="2">
        <v>750.37</v>
      </c>
      <c r="D22" s="3">
        <v>428.2</v>
      </c>
      <c r="E22" s="3">
        <v>101.68444633980567</v>
      </c>
      <c r="F22" s="3">
        <v>178.19</v>
      </c>
      <c r="G22" s="3">
        <v>421.1066838767608</v>
      </c>
      <c r="H22" s="11">
        <v>0.11876678602507384</v>
      </c>
      <c r="I22" s="10">
        <v>-0.08217944870750638</v>
      </c>
      <c r="J22" s="10">
        <v>-0.04734276210547694</v>
      </c>
      <c r="L22" s="1"/>
      <c r="M22" s="11">
        <v>-0.1661095481305508</v>
      </c>
      <c r="N22" s="11">
        <v>0.11876678602507384</v>
      </c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 s="4"/>
      <c r="AS22" s="4"/>
      <c r="AT22" s="4"/>
      <c r="AU22" s="4"/>
      <c r="AV22" s="4"/>
    </row>
    <row r="23" spans="2:48" ht="12.75">
      <c r="B23" s="1">
        <f t="shared" si="0"/>
        <v>1959</v>
      </c>
      <c r="C23" s="2">
        <v>678.26</v>
      </c>
      <c r="D23" s="3">
        <v>371.19</v>
      </c>
      <c r="E23" s="3">
        <v>84.8812682452157</v>
      </c>
      <c r="F23" s="3">
        <v>155.1</v>
      </c>
      <c r="G23" s="3">
        <v>437.30496453900713</v>
      </c>
      <c r="H23" s="11">
        <v>0.03846597853333256</v>
      </c>
      <c r="I23" s="10">
        <v>-0.13313872022419426</v>
      </c>
      <c r="J23" s="10">
        <v>-0.09609925769953487</v>
      </c>
      <c r="L23" s="1"/>
      <c r="M23" s="11">
        <v>-0.1345652362328673</v>
      </c>
      <c r="N23" s="11">
        <v>0.03846597853333256</v>
      </c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 s="4"/>
      <c r="AS23" s="4"/>
      <c r="AT23" s="4"/>
      <c r="AU23" s="4"/>
      <c r="AV23" s="4"/>
    </row>
    <row r="24" spans="2:48" ht="12.75">
      <c r="B24" s="1">
        <f t="shared" si="0"/>
        <v>1960</v>
      </c>
      <c r="C24" s="2">
        <v>741.87</v>
      </c>
      <c r="D24" s="3">
        <v>387.46</v>
      </c>
      <c r="E24" s="3">
        <v>88.01897070915389</v>
      </c>
      <c r="F24" s="3">
        <v>168.53</v>
      </c>
      <c r="G24" s="3">
        <v>440.2005577641963</v>
      </c>
      <c r="H24" s="11">
        <v>0.006621450612255497</v>
      </c>
      <c r="I24" s="10">
        <v>0.04383199978447694</v>
      </c>
      <c r="J24" s="10">
        <v>0.09378409459499304</v>
      </c>
      <c r="L24" s="1"/>
      <c r="M24" s="11">
        <v>0.08716264398273754</v>
      </c>
      <c r="N24" s="11">
        <v>0.006621450612255497</v>
      </c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 s="4"/>
      <c r="AS24" s="4"/>
      <c r="AT24" s="4"/>
      <c r="AU24" s="4"/>
      <c r="AV24" s="4"/>
    </row>
    <row r="25" spans="2:48" ht="12.75">
      <c r="B25" s="1">
        <f t="shared" si="0"/>
        <v>1961</v>
      </c>
      <c r="C25" s="2">
        <v>1024.1</v>
      </c>
      <c r="D25" s="3">
        <v>511.84</v>
      </c>
      <c r="E25" s="3">
        <v>113.99323034859879</v>
      </c>
      <c r="F25" s="3">
        <v>228.08</v>
      </c>
      <c r="G25" s="3">
        <v>449.0091196071553</v>
      </c>
      <c r="H25" s="11">
        <v>0.020010337759902574</v>
      </c>
      <c r="I25" s="10">
        <v>0.32101378206782627</v>
      </c>
      <c r="J25" s="10">
        <v>0.3804305336514482</v>
      </c>
      <c r="L25" s="1"/>
      <c r="M25" s="11">
        <v>0.3604201958915456</v>
      </c>
      <c r="N25" s="11">
        <v>0.020010337759902574</v>
      </c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 s="4"/>
      <c r="AS25" s="4"/>
      <c r="AT25" s="4"/>
      <c r="AU25" s="4"/>
      <c r="AV25" s="4"/>
    </row>
    <row r="26" spans="2:48" ht="12.75">
      <c r="B26" s="1">
        <f t="shared" si="0"/>
        <v>1962</v>
      </c>
      <c r="C26" s="2">
        <v>1224.04</v>
      </c>
      <c r="D26" s="3">
        <v>590.5</v>
      </c>
      <c r="E26" s="3">
        <v>119.05133002189471</v>
      </c>
      <c r="F26" s="3">
        <v>246.78</v>
      </c>
      <c r="G26" s="3">
        <v>496.00453845530427</v>
      </c>
      <c r="H26" s="11">
        <v>0.10466473128489229</v>
      </c>
      <c r="I26" s="10">
        <v>0.15368083776180064</v>
      </c>
      <c r="J26" s="10">
        <v>0.19523484034762228</v>
      </c>
      <c r="L26" s="1">
        <v>100</v>
      </c>
      <c r="M26" s="11">
        <v>0.09057010906273</v>
      </c>
      <c r="N26" s="11">
        <v>0.10466473128489229</v>
      </c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 s="4"/>
      <c r="AS26" s="4"/>
      <c r="AT26" s="4"/>
      <c r="AU26" s="4"/>
      <c r="AV26" s="4"/>
    </row>
    <row r="27" spans="2:48" ht="12.75">
      <c r="B27" s="1">
        <f t="shared" si="0"/>
        <v>1963</v>
      </c>
      <c r="C27" s="2">
        <v>1229.41</v>
      </c>
      <c r="D27" s="3">
        <v>573.06</v>
      </c>
      <c r="E27" s="3">
        <v>110.03371015365093</v>
      </c>
      <c r="F27" s="3">
        <v>236.06</v>
      </c>
      <c r="G27" s="3">
        <v>520.8040328729984</v>
      </c>
      <c r="H27" s="11">
        <v>0.04999852318877296</v>
      </c>
      <c r="I27" s="10">
        <v>-0.029534292972057674</v>
      </c>
      <c r="J27" s="10">
        <v>0.0043871115323028675</v>
      </c>
      <c r="K27" s="12">
        <v>0.0525</v>
      </c>
      <c r="L27" s="13">
        <v>105.25</v>
      </c>
      <c r="M27" s="11">
        <v>-0.04561141165647009</v>
      </c>
      <c r="N27" s="11">
        <v>0.04999852318877296</v>
      </c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 s="4"/>
      <c r="AS27" s="4"/>
      <c r="AT27" s="4"/>
      <c r="AU27" s="4"/>
      <c r="AV27" s="4"/>
    </row>
    <row r="28" spans="2:48" ht="12.75">
      <c r="B28" s="1">
        <f t="shared" si="0"/>
        <v>1964</v>
      </c>
      <c r="C28" s="2">
        <v>1322.94</v>
      </c>
      <c r="D28" s="3">
        <v>596.6</v>
      </c>
      <c r="E28" s="3">
        <v>100.89446082210833</v>
      </c>
      <c r="F28" s="3">
        <v>223.73</v>
      </c>
      <c r="G28" s="3">
        <v>591.3109551691772</v>
      </c>
      <c r="H28" s="11">
        <v>0.1353809069166183</v>
      </c>
      <c r="I28" s="10">
        <v>0.041077723100548136</v>
      </c>
      <c r="J28" s="10">
        <v>0.07607714269446308</v>
      </c>
      <c r="K28" s="12">
        <v>0.0525</v>
      </c>
      <c r="L28" s="13">
        <v>110.775625</v>
      </c>
      <c r="M28" s="11">
        <v>-0.05930376422215522</v>
      </c>
      <c r="N28" s="11">
        <v>0.1353809069166183</v>
      </c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 s="4"/>
      <c r="AS28" s="4"/>
      <c r="AT28" s="4"/>
      <c r="AU28" s="4"/>
      <c r="AV28" s="4"/>
    </row>
    <row r="29" spans="2:48" ht="12.75">
      <c r="B29" s="1">
        <f t="shared" si="0"/>
        <v>1965</v>
      </c>
      <c r="C29" s="2">
        <v>1467.57</v>
      </c>
      <c r="D29" s="3">
        <v>639.78</v>
      </c>
      <c r="E29" s="3">
        <v>98.97262372493304</v>
      </c>
      <c r="F29" s="3">
        <v>227.03</v>
      </c>
      <c r="G29" s="3">
        <v>646.4211778179096</v>
      </c>
      <c r="H29" s="11">
        <v>0.09320007039775713</v>
      </c>
      <c r="I29" s="10">
        <v>0.07237680187730455</v>
      </c>
      <c r="J29" s="10">
        <v>0.10932468592679934</v>
      </c>
      <c r="K29" s="12">
        <v>0.057</v>
      </c>
      <c r="L29" s="13">
        <v>117.08983562499999</v>
      </c>
      <c r="M29" s="11">
        <v>0.016124615529042208</v>
      </c>
      <c r="N29" s="11">
        <v>0.09320007039775713</v>
      </c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 s="4"/>
      <c r="AS29" s="4"/>
      <c r="AT29" s="4"/>
      <c r="AU29" s="4"/>
      <c r="AV29" s="4"/>
    </row>
    <row r="30" spans="2:48" ht="12.75">
      <c r="B30" s="1">
        <f t="shared" si="0"/>
        <v>1966</v>
      </c>
      <c r="C30" s="2">
        <v>1571.75</v>
      </c>
      <c r="D30" s="3">
        <v>661.46</v>
      </c>
      <c r="E30" s="3">
        <v>97.25681946874502</v>
      </c>
      <c r="F30" s="3">
        <v>231.1</v>
      </c>
      <c r="G30" s="3">
        <v>680.116832540026</v>
      </c>
      <c r="H30" s="11">
        <v>0.05212647091152123</v>
      </c>
      <c r="I30" s="10">
        <v>0.033886648535434105</v>
      </c>
      <c r="J30" s="10">
        <v>0.07098809596816502</v>
      </c>
      <c r="K30" s="12">
        <v>0.0615</v>
      </c>
      <c r="L30" s="13">
        <v>124.29086051593751</v>
      </c>
      <c r="M30" s="11">
        <v>0.018861625056643794</v>
      </c>
      <c r="N30" s="11">
        <v>0.05212647091152123</v>
      </c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 s="4"/>
      <c r="AS30" s="4"/>
      <c r="AT30" s="4"/>
      <c r="AU30" s="4"/>
      <c r="AV30" s="4"/>
    </row>
    <row r="31" spans="2:48" ht="12.75">
      <c r="B31" s="1">
        <f t="shared" si="0"/>
        <v>1967</v>
      </c>
      <c r="C31" s="2">
        <v>1641.17</v>
      </c>
      <c r="D31" s="3">
        <v>664.51</v>
      </c>
      <c r="E31" s="3">
        <v>91.85565090758423</v>
      </c>
      <c r="F31" s="3">
        <v>226.86</v>
      </c>
      <c r="G31" s="3">
        <v>723.4285462399718</v>
      </c>
      <c r="H31" s="11">
        <v>0.06368275512045463</v>
      </c>
      <c r="I31" s="10">
        <v>0.004611012003749249</v>
      </c>
      <c r="J31" s="10">
        <v>0.04416732940989343</v>
      </c>
      <c r="K31" s="12">
        <v>0.07</v>
      </c>
      <c r="L31" s="13">
        <v>132.99122075205315</v>
      </c>
      <c r="M31" s="11">
        <v>-0.019515425710561196</v>
      </c>
      <c r="N31" s="11">
        <v>0.06368275512045463</v>
      </c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 s="4"/>
      <c r="AS31" s="4"/>
      <c r="AT31" s="4"/>
      <c r="AU31" s="4"/>
      <c r="AV31" s="4"/>
    </row>
    <row r="32" spans="2:48" ht="12.75">
      <c r="B32" s="1">
        <f t="shared" si="0"/>
        <v>1968</v>
      </c>
      <c r="C32" s="2">
        <v>2233.81</v>
      </c>
      <c r="D32" s="3">
        <v>875.33</v>
      </c>
      <c r="E32" s="3">
        <v>117.6505966040084</v>
      </c>
      <c r="F32" s="3">
        <v>300.24</v>
      </c>
      <c r="G32" s="3">
        <v>744.0081268318678</v>
      </c>
      <c r="H32" s="11">
        <v>0.028447288538527626</v>
      </c>
      <c r="I32" s="10">
        <v>0.31725632420881555</v>
      </c>
      <c r="J32" s="10">
        <v>0.3611082337600613</v>
      </c>
      <c r="K32" s="12">
        <v>0.0737</v>
      </c>
      <c r="L32" s="13">
        <v>142.79267372147947</v>
      </c>
      <c r="M32" s="11">
        <v>0.33266094522153367</v>
      </c>
      <c r="N32" s="11">
        <v>0.028447288538527626</v>
      </c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 s="4"/>
      <c r="AS32" s="4"/>
      <c r="AT32" s="4"/>
      <c r="AU32" s="4"/>
      <c r="AV32" s="4"/>
    </row>
    <row r="33" spans="2:48" ht="12.75">
      <c r="B33" s="1">
        <f t="shared" si="0"/>
        <v>1969</v>
      </c>
      <c r="C33" s="2">
        <v>3478.85</v>
      </c>
      <c r="D33" s="3">
        <v>1330.48</v>
      </c>
      <c r="E33" s="3">
        <v>173.03487393822672</v>
      </c>
      <c r="F33" s="3">
        <v>452.44</v>
      </c>
      <c r="G33" s="3">
        <v>768.908584563699</v>
      </c>
      <c r="H33" s="11">
        <v>0.03346799159017566</v>
      </c>
      <c r="I33" s="10">
        <v>0.5199753235922451</v>
      </c>
      <c r="J33" s="10">
        <v>0.5573616377400048</v>
      </c>
      <c r="K33" s="12">
        <v>0.0765</v>
      </c>
      <c r="L33" s="13">
        <v>153.71631326117264</v>
      </c>
      <c r="M33" s="11">
        <v>0.5238936461498291</v>
      </c>
      <c r="N33" s="11">
        <v>0.03346799159017566</v>
      </c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 s="4"/>
      <c r="AS33" s="4"/>
      <c r="AT33" s="4"/>
      <c r="AU33" s="4"/>
      <c r="AV33" s="4"/>
    </row>
    <row r="34" spans="2:48" ht="12.75">
      <c r="B34" s="1">
        <f t="shared" si="0"/>
        <v>1970</v>
      </c>
      <c r="C34" s="2">
        <v>3153.49</v>
      </c>
      <c r="D34" s="3">
        <v>1174.71</v>
      </c>
      <c r="E34" s="3">
        <v>143.081510009545</v>
      </c>
      <c r="F34" s="3">
        <v>384.1</v>
      </c>
      <c r="G34" s="3">
        <v>821.0075501171568</v>
      </c>
      <c r="H34" s="11">
        <v>0.06775703458041149</v>
      </c>
      <c r="I34" s="10">
        <v>-0.11707804702062408</v>
      </c>
      <c r="J34" s="10">
        <v>-0.09352515917616455</v>
      </c>
      <c r="K34" s="12">
        <v>0.0971</v>
      </c>
      <c r="L34" s="13">
        <v>168.6421672788325</v>
      </c>
      <c r="M34" s="11">
        <v>-0.16128219375657604</v>
      </c>
      <c r="N34" s="11">
        <v>0.06775703458041149</v>
      </c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 s="4"/>
      <c r="AS34" s="4"/>
      <c r="AT34" s="4"/>
      <c r="AU34" s="4"/>
      <c r="AV34" s="4"/>
    </row>
    <row r="35" spans="2:48" ht="12.75">
      <c r="B35" s="1">
        <f t="shared" si="0"/>
        <v>1971</v>
      </c>
      <c r="C35" s="2">
        <v>3739.15</v>
      </c>
      <c r="D35" s="3">
        <v>1353.46</v>
      </c>
      <c r="E35" s="3">
        <v>150.34784525894923</v>
      </c>
      <c r="F35" s="3">
        <v>415.36</v>
      </c>
      <c r="G35" s="3">
        <v>900.2190870570107</v>
      </c>
      <c r="H35" s="11">
        <v>0.0964808873299039</v>
      </c>
      <c r="I35" s="10">
        <v>0.15216521524461357</v>
      </c>
      <c r="J35" s="10">
        <v>0.185718045720773</v>
      </c>
      <c r="K35" s="12">
        <v>0.0881</v>
      </c>
      <c r="L35" s="13">
        <v>183.49954221609764</v>
      </c>
      <c r="M35" s="11">
        <v>0.0892371583908691</v>
      </c>
      <c r="N35" s="11">
        <v>0.0964808873299039</v>
      </c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 s="4"/>
      <c r="AS35" s="4"/>
      <c r="AT35" s="4"/>
      <c r="AU35" s="4"/>
      <c r="AV35" s="4"/>
    </row>
    <row r="36" spans="2:48" ht="12.75">
      <c r="B36" s="1">
        <f t="shared" si="0"/>
        <v>1972</v>
      </c>
      <c r="C36" s="2">
        <v>5061.98</v>
      </c>
      <c r="D36" s="3">
        <v>1785.45</v>
      </c>
      <c r="E36" s="3">
        <v>184.71121102809573</v>
      </c>
      <c r="F36" s="3">
        <v>523.68</v>
      </c>
      <c r="G36" s="3">
        <v>966.6170180262756</v>
      </c>
      <c r="H36" s="11">
        <v>0.07375752405598557</v>
      </c>
      <c r="I36" s="10">
        <v>0.3191745600165501</v>
      </c>
      <c r="J36" s="10">
        <v>0.3537782651137289</v>
      </c>
      <c r="K36" s="12">
        <v>0.0833</v>
      </c>
      <c r="L36" s="13">
        <v>198.78505408269857</v>
      </c>
      <c r="M36" s="11">
        <v>0.2800207410577433</v>
      </c>
      <c r="N36" s="11">
        <v>0.07375752405598557</v>
      </c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 s="4"/>
      <c r="AS36" s="4"/>
      <c r="AT36" s="4"/>
      <c r="AU36" s="4"/>
      <c r="AV36" s="4"/>
    </row>
    <row r="37" spans="2:48" ht="12.75">
      <c r="B37" s="1">
        <f aca="true" t="shared" si="1" ref="B37:B61">B36+1</f>
        <v>1973</v>
      </c>
      <c r="C37" s="2">
        <v>5877.43</v>
      </c>
      <c r="D37" s="3">
        <v>2028.35</v>
      </c>
      <c r="E37" s="3">
        <v>183.75292559843334</v>
      </c>
      <c r="F37" s="3">
        <v>532.45</v>
      </c>
      <c r="G37" s="3">
        <v>1103.8463705512254</v>
      </c>
      <c r="H37" s="11">
        <v>0.14196869076974972</v>
      </c>
      <c r="I37" s="10">
        <v>0.13604413453191055</v>
      </c>
      <c r="J37" s="10">
        <v>0.16109309005566996</v>
      </c>
      <c r="K37" s="12">
        <v>0.0904</v>
      </c>
      <c r="L37" s="13">
        <v>216.75522297177451</v>
      </c>
      <c r="M37" s="11">
        <v>0.019124399285920246</v>
      </c>
      <c r="N37" s="11">
        <v>0.14196869076974972</v>
      </c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 s="4"/>
      <c r="AS37" s="4"/>
      <c r="AT37" s="4"/>
      <c r="AU37" s="4"/>
      <c r="AV37" s="4"/>
    </row>
    <row r="38" spans="2:48" ht="12.75">
      <c r="B38" s="1">
        <f t="shared" si="1"/>
        <v>1974</v>
      </c>
      <c r="C38" s="2">
        <v>5402.12</v>
      </c>
      <c r="D38" s="3">
        <v>1820.32</v>
      </c>
      <c r="E38" s="3">
        <v>139.88386811103788</v>
      </c>
      <c r="F38" s="3">
        <v>415.13</v>
      </c>
      <c r="G38" s="3">
        <v>1301.3080239924843</v>
      </c>
      <c r="H38" s="11">
        <v>0.17888508646602053</v>
      </c>
      <c r="I38" s="10">
        <v>-0.10256119506002415</v>
      </c>
      <c r="J38" s="10">
        <v>-0.08087038042137473</v>
      </c>
      <c r="K38" s="12">
        <v>0.1164</v>
      </c>
      <c r="L38" s="13">
        <v>241.9855309256891</v>
      </c>
      <c r="M38" s="11">
        <v>-0.25975546688739515</v>
      </c>
      <c r="N38" s="11">
        <v>0.17888508646602053</v>
      </c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 s="4"/>
      <c r="AS38" s="4"/>
      <c r="AT38" s="4"/>
      <c r="AU38" s="4"/>
      <c r="AV38" s="4"/>
    </row>
    <row r="39" spans="2:48" ht="12.75">
      <c r="B39" s="1">
        <f t="shared" si="1"/>
        <v>1975</v>
      </c>
      <c r="C39" s="2">
        <v>5791.74</v>
      </c>
      <c r="D39" s="3">
        <v>1897.11</v>
      </c>
      <c r="E39" s="3">
        <v>127.76587460763086</v>
      </c>
      <c r="F39" s="3">
        <v>390.06</v>
      </c>
      <c r="G39" s="3">
        <v>1484.8331025996</v>
      </c>
      <c r="H39" s="11">
        <v>0.14103123566705644</v>
      </c>
      <c r="I39" s="10">
        <v>0.042184890568691236</v>
      </c>
      <c r="J39" s="10">
        <v>0.07212353668559746</v>
      </c>
      <c r="K39" s="12">
        <v>0.1099</v>
      </c>
      <c r="L39" s="13">
        <v>268.57974077442236</v>
      </c>
      <c r="M39" s="11">
        <v>-0.06890769898145899</v>
      </c>
      <c r="N39" s="11">
        <v>0.14103123566705644</v>
      </c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 s="4"/>
      <c r="AS39" s="4"/>
      <c r="AT39" s="4"/>
      <c r="AU39" s="4"/>
      <c r="AV39" s="4"/>
    </row>
    <row r="40" spans="2:48" ht="12.75">
      <c r="B40" s="1">
        <f t="shared" si="1"/>
        <v>1976</v>
      </c>
      <c r="C40" s="2">
        <v>4235.62</v>
      </c>
      <c r="D40" s="3">
        <v>1339.62</v>
      </c>
      <c r="E40" s="3">
        <v>75.32717651725132</v>
      </c>
      <c r="F40" s="3">
        <v>238.17</v>
      </c>
      <c r="G40" s="3">
        <v>1778.4019817777216</v>
      </c>
      <c r="H40" s="11">
        <v>0.19771170151322082</v>
      </c>
      <c r="I40" s="10">
        <v>-0.2938627702136408</v>
      </c>
      <c r="J40" s="10">
        <v>-0.26867918794697276</v>
      </c>
      <c r="K40" s="12">
        <v>0.1086</v>
      </c>
      <c r="L40" s="13">
        <v>297.7475006225246</v>
      </c>
      <c r="M40" s="11">
        <v>-0.4663908894601936</v>
      </c>
      <c r="N40" s="11">
        <v>0.19771170151322082</v>
      </c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 s="4"/>
      <c r="AS40" s="4"/>
      <c r="AT40" s="4"/>
      <c r="AU40" s="4"/>
      <c r="AV40" s="4"/>
    </row>
    <row r="41" spans="2:48" ht="12.75">
      <c r="B41" s="1">
        <f t="shared" si="1"/>
        <v>1977</v>
      </c>
      <c r="C41" s="2">
        <v>3035.2</v>
      </c>
      <c r="D41" s="3">
        <v>906.71</v>
      </c>
      <c r="E41" s="3">
        <v>40.331746540590416</v>
      </c>
      <c r="F41" s="3">
        <v>135.01</v>
      </c>
      <c r="G41" s="3">
        <v>2248.129768165321</v>
      </c>
      <c r="H41" s="11">
        <v>0.26412914020600176</v>
      </c>
      <c r="I41" s="10">
        <v>-0.3231588062286319</v>
      </c>
      <c r="J41" s="10">
        <v>-0.2834106931216681</v>
      </c>
      <c r="K41" s="12">
        <v>0.1158</v>
      </c>
      <c r="L41" s="13">
        <v>332.226661194613</v>
      </c>
      <c r="M41" s="11">
        <v>-0.54753983332767</v>
      </c>
      <c r="N41" s="11">
        <v>0.26412914020600176</v>
      </c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 s="4"/>
      <c r="AS41" s="4"/>
      <c r="AT41" s="4"/>
      <c r="AU41" s="4"/>
      <c r="AV41" s="4"/>
    </row>
    <row r="42" spans="2:48" ht="12.75">
      <c r="B42" s="1">
        <f t="shared" si="1"/>
        <v>1978</v>
      </c>
      <c r="C42" s="2">
        <v>2916.15</v>
      </c>
      <c r="D42" s="3">
        <v>815.32</v>
      </c>
      <c r="E42" s="3">
        <v>31.193612262743684</v>
      </c>
      <c r="F42" s="3">
        <v>111.57</v>
      </c>
      <c r="G42" s="3">
        <v>2613.7402527561176</v>
      </c>
      <c r="H42" s="11">
        <v>0.16262872800673245</v>
      </c>
      <c r="I42" s="10">
        <v>-0.10079297680625554</v>
      </c>
      <c r="J42" s="10">
        <v>-0.039223115445440104</v>
      </c>
      <c r="K42" s="12">
        <v>0.1349</v>
      </c>
      <c r="L42" s="13">
        <v>377.04403778976626</v>
      </c>
      <c r="M42" s="11">
        <v>-0.20185184345217255</v>
      </c>
      <c r="N42" s="11">
        <v>0.16262872800673245</v>
      </c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 s="4"/>
      <c r="AS42" s="4"/>
      <c r="AT42" s="4"/>
      <c r="AU42" s="4"/>
      <c r="AV42" s="4"/>
    </row>
    <row r="43" spans="2:48" ht="12.75">
      <c r="B43" s="1">
        <f t="shared" si="1"/>
        <v>1979</v>
      </c>
      <c r="C43" s="2">
        <v>2655.93</v>
      </c>
      <c r="D43" s="3">
        <v>686.62</v>
      </c>
      <c r="E43" s="3">
        <v>22.7242050807062</v>
      </c>
      <c r="F43" s="3">
        <v>87.9</v>
      </c>
      <c r="G43" s="3">
        <v>3021.535836177474</v>
      </c>
      <c r="H43" s="11">
        <v>0.1560199346478086</v>
      </c>
      <c r="I43" s="10">
        <v>-0.15785213167835943</v>
      </c>
      <c r="J43" s="10">
        <v>-0.08923409289645601</v>
      </c>
      <c r="K43" s="12">
        <v>0.142</v>
      </c>
      <c r="L43" s="13">
        <v>430.58429115591304</v>
      </c>
      <c r="M43" s="11">
        <v>-0.24525402754426473</v>
      </c>
      <c r="N43" s="11">
        <v>0.1560199346478086</v>
      </c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 s="4"/>
      <c r="AS43" s="4"/>
      <c r="AT43" s="4"/>
      <c r="AU43" s="4"/>
      <c r="AV43" s="4"/>
    </row>
    <row r="44" spans="2:48" ht="12.75">
      <c r="B44" s="1">
        <f t="shared" si="1"/>
        <v>1980</v>
      </c>
      <c r="C44" s="2">
        <v>3110.88</v>
      </c>
      <c r="D44" s="3">
        <v>730.86</v>
      </c>
      <c r="E44" s="3">
        <v>20.9868988196266</v>
      </c>
      <c r="F44" s="3">
        <v>89.33</v>
      </c>
      <c r="G44" s="3">
        <v>3482.4583006828616</v>
      </c>
      <c r="H44" s="11">
        <v>0.15254575470747955</v>
      </c>
      <c r="I44" s="10">
        <v>0.06443156331012778</v>
      </c>
      <c r="J44" s="10">
        <v>0.17129593023912548</v>
      </c>
      <c r="K44" s="12">
        <v>0.1482</v>
      </c>
      <c r="L44" s="13">
        <v>494.3968831052194</v>
      </c>
      <c r="M44" s="11">
        <v>0.01875017553164593</v>
      </c>
      <c r="N44" s="11">
        <v>0.15254575470747955</v>
      </c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 s="4"/>
      <c r="AS44" s="4"/>
      <c r="AT44" s="4"/>
      <c r="AU44" s="4"/>
      <c r="AV44" s="4"/>
    </row>
    <row r="45" spans="2:48" ht="12.75">
      <c r="B45" s="1">
        <f t="shared" si="1"/>
        <v>1981</v>
      </c>
      <c r="C45" s="2">
        <v>4224.04</v>
      </c>
      <c r="D45" s="3">
        <v>912.79</v>
      </c>
      <c r="E45" s="3">
        <v>22.90381059364968</v>
      </c>
      <c r="F45" s="3">
        <v>105.99</v>
      </c>
      <c r="G45" s="3">
        <v>3985.3193697518636</v>
      </c>
      <c r="H45" s="11">
        <v>0.14439830305230017</v>
      </c>
      <c r="I45" s="10">
        <v>0.24892592288536775</v>
      </c>
      <c r="J45" s="10">
        <v>0.3578280100807487</v>
      </c>
      <c r="K45" s="12">
        <v>0.1476</v>
      </c>
      <c r="L45" s="13">
        <v>567.3698630515497</v>
      </c>
      <c r="M45" s="11">
        <v>0.21342970702844855</v>
      </c>
      <c r="N45" s="11">
        <v>0.14439830305230017</v>
      </c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 s="4"/>
      <c r="AS45" s="4"/>
      <c r="AT45" s="4"/>
      <c r="AU45" s="4"/>
      <c r="AV45" s="4"/>
    </row>
    <row r="46" spans="2:48" ht="12.75">
      <c r="B46" s="1">
        <f t="shared" si="1"/>
        <v>1982</v>
      </c>
      <c r="C46" s="2">
        <v>3797.79</v>
      </c>
      <c r="D46" s="3">
        <v>746.33</v>
      </c>
      <c r="E46" s="3">
        <v>16.350207884058886</v>
      </c>
      <c r="F46" s="3">
        <v>83.2</v>
      </c>
      <c r="G46" s="3">
        <v>4564.651442307692</v>
      </c>
      <c r="H46" s="11">
        <v>0.14536653623117268</v>
      </c>
      <c r="I46" s="10">
        <v>-0.18236396104251795</v>
      </c>
      <c r="J46" s="10">
        <v>-0.1009105027414513</v>
      </c>
      <c r="K46" s="12">
        <v>0.171</v>
      </c>
      <c r="L46" s="13">
        <v>664.3901096333648</v>
      </c>
      <c r="M46" s="11">
        <v>-0.24627703897262387</v>
      </c>
      <c r="N46" s="11">
        <v>0.14536653623117268</v>
      </c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 s="4"/>
      <c r="AS46" s="4"/>
      <c r="AT46" s="4"/>
      <c r="AU46" s="4"/>
      <c r="AV46" s="4"/>
    </row>
    <row r="47" spans="2:48" ht="12.75">
      <c r="B47" s="1">
        <f t="shared" si="1"/>
        <v>1983</v>
      </c>
      <c r="C47" s="2">
        <v>5003.73</v>
      </c>
      <c r="D47" s="3">
        <v>877.77</v>
      </c>
      <c r="E47" s="3">
        <v>17.20374678489847</v>
      </c>
      <c r="F47" s="3">
        <v>98.07</v>
      </c>
      <c r="G47" s="3">
        <v>5102.202508412358</v>
      </c>
      <c r="H47" s="11">
        <v>0.1177638803090959</v>
      </c>
      <c r="I47" s="10">
        <v>0.17611512333686163</v>
      </c>
      <c r="J47" s="10">
        <v>0.31753730459030116</v>
      </c>
      <c r="K47" s="12">
        <v>0.1871</v>
      </c>
      <c r="L47" s="13">
        <v>788.6974991457673</v>
      </c>
      <c r="M47" s="11">
        <v>0.19977342428120526</v>
      </c>
      <c r="N47" s="11">
        <v>0.1177638803090959</v>
      </c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 s="4"/>
      <c r="AS47" s="4"/>
      <c r="AT47" s="4"/>
      <c r="AU47" s="4"/>
      <c r="AV47" s="4"/>
    </row>
    <row r="48" spans="2:48" ht="12.75">
      <c r="B48" s="1">
        <f t="shared" si="1"/>
        <v>1984</v>
      </c>
      <c r="C48" s="2">
        <v>7647.3</v>
      </c>
      <c r="D48" s="3">
        <v>1256.99</v>
      </c>
      <c r="E48" s="3">
        <v>22.600934316686935</v>
      </c>
      <c r="F48" s="3">
        <v>137.5</v>
      </c>
      <c r="G48" s="3">
        <v>5561.672727272728</v>
      </c>
      <c r="H48" s="11">
        <v>0.0900533089587896</v>
      </c>
      <c r="I48" s="10">
        <v>0.43202661289403843</v>
      </c>
      <c r="J48" s="10">
        <v>0.5283198733744627</v>
      </c>
      <c r="K48" s="12">
        <v>0.1398</v>
      </c>
      <c r="L48" s="13">
        <v>898.9574095263455</v>
      </c>
      <c r="M48" s="11">
        <v>0.43826656441567313</v>
      </c>
      <c r="N48" s="11">
        <v>0.0900533089587896</v>
      </c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 s="4"/>
      <c r="AS48" s="4"/>
      <c r="AT48" s="4"/>
      <c r="AU48" s="4"/>
      <c r="AV48" s="4"/>
    </row>
    <row r="49" spans="2:48" ht="12.75">
      <c r="B49" s="1">
        <f t="shared" si="1"/>
        <v>1985</v>
      </c>
      <c r="C49" s="2">
        <v>10940.29</v>
      </c>
      <c r="D49" s="3">
        <v>1704.63</v>
      </c>
      <c r="E49" s="3">
        <v>28.342228313874678</v>
      </c>
      <c r="F49" s="3">
        <v>181.9</v>
      </c>
      <c r="G49" s="3">
        <v>6014.452996151732</v>
      </c>
      <c r="H49" s="11">
        <v>0.08141080769796272</v>
      </c>
      <c r="I49" s="10">
        <v>0.3561205737515811</v>
      </c>
      <c r="J49" s="10">
        <v>0.4306081885109778</v>
      </c>
      <c r="K49" s="12">
        <v>0.1232</v>
      </c>
      <c r="L49" s="13">
        <v>1009.7089623799912</v>
      </c>
      <c r="M49" s="11">
        <v>0.3491973808130151</v>
      </c>
      <c r="N49" s="11">
        <v>0.08141080769796272</v>
      </c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 s="4"/>
      <c r="AS49" s="4"/>
      <c r="AT49" s="4"/>
      <c r="AU49" s="4"/>
      <c r="AV49" s="4"/>
    </row>
    <row r="50" spans="2:48" ht="12.75">
      <c r="B50" s="1">
        <f t="shared" si="1"/>
        <v>1986</v>
      </c>
      <c r="C50" s="2">
        <v>23619.8</v>
      </c>
      <c r="D50" s="3">
        <v>3553.87</v>
      </c>
      <c r="E50" s="3">
        <v>54.444485537557476</v>
      </c>
      <c r="F50" s="3">
        <v>361.85</v>
      </c>
      <c r="G50" s="3">
        <v>6527.511399751277</v>
      </c>
      <c r="H50" s="11">
        <v>0.08530425026645294</v>
      </c>
      <c r="I50" s="10">
        <v>1.084833658917184</v>
      </c>
      <c r="J50" s="10">
        <v>1.158973848042419</v>
      </c>
      <c r="K50" s="12">
        <v>0.1036</v>
      </c>
      <c r="L50" s="13">
        <v>1114.3148108825583</v>
      </c>
      <c r="M50" s="11">
        <v>1.073669597775966</v>
      </c>
      <c r="N50" s="11">
        <v>0.08530425026645294</v>
      </c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 s="4"/>
      <c r="AS50" s="4"/>
      <c r="AT50" s="4"/>
      <c r="AU50" s="4"/>
      <c r="AV50" s="4"/>
    </row>
    <row r="51" spans="2:48" ht="12.75">
      <c r="B51" s="1">
        <f t="shared" si="1"/>
        <v>1987</v>
      </c>
      <c r="C51" s="2">
        <v>26562.38</v>
      </c>
      <c r="D51" s="3">
        <v>3895.44</v>
      </c>
      <c r="E51" s="3">
        <v>57.05223037995842</v>
      </c>
      <c r="F51" s="3">
        <v>389.03</v>
      </c>
      <c r="G51" s="3">
        <v>6827.848752024266</v>
      </c>
      <c r="H51" s="11">
        <v>0.046011003869626865</v>
      </c>
      <c r="I51" s="10">
        <v>0.09611212565456806</v>
      </c>
      <c r="J51" s="10">
        <v>0.1245810718126319</v>
      </c>
      <c r="K51" s="12">
        <v>0.1245</v>
      </c>
      <c r="L51" s="13">
        <v>1253.0470048374368</v>
      </c>
      <c r="M51" s="11">
        <v>0.07857006794300503</v>
      </c>
      <c r="N51" s="11">
        <v>0.046011003869626865</v>
      </c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 s="4"/>
      <c r="AS51" s="4"/>
      <c r="AT51" s="4"/>
      <c r="AU51" s="4"/>
      <c r="AV51" s="4"/>
    </row>
    <row r="52" spans="2:48" ht="12.75">
      <c r="B52" s="1">
        <f t="shared" si="1"/>
        <v>1988</v>
      </c>
      <c r="C52" s="2">
        <v>33124.75</v>
      </c>
      <c r="D52" s="3">
        <v>4710.47</v>
      </c>
      <c r="E52" s="3">
        <v>65.2076172197526</v>
      </c>
      <c r="F52" s="3">
        <v>458.55</v>
      </c>
      <c r="G52" s="3">
        <v>7223.8032929887695</v>
      </c>
      <c r="H52" s="11">
        <v>0.05799111189261685</v>
      </c>
      <c r="I52" s="10">
        <v>0.2092266855605529</v>
      </c>
      <c r="J52" s="10">
        <v>0.24705504551926438</v>
      </c>
      <c r="K52" s="12">
        <v>0.12</v>
      </c>
      <c r="L52" s="13">
        <v>1403.4126454179293</v>
      </c>
      <c r="M52" s="11">
        <v>0.18906393362664753</v>
      </c>
      <c r="N52" s="11">
        <v>0.05799111189261685</v>
      </c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 s="4"/>
      <c r="AS52" s="4"/>
      <c r="AT52" s="4"/>
      <c r="AU52" s="4"/>
      <c r="AV52" s="4"/>
    </row>
    <row r="53" spans="2:48" ht="12.75">
      <c r="B53" s="1">
        <f t="shared" si="1"/>
        <v>1989</v>
      </c>
      <c r="C53" s="2">
        <v>36844.2</v>
      </c>
      <c r="D53" s="3">
        <v>5097.55</v>
      </c>
      <c r="E53" s="3">
        <v>66.01709245960016</v>
      </c>
      <c r="F53" s="3">
        <v>477.16</v>
      </c>
      <c r="G53" s="3">
        <v>7721.56090200352</v>
      </c>
      <c r="H53" s="11">
        <v>0.06890519977168541</v>
      </c>
      <c r="I53" s="10">
        <v>0.08217439024131346</v>
      </c>
      <c r="J53" s="10">
        <v>0.11228613046136182</v>
      </c>
      <c r="K53" s="12">
        <v>0.123</v>
      </c>
      <c r="L53" s="13">
        <v>1576.0324008043347</v>
      </c>
      <c r="M53" s="11">
        <v>0.04338093068967641</v>
      </c>
      <c r="N53" s="11">
        <v>0.06890519977168541</v>
      </c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 s="4"/>
      <c r="AS53" s="4"/>
      <c r="AT53" s="4"/>
      <c r="AU53" s="4"/>
      <c r="AV53" s="4"/>
    </row>
    <row r="54" spans="2:48" ht="12.75">
      <c r="B54" s="1">
        <f t="shared" si="1"/>
        <v>1990</v>
      </c>
      <c r="C54" s="2">
        <v>28541.58</v>
      </c>
      <c r="D54" s="3">
        <v>3829.5</v>
      </c>
      <c r="E54" s="3">
        <v>46.48143813341798</v>
      </c>
      <c r="F54" s="3">
        <v>346.43</v>
      </c>
      <c r="G54" s="3">
        <v>8238.772623618046</v>
      </c>
      <c r="H54" s="11">
        <v>0.06698279378724115</v>
      </c>
      <c r="I54" s="10">
        <v>-0.24875675569636402</v>
      </c>
      <c r="J54" s="10">
        <v>-0.22534401615450994</v>
      </c>
      <c r="K54" s="12">
        <v>0.14</v>
      </c>
      <c r="L54" s="13">
        <v>1796.6769369169417</v>
      </c>
      <c r="M54" s="11">
        <v>-0.2923268099417511</v>
      </c>
      <c r="N54" s="11">
        <v>0.06698279378724115</v>
      </c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 s="4"/>
      <c r="AS54" s="4"/>
      <c r="AT54" s="4"/>
      <c r="AU54" s="4"/>
      <c r="AV54" s="4"/>
    </row>
    <row r="55" spans="2:48" ht="12.75">
      <c r="B55" s="1">
        <f t="shared" si="1"/>
        <v>1991</v>
      </c>
      <c r="C55" s="2">
        <v>32808.03</v>
      </c>
      <c r="D55" s="3">
        <v>4254.74</v>
      </c>
      <c r="E55" s="3">
        <v>48.89419068441476</v>
      </c>
      <c r="F55" s="3">
        <v>377.02</v>
      </c>
      <c r="G55" s="3">
        <v>8701.93358442523</v>
      </c>
      <c r="H55" s="11">
        <v>0.0562172282166693</v>
      </c>
      <c r="I55" s="10">
        <v>0.11104321713017362</v>
      </c>
      <c r="J55" s="10">
        <v>0.14948191375530007</v>
      </c>
      <c r="K55" s="12">
        <v>0.113</v>
      </c>
      <c r="L55" s="13">
        <v>1999.701430788556</v>
      </c>
      <c r="M55" s="11">
        <v>0.09326468553863076</v>
      </c>
      <c r="N55" s="11">
        <v>0.0562172282166693</v>
      </c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 s="4"/>
      <c r="AS55" s="4"/>
      <c r="AT55" s="4"/>
      <c r="AU55" s="4"/>
      <c r="AV55" s="4"/>
    </row>
    <row r="56" spans="2:48" ht="12.75">
      <c r="B56" s="1">
        <f t="shared" si="1"/>
        <v>1992</v>
      </c>
      <c r="C56" s="2">
        <v>30338.54</v>
      </c>
      <c r="D56" s="3">
        <v>3795.22808</v>
      </c>
      <c r="E56" s="3">
        <v>41.37914429838517</v>
      </c>
      <c r="F56" s="3">
        <v>330.7792833526702</v>
      </c>
      <c r="G56" s="3">
        <v>9171.837997984192</v>
      </c>
      <c r="H56" s="11">
        <v>0.05400000000000005</v>
      </c>
      <c r="I56" s="10">
        <v>-0.10799999999999998</v>
      </c>
      <c r="J56" s="10">
        <v>-0.07527090166645167</v>
      </c>
      <c r="K56" s="12">
        <v>0.125</v>
      </c>
      <c r="L56" s="13">
        <v>2249.6641096371254</v>
      </c>
      <c r="M56" s="11">
        <v>-0.12927090166645172</v>
      </c>
      <c r="N56" s="11">
        <v>0.05400000000000005</v>
      </c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 s="4"/>
      <c r="AS56" s="4"/>
      <c r="AT56" s="4"/>
      <c r="AU56" s="4"/>
      <c r="AV56" s="4"/>
    </row>
    <row r="57" spans="2:48" ht="12.75">
      <c r="B57" s="1">
        <f t="shared" si="1"/>
        <v>1993</v>
      </c>
      <c r="C57" s="2">
        <v>47366.62</v>
      </c>
      <c r="D57" s="3">
        <v>5717.553173309684</v>
      </c>
      <c r="E57" s="3">
        <v>59.426253175229526</v>
      </c>
      <c r="F57" s="3">
        <v>492.3121249339414</v>
      </c>
      <c r="G57" s="3">
        <v>9621.258059885417</v>
      </c>
      <c r="H57" s="11">
        <v>0.04899999999999993</v>
      </c>
      <c r="I57" s="10">
        <v>0.5065110851808634</v>
      </c>
      <c r="J57" s="10">
        <v>0.56126893383795</v>
      </c>
      <c r="K57" s="12">
        <v>0.083</v>
      </c>
      <c r="L57" s="13">
        <v>2436.386230737007</v>
      </c>
      <c r="M57" s="11">
        <v>0.51226893383795</v>
      </c>
      <c r="N57" s="11">
        <v>0.04899999999999993</v>
      </c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 s="4"/>
      <c r="AS57" s="4"/>
      <c r="AT57" s="4"/>
      <c r="AU57" s="4"/>
      <c r="AV57" s="4"/>
    </row>
    <row r="58" spans="2:48" ht="12.75">
      <c r="B58" s="1">
        <f t="shared" si="1"/>
        <v>1994</v>
      </c>
      <c r="C58" s="2">
        <v>42994.68</v>
      </c>
      <c r="D58" s="3">
        <v>5189.8230154132</v>
      </c>
      <c r="E58" s="3">
        <v>51.722322377175026</v>
      </c>
      <c r="F58" s="3">
        <v>428.48950587699915</v>
      </c>
      <c r="G58" s="3">
        <v>10034.010030654501</v>
      </c>
      <c r="H58" s="11">
        <v>0.04289999999999994</v>
      </c>
      <c r="I58" s="10">
        <v>-0.09230000000000005</v>
      </c>
      <c r="J58" s="10">
        <v>-0.09230002056300413</v>
      </c>
      <c r="K58" s="12">
        <v>0.1127</v>
      </c>
      <c r="L58" s="13">
        <v>2710.9669589410673</v>
      </c>
      <c r="M58" s="11">
        <v>-0.13520002056300395</v>
      </c>
      <c r="N58" s="11">
        <v>0.04289999999999994</v>
      </c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 s="4"/>
      <c r="AS58" s="4"/>
      <c r="AT58" s="4"/>
      <c r="AU58" s="4"/>
      <c r="AV58" s="4"/>
    </row>
    <row r="59" spans="2:48" ht="12.75">
      <c r="B59" s="1">
        <f t="shared" si="1"/>
        <v>1995</v>
      </c>
      <c r="C59" s="2">
        <v>49740.55</v>
      </c>
      <c r="D59" s="3">
        <v>5828.171246309023</v>
      </c>
      <c r="E59" s="3">
        <v>55.69485859580742</v>
      </c>
      <c r="F59" s="3">
        <v>475.3279856836934</v>
      </c>
      <c r="G59" s="3">
        <v>10464.469060969579</v>
      </c>
      <c r="H59" s="11">
        <v>0.04289999999999994</v>
      </c>
      <c r="I59" s="10">
        <v>0.123</v>
      </c>
      <c r="J59" s="10">
        <v>0.1569001095019198</v>
      </c>
      <c r="K59" s="12">
        <v>0.102</v>
      </c>
      <c r="L59" s="13">
        <v>2987.4855887530566</v>
      </c>
      <c r="M59" s="11">
        <v>0.11400010950191986</v>
      </c>
      <c r="N59" s="11">
        <v>0.04289999999999994</v>
      </c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 s="4"/>
      <c r="AS59" s="4"/>
      <c r="AT59" s="4"/>
      <c r="AU59" s="4"/>
      <c r="AV59" s="4"/>
    </row>
    <row r="60" spans="2:48" ht="12.75">
      <c r="B60" s="1">
        <f t="shared" si="1"/>
        <v>1996</v>
      </c>
      <c r="C60" s="2">
        <v>71099.14</v>
      </c>
      <c r="D60" s="3">
        <v>8098.826763871019</v>
      </c>
      <c r="E60" s="3">
        <v>74.95019901678674</v>
      </c>
      <c r="F60" s="3">
        <v>657.9835386397765</v>
      </c>
      <c r="G60" s="3">
        <v>10805.610752357186</v>
      </c>
      <c r="H60" s="11">
        <v>0.03259999999999996</v>
      </c>
      <c r="I60" s="10">
        <v>0.38959999999999995</v>
      </c>
      <c r="J60" s="10">
        <v>0.4293999563736226</v>
      </c>
      <c r="K60" s="14">
        <v>0.0689</v>
      </c>
      <c r="L60" s="13">
        <v>3193.323345818142</v>
      </c>
      <c r="M60" s="11">
        <v>0.39679995637362264</v>
      </c>
      <c r="N60" s="11">
        <v>0.03259999999999996</v>
      </c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 s="4"/>
      <c r="AS60" s="4"/>
      <c r="AT60" s="4"/>
      <c r="AU60" s="4"/>
      <c r="AV60" s="4"/>
    </row>
    <row r="61" spans="2:48" ht="12.75">
      <c r="B61" s="1">
        <f t="shared" si="1"/>
        <v>1997</v>
      </c>
      <c r="C61" s="2">
        <v>103349.71</v>
      </c>
      <c r="D61" s="3">
        <v>11518.116935689486</v>
      </c>
      <c r="E61" s="3">
        <v>104.50377830901023</v>
      </c>
      <c r="F61" s="3">
        <v>937.6910516227516</v>
      </c>
      <c r="G61" s="3">
        <v>11021.72296740433</v>
      </c>
      <c r="H61" s="11">
        <v>0.02</v>
      </c>
      <c r="I61" s="10">
        <v>0.4221957416192639</v>
      </c>
      <c r="J61" s="11">
        <v>0.4536000013502275</v>
      </c>
      <c r="K61" s="14">
        <v>0.056</v>
      </c>
      <c r="L61" s="13">
        <v>3372.149453183958</v>
      </c>
      <c r="M61" s="11">
        <v>0.43360000135022747</v>
      </c>
      <c r="N61" s="11">
        <v>0.02</v>
      </c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 s="4"/>
      <c r="AS61" s="4"/>
      <c r="AT61" s="4"/>
      <c r="AU61" s="4"/>
      <c r="AV61" s="4"/>
    </row>
    <row r="62" spans="2:48" ht="12.75">
      <c r="B62" s="1">
        <v>1998</v>
      </c>
      <c r="C62" s="2">
        <v>144131.51</v>
      </c>
      <c r="D62" s="3">
        <v>15371.73</v>
      </c>
      <c r="E62" s="3">
        <v>137.00154941634437</v>
      </c>
      <c r="F62" s="3">
        <v>1284.5815135783243</v>
      </c>
      <c r="G62" s="3">
        <v>11220.113980817609</v>
      </c>
      <c r="H62" s="11">
        <v>0.018000000000000016</v>
      </c>
      <c r="I62" s="10">
        <v>0.33456971185714335</v>
      </c>
      <c r="J62" s="11">
        <v>0.394600042902878</v>
      </c>
      <c r="K62" s="14">
        <v>0.0399</v>
      </c>
      <c r="L62" s="13">
        <v>3506.698216365998</v>
      </c>
      <c r="M62" s="11">
        <v>0.37660004290287796</v>
      </c>
      <c r="N62" s="11">
        <v>0.018000000000000016</v>
      </c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 s="4"/>
      <c r="AS62" s="4"/>
      <c r="AT62" s="4"/>
      <c r="AU62" s="4"/>
      <c r="AV62" s="4"/>
    </row>
    <row r="63" spans="2:48" ht="12.75">
      <c r="B63" s="1">
        <v>1999</v>
      </c>
      <c r="C63" s="2">
        <v>172526.43</v>
      </c>
      <c r="D63" s="3">
        <v>17865.12</v>
      </c>
      <c r="E63" s="3">
        <v>154.73668701354924</v>
      </c>
      <c r="F63" s="3">
        <v>1494.3178775443444</v>
      </c>
      <c r="G63" s="3">
        <v>11545.497286261318</v>
      </c>
      <c r="H63" s="11">
        <v>0.028999999999999915</v>
      </c>
      <c r="I63" s="10">
        <v>0.1622062058076741</v>
      </c>
      <c r="J63" s="11">
        <v>0.19700702504261547</v>
      </c>
      <c r="K63" s="14">
        <v>0.055328</v>
      </c>
      <c r="L63" s="13">
        <v>3700.7168152810964</v>
      </c>
      <c r="M63" s="11">
        <v>0.16800702504261555</v>
      </c>
      <c r="N63" s="11">
        <v>0.028999999999999915</v>
      </c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 s="4"/>
      <c r="AS63" s="4"/>
      <c r="AT63" s="4"/>
      <c r="AU63" s="4"/>
      <c r="AV63" s="4"/>
    </row>
    <row r="64" spans="2:48" ht="12.75">
      <c r="B64" s="1">
        <v>2000</v>
      </c>
      <c r="C64" s="2">
        <v>154560.22</v>
      </c>
      <c r="D64" s="3">
        <v>15599.654158239144</v>
      </c>
      <c r="E64" s="3">
        <v>132.46530839956068</v>
      </c>
      <c r="F64" s="3">
        <v>1312.456481465676</v>
      </c>
      <c r="G64" s="3">
        <v>11776.407231986545</v>
      </c>
      <c r="H64" s="11">
        <v>0.02</v>
      </c>
      <c r="I64" s="10">
        <v>-0.12680943882609552</v>
      </c>
      <c r="J64" s="11">
        <v>-0.10413598658478007</v>
      </c>
      <c r="K64" s="14">
        <v>0.051805000000000004</v>
      </c>
      <c r="L64" s="13">
        <v>3892.432449896734</v>
      </c>
      <c r="M64" s="11">
        <v>-0.12413598658477998</v>
      </c>
      <c r="N64" s="11">
        <v>0.02</v>
      </c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 s="4"/>
      <c r="AS64" s="4"/>
      <c r="AT64" s="4"/>
      <c r="AU64" s="4"/>
      <c r="AV64" s="4"/>
    </row>
    <row r="65" spans="2:48" ht="13.5">
      <c r="B65" s="1">
        <v>2001</v>
      </c>
      <c r="C65" s="33">
        <v>148930.21</v>
      </c>
      <c r="D65" s="3">
        <v>14602.424080904224</v>
      </c>
      <c r="E65" s="3">
        <v>120.73736628305849</v>
      </c>
      <c r="F65" s="3">
        <v>1231.401116400761</v>
      </c>
      <c r="G65" s="3">
        <v>12094.37022725018</v>
      </c>
      <c r="H65" s="11">
        <v>0.026999999999999913</v>
      </c>
      <c r="I65" s="11">
        <v>-0.06392642216418754</v>
      </c>
      <c r="J65" s="11">
        <v>-0.03642599628804877</v>
      </c>
      <c r="K65" s="14">
        <v>0.051334</v>
      </c>
      <c r="L65" s="13">
        <v>4092.2465772797327</v>
      </c>
      <c r="M65" s="11">
        <v>-0.06342599628804857</v>
      </c>
      <c r="N65" s="11">
        <v>0.026999999999999913</v>
      </c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 s="4"/>
      <c r="AS65" s="4"/>
      <c r="AT65" s="4"/>
      <c r="AU65" s="4"/>
      <c r="AV65" s="4"/>
    </row>
    <row r="66" spans="2:48" ht="13.5">
      <c r="B66" s="1">
        <v>2002</v>
      </c>
      <c r="C66" s="33">
        <v>118435.89</v>
      </c>
      <c r="D66" s="3">
        <v>11229.731735871506</v>
      </c>
      <c r="E66" s="3">
        <v>89.27971257627489</v>
      </c>
      <c r="F66" s="3">
        <v>941.600606908416</v>
      </c>
      <c r="G66" s="3">
        <v>12578.145036340187</v>
      </c>
      <c r="H66" s="11">
        <v>0.04</v>
      </c>
      <c r="I66" s="11">
        <v>-0.23096797671033475</v>
      </c>
      <c r="J66" s="11">
        <v>-0.20475577117631139</v>
      </c>
      <c r="K66" s="14">
        <v>0.042891000000000006</v>
      </c>
      <c r="L66" s="13">
        <v>4267.767125225838</v>
      </c>
      <c r="M66" s="11">
        <v>-0.2447557711763113</v>
      </c>
      <c r="N66" s="11">
        <v>0.04</v>
      </c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 s="4"/>
      <c r="AS66" s="4"/>
      <c r="AT66" s="4"/>
      <c r="AU66" s="4"/>
      <c r="AV66" s="4"/>
    </row>
    <row r="67" spans="2:48" ht="13.5">
      <c r="B67" s="1">
        <v>2003</v>
      </c>
      <c r="C67" s="34">
        <v>157474.03</v>
      </c>
      <c r="D67" s="3">
        <v>14311.580069006544</v>
      </c>
      <c r="E67" s="3">
        <v>110.89797747619848</v>
      </c>
      <c r="F67" s="3">
        <v>1220.2392291991318</v>
      </c>
      <c r="G67" s="3">
        <v>12905.176807285032</v>
      </c>
      <c r="H67" s="11">
        <v>0.026000000000000023</v>
      </c>
      <c r="I67" s="11">
        <v>0.2744365053076545</v>
      </c>
      <c r="J67" s="11">
        <v>0.32961410599439067</v>
      </c>
      <c r="K67" s="14">
        <v>0.042987</v>
      </c>
      <c r="L67" s="13">
        <v>4451.225630637921</v>
      </c>
      <c r="M67" s="11">
        <v>0.30361410599439065</v>
      </c>
      <c r="N67" s="11">
        <v>0.026000000000000023</v>
      </c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 s="4"/>
      <c r="AS67" s="4"/>
      <c r="AT67" s="4"/>
      <c r="AU67" s="4"/>
      <c r="AV67" s="4"/>
    </row>
    <row r="68" spans="7:48" ht="12.75">
      <c r="G68" s="3"/>
      <c r="H68" s="3"/>
      <c r="I68" s="11"/>
      <c r="J68" s="11"/>
      <c r="K68" s="14"/>
      <c r="L68" s="13"/>
      <c r="M68" s="11"/>
      <c r="N68" s="11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 s="4"/>
      <c r="AS68" s="4"/>
      <c r="AT68" s="4"/>
      <c r="AU68" s="4"/>
      <c r="AV68" s="4"/>
    </row>
    <row r="69" spans="3:48" ht="12.75">
      <c r="C69" s="11">
        <f>(C67/C4)^(1/63)-1</f>
        <v>0.12395609895297399</v>
      </c>
      <c r="D69" s="11">
        <f>(D67/D4)^(1/63)-1</f>
        <v>0.08197509248967783</v>
      </c>
      <c r="E69" s="11">
        <f>(E67/E4)^(1/63)-1</f>
        <v>0.0016432609114329644</v>
      </c>
      <c r="F69" s="11">
        <f>(F67/F4)^(1/63)-1</f>
        <v>0.040507364625207654</v>
      </c>
      <c r="G69" s="11">
        <f>(G67/G4)^(1/63)-1</f>
        <v>0.08020004198415709</v>
      </c>
      <c r="H69" s="11">
        <f>AVERAGE(H5:H67)</f>
        <v>0.08221172350286288</v>
      </c>
      <c r="I69" s="11">
        <f>AVERAGE(I5:I67)</f>
        <v>0.10869084424143693</v>
      </c>
      <c r="J69" s="11">
        <f>AVERAGE(J5:J67)</f>
        <v>0.1515826479796377</v>
      </c>
      <c r="L69" s="1"/>
      <c r="M69" s="1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 s="4"/>
      <c r="AS69" s="4"/>
      <c r="AT69" s="4"/>
      <c r="AU69" s="4"/>
      <c r="AV69" s="4"/>
    </row>
    <row r="70" spans="7:43" ht="12.75">
      <c r="G70" s="3"/>
      <c r="I70" s="6"/>
      <c r="J70" s="1"/>
      <c r="L70" s="1"/>
      <c r="M70" s="1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</row>
    <row r="71" spans="13:45" ht="12.75">
      <c r="M71" s="1"/>
      <c r="N71" s="6"/>
      <c r="O71" s="9"/>
      <c r="P71" s="1"/>
      <c r="AR71"/>
      <c r="AS71"/>
    </row>
    <row r="72" spans="3:46" ht="12.75">
      <c r="C72" s="15" t="s">
        <v>20</v>
      </c>
      <c r="D72" s="16"/>
      <c r="E72" s="17" t="s">
        <v>21</v>
      </c>
      <c r="F72" s="16"/>
      <c r="G72" s="18" t="s">
        <v>10</v>
      </c>
      <c r="H72" s="19"/>
      <c r="I72" s="35" t="s">
        <v>11</v>
      </c>
      <c r="J72" s="36"/>
      <c r="K72" s="20"/>
      <c r="M72" s="1"/>
      <c r="N72" s="6"/>
      <c r="O72" s="9"/>
      <c r="P72" s="1"/>
      <c r="AS72"/>
      <c r="AT72"/>
    </row>
    <row r="73" spans="3:46" ht="12.75">
      <c r="C73" s="21" t="s">
        <v>12</v>
      </c>
      <c r="D73" s="22" t="s">
        <v>12</v>
      </c>
      <c r="E73" s="22" t="s">
        <v>12</v>
      </c>
      <c r="F73" s="22" t="s">
        <v>12</v>
      </c>
      <c r="G73" s="22" t="s">
        <v>12</v>
      </c>
      <c r="H73" s="22" t="s">
        <v>12</v>
      </c>
      <c r="I73" s="22" t="s">
        <v>12</v>
      </c>
      <c r="J73" s="22" t="s">
        <v>12</v>
      </c>
      <c r="K73" s="23"/>
      <c r="M73" s="1"/>
      <c r="N73" s="6"/>
      <c r="O73" s="9"/>
      <c r="P73" s="1"/>
      <c r="AS73"/>
      <c r="AT73"/>
    </row>
    <row r="74" spans="3:46" ht="12.75">
      <c r="C74" s="21" t="s">
        <v>13</v>
      </c>
      <c r="D74" s="22" t="s">
        <v>14</v>
      </c>
      <c r="E74" s="22" t="s">
        <v>13</v>
      </c>
      <c r="F74" s="22" t="s">
        <v>14</v>
      </c>
      <c r="G74" s="22" t="s">
        <v>13</v>
      </c>
      <c r="H74" s="22" t="s">
        <v>14</v>
      </c>
      <c r="I74" s="22" t="s">
        <v>13</v>
      </c>
      <c r="J74" s="22" t="s">
        <v>14</v>
      </c>
      <c r="K74" s="23"/>
      <c r="M74" s="1"/>
      <c r="N74" s="6"/>
      <c r="O74" s="9"/>
      <c r="P74" s="1"/>
      <c r="AS74"/>
      <c r="AT74"/>
    </row>
    <row r="75" spans="2:46" ht="12.75">
      <c r="B75" s="24" t="s">
        <v>24</v>
      </c>
      <c r="C75" s="25">
        <f>AVERAGE(J27:J67)</f>
        <v>0.1566438741906103</v>
      </c>
      <c r="D75" s="25">
        <f>(C67/C26)^(1/41)-1</f>
        <v>0.1257685339597976</v>
      </c>
      <c r="E75" s="25">
        <f>AVERAGE(K27:K67)</f>
        <v>0.09763524390243902</v>
      </c>
      <c r="F75" s="25">
        <f>(L67/L26)^(1/41)-1</f>
        <v>0.09700048537842743</v>
      </c>
      <c r="G75" s="25">
        <f aca="true" t="shared" si="2" ref="G75:H79">C75-E75</f>
        <v>0.05900863028817127</v>
      </c>
      <c r="H75" s="26">
        <f t="shared" si="2"/>
        <v>0.028768048581370165</v>
      </c>
      <c r="I75" s="25">
        <f>AVERAGE(M27:M67)</f>
        <v>0.0724725534913954</v>
      </c>
      <c r="J75" s="25">
        <f>(F67/F26)^(1/41)-1</f>
        <v>0.039752857319728774</v>
      </c>
      <c r="K75" s="27"/>
      <c r="M75" s="1"/>
      <c r="N75" s="6"/>
      <c r="O75" s="9"/>
      <c r="P75" s="1"/>
      <c r="AO75" s="1" t="s">
        <v>15</v>
      </c>
      <c r="AS75"/>
      <c r="AT75"/>
    </row>
    <row r="76" spans="2:46" ht="12.75">
      <c r="B76" s="24" t="s">
        <v>16</v>
      </c>
      <c r="C76" s="25">
        <f>AVERAGE(J27:J34)</f>
        <v>0.14123613473194066</v>
      </c>
      <c r="D76" s="25">
        <f>(C34/C26)^(1/8)-1</f>
        <v>0.1255751101916116</v>
      </c>
      <c r="E76" s="25">
        <f>AVERAGE(K27:K34)</f>
        <v>0.0676</v>
      </c>
      <c r="F76" s="25">
        <f>(L34/L26)^(1/8)-1</f>
        <v>0.0675070991425677</v>
      </c>
      <c r="G76" s="25">
        <f t="shared" si="2"/>
        <v>0.07363613473194067</v>
      </c>
      <c r="H76" s="26">
        <f t="shared" si="2"/>
        <v>0.05806801104904391</v>
      </c>
      <c r="I76" s="25">
        <f>AVERAGE(M27:M34)</f>
        <v>0.07572850457641078</v>
      </c>
      <c r="J76" s="25">
        <f>(F34/F26)^(1/8)-1</f>
        <v>0.05685837529092974</v>
      </c>
      <c r="K76" s="27"/>
      <c r="M76" s="1"/>
      <c r="N76" s="6"/>
      <c r="O76" s="9"/>
      <c r="P76" s="1"/>
      <c r="AO76" s="1" t="s">
        <v>16</v>
      </c>
      <c r="AS76"/>
      <c r="AT76"/>
    </row>
    <row r="77" spans="2:46" ht="12.75">
      <c r="B77" s="24" t="s">
        <v>17</v>
      </c>
      <c r="C77" s="25">
        <f>AVERAGE(J35:J44)</f>
        <v>0.018259139798298307</v>
      </c>
      <c r="D77" s="25">
        <f>(C44/C34)^(1/10)-1</f>
        <v>-0.0013594882246305007</v>
      </c>
      <c r="E77" s="25">
        <f>AVERAGE(K35:K44)</f>
        <v>0.11376</v>
      </c>
      <c r="F77" s="25">
        <f>(L44/L34)^(1/10)-1</f>
        <v>0.11355316062641663</v>
      </c>
      <c r="G77" s="25">
        <f t="shared" si="2"/>
        <v>-0.09550086020170169</v>
      </c>
      <c r="H77" s="26">
        <f t="shared" si="2"/>
        <v>-0.11491264885104713</v>
      </c>
      <c r="I77" s="25">
        <f>AVERAGE(M35:M44)</f>
        <v>-0.13825672853869764</v>
      </c>
      <c r="J77" s="25">
        <f>(F44/F34)^(1/10)-1</f>
        <v>-0.13571832948269014</v>
      </c>
      <c r="K77" s="27"/>
      <c r="M77" s="1"/>
      <c r="N77" s="6"/>
      <c r="O77" s="9"/>
      <c r="P77" s="1"/>
      <c r="AO77" s="1" t="s">
        <v>17</v>
      </c>
      <c r="AS77"/>
      <c r="AT77"/>
    </row>
    <row r="78" spans="2:46" ht="12.75">
      <c r="B78" s="24" t="s">
        <v>18</v>
      </c>
      <c r="C78" s="25">
        <f>AVERAGE(J45:J54)</f>
        <v>0.2950934953496206</v>
      </c>
      <c r="D78" s="25">
        <f>(C54/C44)^(1/10)-1</f>
        <v>0.24812900338839072</v>
      </c>
      <c r="E78" s="25">
        <f>AVERAGE(K45:K54)</f>
        <v>0.13798</v>
      </c>
      <c r="F78" s="25">
        <f>(L54/L44)^(1/10)-1</f>
        <v>0.137730568605132</v>
      </c>
      <c r="G78" s="25">
        <f t="shared" si="2"/>
        <v>0.1571134953496206</v>
      </c>
      <c r="H78" s="26">
        <f t="shared" si="2"/>
        <v>0.11039843478325873</v>
      </c>
      <c r="I78" s="25">
        <f>AVERAGE(M45:M54)</f>
        <v>0.2046747757659262</v>
      </c>
      <c r="J78" s="25">
        <f>(F54/F44)^(1/10)-1</f>
        <v>0.14514851959437336</v>
      </c>
      <c r="K78" s="27"/>
      <c r="M78" s="1"/>
      <c r="N78" s="6"/>
      <c r="O78" s="9"/>
      <c r="P78" s="1"/>
      <c r="AO78" s="1" t="s">
        <v>18</v>
      </c>
      <c r="AS78"/>
      <c r="AT78"/>
    </row>
    <row r="79" spans="2:46" ht="12.75">
      <c r="B79" s="24" t="s">
        <v>25</v>
      </c>
      <c r="C79" s="25">
        <f>AVERAGE(J55:J67)</f>
        <v>0.16607564711386982</v>
      </c>
      <c r="D79" s="25">
        <f>(C67/C54)^(1/13)-1</f>
        <v>0.1403974182807386</v>
      </c>
      <c r="E79" s="25">
        <f>AVERAGE(K55:K67)</f>
        <v>0.07268038461538462</v>
      </c>
      <c r="F79" s="25">
        <f>(L67/L54)^(1/13)-1</f>
        <v>0.0722805588149662</v>
      </c>
      <c r="G79" s="25">
        <f t="shared" si="2"/>
        <v>0.0933952624984852</v>
      </c>
      <c r="H79" s="26">
        <f t="shared" si="2"/>
        <v>0.0681168594657724</v>
      </c>
      <c r="I79" s="25">
        <f>AVERAGE(M55:M63)</f>
        <v>0.20334109247982096</v>
      </c>
      <c r="J79" s="25">
        <f>(F67/F54)^(1/13)-1</f>
        <v>0.10170116036716803</v>
      </c>
      <c r="K79" s="27"/>
      <c r="M79" s="1"/>
      <c r="N79" s="6"/>
      <c r="O79" s="9"/>
      <c r="P79" s="1"/>
      <c r="AO79" s="1" t="s">
        <v>19</v>
      </c>
      <c r="AS79"/>
      <c r="AT79"/>
    </row>
    <row r="80" spans="2:46" ht="12.75">
      <c r="B80" s="24" t="s">
        <v>26</v>
      </c>
      <c r="C80" s="28">
        <f>AVERAGE(J45:J67)</f>
        <v>0.22217036373810928</v>
      </c>
      <c r="D80" s="28">
        <f>(C67/C44)^(1/23)-1</f>
        <v>0.18604486249368235</v>
      </c>
      <c r="E80" s="28">
        <f>AVERAGE(K45:K67)</f>
        <v>0.10107152173913043</v>
      </c>
      <c r="F80" s="28">
        <f>(L67/L44)^(1/23)-1</f>
        <v>0.10026125818970555</v>
      </c>
      <c r="G80" s="28">
        <f>C80-E80</f>
        <v>0.12109884199897884</v>
      </c>
      <c r="H80" s="29">
        <f>D80-F80</f>
        <v>0.0857836043039768</v>
      </c>
      <c r="I80" s="28">
        <f>AVERAGE(M45:M67)</f>
        <v>0.16296147573577832</v>
      </c>
      <c r="J80" s="28">
        <f>(F67/F44)^(1/23)-1</f>
        <v>0.12038500861295098</v>
      </c>
      <c r="K80" s="27"/>
      <c r="M80" s="1"/>
      <c r="N80" s="6"/>
      <c r="O80" s="9"/>
      <c r="P80" s="1"/>
      <c r="AS80"/>
      <c r="AT80"/>
    </row>
    <row r="81" spans="2:46" ht="12.75">
      <c r="B81" s="24" t="s">
        <v>27</v>
      </c>
      <c r="C81" s="25">
        <f>AVERAGE(J35:J67)</f>
        <v>0.16037908375634838</v>
      </c>
      <c r="D81" s="25">
        <f>(C67/C34)^(1/33)-1</f>
        <v>0.12581542957570768</v>
      </c>
      <c r="E81" s="25">
        <f>AVERAGE(K35:K67)</f>
        <v>0.10491651515151515</v>
      </c>
      <c r="F81" s="25">
        <f>(L67/L34)^(1/33)-1</f>
        <v>0.10427226537628886</v>
      </c>
      <c r="G81" s="25">
        <f>C81-E81</f>
        <v>0.05546256860483323</v>
      </c>
      <c r="H81" s="26">
        <f>D81-F81</f>
        <v>0.02154316419941882</v>
      </c>
      <c r="I81" s="25">
        <f>AVERAGE(M35:M67)</f>
        <v>0.07168323201624016</v>
      </c>
      <c r="J81" s="25">
        <f>(F67/F34)^(1/33)-1</f>
        <v>0.03564793053233939</v>
      </c>
      <c r="K81" s="27"/>
      <c r="M81" s="1"/>
      <c r="N81" s="6"/>
      <c r="O81" s="9"/>
      <c r="P81" s="1"/>
      <c r="AS81"/>
      <c r="AT81"/>
    </row>
    <row r="82" spans="2:46" ht="13.5">
      <c r="B82" s="30" t="s">
        <v>23</v>
      </c>
      <c r="C82" s="27"/>
      <c r="D82" s="27"/>
      <c r="E82" s="27"/>
      <c r="F82" s="27"/>
      <c r="G82" s="27"/>
      <c r="H82" s="31"/>
      <c r="I82" s="27"/>
      <c r="J82" s="27"/>
      <c r="K82" s="27"/>
      <c r="M82" s="1"/>
      <c r="N82" s="6"/>
      <c r="O82" s="9"/>
      <c r="P82" s="1"/>
      <c r="AS82"/>
      <c r="AT82"/>
    </row>
    <row r="83" spans="2:46" ht="12.75">
      <c r="B83" s="32"/>
      <c r="C83" s="27"/>
      <c r="D83" s="27"/>
      <c r="E83" s="27"/>
      <c r="F83" s="27"/>
      <c r="G83" s="27"/>
      <c r="H83" s="31"/>
      <c r="I83" s="27"/>
      <c r="J83" s="27"/>
      <c r="K83" s="27"/>
      <c r="M83" s="1"/>
      <c r="N83" s="6"/>
      <c r="O83" s="9"/>
      <c r="P83" s="1"/>
      <c r="AS83"/>
      <c r="AT83"/>
    </row>
    <row r="84" spans="45:46" ht="12.75">
      <c r="AS84"/>
      <c r="AT84"/>
    </row>
    <row r="85" spans="45:46" ht="12.75">
      <c r="AS85"/>
      <c r="AT85"/>
    </row>
    <row r="86" spans="45:46" ht="12.75">
      <c r="AS86"/>
      <c r="AT86"/>
    </row>
    <row r="87" spans="45:46" ht="12.75">
      <c r="AS87"/>
      <c r="AT87"/>
    </row>
    <row r="88" spans="45:46" ht="12.75">
      <c r="AS88"/>
      <c r="AT88"/>
    </row>
    <row r="89" spans="45:46" ht="12.75">
      <c r="AS89"/>
      <c r="AT89"/>
    </row>
    <row r="90" spans="45:46" ht="12.75">
      <c r="AS90"/>
      <c r="AT90"/>
    </row>
    <row r="91" spans="45:46" ht="12.75">
      <c r="AS91"/>
      <c r="AT91"/>
    </row>
    <row r="92" spans="45:46" ht="12.75">
      <c r="AS92"/>
      <c r="AT92"/>
    </row>
    <row r="93" spans="45:46" ht="12.75">
      <c r="AS93"/>
      <c r="AT93"/>
    </row>
    <row r="94" spans="45:46" ht="12.75">
      <c r="AS94"/>
      <c r="AT94"/>
    </row>
    <row r="95" spans="45:46" ht="12.75">
      <c r="AS95"/>
      <c r="AT95"/>
    </row>
    <row r="96" spans="45:46" ht="12.75">
      <c r="AS96"/>
      <c r="AT96"/>
    </row>
    <row r="97" spans="45:46" ht="12.75">
      <c r="AS97"/>
      <c r="AT97"/>
    </row>
    <row r="98" spans="45:46" ht="12.75">
      <c r="AS98"/>
      <c r="AT98"/>
    </row>
    <row r="99" spans="45:46" ht="12.75">
      <c r="AS99"/>
      <c r="AT99"/>
    </row>
    <row r="100" spans="45:46" ht="12.75">
      <c r="AS100"/>
      <c r="AT100"/>
    </row>
    <row r="101" spans="45:46" ht="12.75">
      <c r="AS101"/>
      <c r="AT101"/>
    </row>
    <row r="102" spans="45:46" ht="12.75">
      <c r="AS102"/>
      <c r="AT102"/>
    </row>
    <row r="103" spans="45:46" ht="12.75">
      <c r="AS103"/>
      <c r="AT103"/>
    </row>
    <row r="104" spans="45:46" ht="12.75">
      <c r="AS104"/>
      <c r="AT104"/>
    </row>
    <row r="105" spans="45:46" ht="12.75">
      <c r="AS105"/>
      <c r="AT105"/>
    </row>
    <row r="216" spans="7:13" ht="10.5">
      <c r="G216" s="3"/>
      <c r="H216" s="3"/>
      <c r="I216" s="3"/>
      <c r="J216" s="3"/>
      <c r="K216" s="3"/>
      <c r="L216" s="3"/>
      <c r="M216" s="3"/>
    </row>
    <row r="217" spans="7:13" ht="10.5">
      <c r="G217" s="3"/>
      <c r="H217" s="3"/>
      <c r="I217" s="3"/>
      <c r="J217" s="3"/>
      <c r="K217" s="3"/>
      <c r="L217" s="3"/>
      <c r="M217" s="3"/>
    </row>
    <row r="218" spans="7:13" ht="10.5">
      <c r="G218" s="3"/>
      <c r="H218" s="3"/>
      <c r="I218" s="3"/>
      <c r="J218" s="3"/>
      <c r="K218" s="3"/>
      <c r="L218" s="3"/>
      <c r="M218" s="3"/>
    </row>
    <row r="219" spans="7:13" ht="10.5">
      <c r="G219" s="3"/>
      <c r="H219" s="3"/>
      <c r="I219" s="3"/>
      <c r="J219" s="3"/>
      <c r="K219" s="3"/>
      <c r="L219" s="3"/>
      <c r="M219" s="3"/>
    </row>
    <row r="220" spans="7:13" ht="10.5">
      <c r="G220" s="3"/>
      <c r="H220" s="3"/>
      <c r="I220" s="3"/>
      <c r="J220" s="3"/>
      <c r="K220" s="3"/>
      <c r="L220" s="3"/>
      <c r="M220" s="3"/>
    </row>
    <row r="221" spans="7:13" ht="10.5">
      <c r="G221" s="3"/>
      <c r="H221" s="3"/>
      <c r="I221" s="3"/>
      <c r="J221" s="3"/>
      <c r="K221" s="3"/>
      <c r="L221" s="3"/>
      <c r="M221" s="3"/>
    </row>
    <row r="222" spans="7:13" ht="10.5">
      <c r="G222" s="3"/>
      <c r="H222" s="3"/>
      <c r="I222" s="3"/>
      <c r="J222" s="3"/>
      <c r="K222" s="3"/>
      <c r="L222" s="3"/>
      <c r="M222" s="3"/>
    </row>
    <row r="223" spans="7:13" ht="10.5">
      <c r="G223" s="3"/>
      <c r="H223" s="3"/>
      <c r="I223" s="3"/>
      <c r="J223" s="3"/>
      <c r="K223" s="3"/>
      <c r="L223" s="3"/>
      <c r="M223" s="3"/>
    </row>
    <row r="224" spans="7:13" ht="10.5">
      <c r="G224" s="3"/>
      <c r="H224" s="3"/>
      <c r="I224" s="3"/>
      <c r="J224" s="3"/>
      <c r="K224" s="3"/>
      <c r="L224" s="3"/>
      <c r="M224" s="3"/>
    </row>
  </sheetData>
  <mergeCells count="1">
    <mergeCell ref="I72:J72"/>
  </mergeCells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FERNANDEZ, Pablo</dc:creator>
  <cp:keywords/>
  <dc:description/>
  <cp:lastModifiedBy>.</cp:lastModifiedBy>
  <cp:lastPrinted>2002-01-05T14:06:48Z</cp:lastPrinted>
  <dcterms:created xsi:type="dcterms:W3CDTF">2003-11-12T17:53:10Z</dcterms:created>
  <dcterms:modified xsi:type="dcterms:W3CDTF">2004-03-01T18:05:32Z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1113722483</vt:i4>
  </property>
  <property fmtid="{D5CDD505-2E9C-101B-9397-08002B2CF9AE}" pid="3" name="_EmailSubject">
    <vt:lpwstr>Cambiar estas tablas cap 24</vt:lpwstr>
  </property>
  <property fmtid="{D5CDD505-2E9C-101B-9397-08002B2CF9AE}" pid="4" name="_AuthorEmail">
    <vt:lpwstr>fernandezpa@iese.edu</vt:lpwstr>
  </property>
  <property fmtid="{D5CDD505-2E9C-101B-9397-08002B2CF9AE}" pid="5" name="_AuthorEmailDisplayName">
    <vt:lpwstr>Fernandez, Pablo</vt:lpwstr>
  </property>
</Properties>
</file>