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'20.9'!$B$1:$P$20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<sst xmlns="http://schemas.openxmlformats.org/spreadsheetml/2006/main" count="16" uniqueCount="16">
  <si>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</si>
  <si>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</si>
  <si>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</si>
  <si>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</si>
  <si>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</si>
  <si>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</si>
  <si>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</si>
  <si>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</si>
  <si>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</si>
  <si>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</si>
  <si>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</si>
  <si>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</si>
  <si>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</si>
  <si>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</si>
  <si>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</si>
  <si>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RJR NABISCO. Estrategia de KKR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</si>
</sst>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libro%20G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m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Chart4"/>
      <sheetName val="RJR Nabisco libro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2.75390625" style="5" customWidth="1"/>
    <col min="2" max="2" width="12.75390625" style="5" customWidth="1"/>
    <col min="3" max="3" width="5.125" style="5" customWidth="1"/>
    <col min="4" max="4" width="5.00390625" style="5" customWidth="1"/>
    <col min="5" max="12" width="5.125" style="5" customWidth="1"/>
    <col min="13" max="13" width="5.125" style="11" customWidth="1"/>
    <col min="14" max="16" width="5.125" style="5" customWidth="1"/>
    <col min="17" max="18" width="6.75390625" style="5" customWidth="1"/>
    <col min="19" max="16384" width="10.75390625" style="5" customWidth="1"/>
  </cols>
  <sheetData>
    <row r="1" spans="3:13" s="1" customFormat="1" ht="18" customHeight="1">
      <c r="C1" s="2"/>
      <c r="D1" s="2"/>
      <c r="E1" s="2" t="s">
        <v>15</v>
      </c>
      <c r="G1" s="2"/>
      <c r="H1" s="2"/>
      <c r="I1" s="2"/>
      <c r="M1" s="3"/>
    </row>
    <row r="2" spans="3:13" s="1" customFormat="1" ht="10.5" customHeight="1">
      <c r="C2" s="2"/>
      <c r="D2" s="2"/>
      <c r="E2" s="2"/>
      <c r="G2" s="2"/>
      <c r="H2" s="2"/>
      <c r="I2" s="2"/>
      <c r="M2" s="3"/>
    </row>
    <row r="3" spans="2:16" s="1" customFormat="1" ht="12.75">
      <c r="B3" s="4" t="s">
        <v>0</v>
      </c>
      <c r="C3" s="1">
        <v>1988</v>
      </c>
      <c r="D3" s="1">
        <f aca="true" t="shared" si="0" ref="D3:P3">C3+1</f>
        <v>1989</v>
      </c>
      <c r="E3" s="1">
        <f t="shared" si="0"/>
        <v>1990</v>
      </c>
      <c r="F3" s="1">
        <f t="shared" si="0"/>
        <v>1991</v>
      </c>
      <c r="G3" s="1">
        <f t="shared" si="0"/>
        <v>1992</v>
      </c>
      <c r="H3" s="1">
        <f t="shared" si="0"/>
        <v>1993</v>
      </c>
      <c r="I3" s="1">
        <f t="shared" si="0"/>
        <v>1994</v>
      </c>
      <c r="J3" s="1">
        <f t="shared" si="0"/>
        <v>1995</v>
      </c>
      <c r="K3" s="1">
        <f t="shared" si="0"/>
        <v>1996</v>
      </c>
      <c r="L3" s="1">
        <f t="shared" si="0"/>
        <v>1997</v>
      </c>
      <c r="M3" s="3">
        <f t="shared" si="0"/>
        <v>1998</v>
      </c>
      <c r="N3" s="1">
        <f t="shared" si="0"/>
        <v>1999</v>
      </c>
      <c r="O3" s="1">
        <f t="shared" si="0"/>
        <v>2000</v>
      </c>
      <c r="P3" s="1">
        <f t="shared" si="0"/>
        <v>2001</v>
      </c>
    </row>
    <row r="4" spans="2:16" s="1" customFormat="1" ht="12.75">
      <c r="B4" s="5" t="s">
        <v>1</v>
      </c>
      <c r="C4" s="6">
        <v>1191</v>
      </c>
      <c r="D4" s="6">
        <v>1085</v>
      </c>
      <c r="E4" s="6">
        <v>1029</v>
      </c>
      <c r="F4" s="6">
        <v>1115</v>
      </c>
      <c r="G4" s="6">
        <v>1210</v>
      </c>
      <c r="H4" s="6">
        <v>1312</v>
      </c>
      <c r="I4" s="6">
        <v>1423</v>
      </c>
      <c r="J4" s="6">
        <v>1542</v>
      </c>
      <c r="K4" s="6">
        <v>1671</v>
      </c>
      <c r="L4" s="6">
        <v>1811</v>
      </c>
      <c r="M4" s="7">
        <v>1962</v>
      </c>
      <c r="N4" s="6">
        <v>2126.439</v>
      </c>
      <c r="O4" s="6">
        <v>2305.513071</v>
      </c>
      <c r="P4" s="6">
        <v>2500.524734319</v>
      </c>
    </row>
    <row r="5" spans="2:16" s="1" customFormat="1" ht="12.75">
      <c r="B5" s="5" t="s">
        <v>2</v>
      </c>
      <c r="C5" s="6">
        <v>25284</v>
      </c>
      <c r="D5" s="6">
        <v>21963</v>
      </c>
      <c r="E5" s="6">
        <v>19260</v>
      </c>
      <c r="F5" s="6">
        <v>18916</v>
      </c>
      <c r="G5" s="6">
        <v>18581</v>
      </c>
      <c r="H5" s="6">
        <v>18247</v>
      </c>
      <c r="I5" s="6">
        <v>17921</v>
      </c>
      <c r="J5" s="6">
        <v>17611</v>
      </c>
      <c r="K5" s="6">
        <v>17316</v>
      </c>
      <c r="L5" s="6">
        <v>17041</v>
      </c>
      <c r="M5" s="7">
        <v>16774</v>
      </c>
      <c r="N5" s="6">
        <v>16567.342</v>
      </c>
      <c r="O5" s="6">
        <v>16426.396438</v>
      </c>
      <c r="P5" s="6">
        <v>16357.011720981998</v>
      </c>
    </row>
    <row r="6" spans="2:16" s="1" customFormat="1" ht="12.75">
      <c r="B6" s="8" t="s">
        <v>3</v>
      </c>
      <c r="C6" s="9">
        <f aca="true" t="shared" si="1" ref="C6:P6">SUM(C4:C5)</f>
        <v>26475</v>
      </c>
      <c r="D6" s="9">
        <f t="shared" si="1"/>
        <v>23048</v>
      </c>
      <c r="E6" s="9">
        <f t="shared" si="1"/>
        <v>20289</v>
      </c>
      <c r="F6" s="9">
        <f t="shared" si="1"/>
        <v>20031</v>
      </c>
      <c r="G6" s="9">
        <f t="shared" si="1"/>
        <v>19791</v>
      </c>
      <c r="H6" s="9">
        <f t="shared" si="1"/>
        <v>19559</v>
      </c>
      <c r="I6" s="9">
        <f t="shared" si="1"/>
        <v>19344</v>
      </c>
      <c r="J6" s="9">
        <f t="shared" si="1"/>
        <v>19153</v>
      </c>
      <c r="K6" s="9">
        <f t="shared" si="1"/>
        <v>18987</v>
      </c>
      <c r="L6" s="9">
        <f t="shared" si="1"/>
        <v>18852</v>
      </c>
      <c r="M6" s="9">
        <f t="shared" si="1"/>
        <v>18736</v>
      </c>
      <c r="N6" s="9">
        <f t="shared" si="1"/>
        <v>18693.781</v>
      </c>
      <c r="O6" s="9">
        <f t="shared" si="1"/>
        <v>18731.909509</v>
      </c>
      <c r="P6" s="9">
        <f t="shared" si="1"/>
        <v>18857.536455300997</v>
      </c>
    </row>
    <row r="7" spans="2:16" s="1" customFormat="1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2:16" s="1" customFormat="1" ht="12.75">
      <c r="B8" s="5" t="s">
        <v>4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2182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2:16" s="1" customFormat="1" ht="12.75">
      <c r="B9" s="5" t="s">
        <v>5</v>
      </c>
      <c r="C9" s="6">
        <f>12380+3500</f>
        <v>15880</v>
      </c>
      <c r="D9" s="6">
        <f>3500+8959</f>
        <v>12459</v>
      </c>
      <c r="E9" s="6">
        <f>3500+5813</f>
        <v>9313</v>
      </c>
      <c r="F9" s="6">
        <f>3500+5119</f>
        <v>8619</v>
      </c>
      <c r="G9" s="6">
        <f>3500+4195</f>
        <v>7695</v>
      </c>
      <c r="H9" s="6">
        <f>3500+2612</f>
        <v>6112</v>
      </c>
      <c r="I9" s="6">
        <f>3500+629</f>
        <v>4129</v>
      </c>
      <c r="J9" s="6">
        <f>3479</f>
        <v>3479</v>
      </c>
      <c r="K9" s="6">
        <v>149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2:16" s="1" customFormat="1" ht="12.75">
      <c r="B10" s="5" t="s">
        <v>6</v>
      </c>
      <c r="C10" s="6">
        <v>1373</v>
      </c>
      <c r="D10" s="6">
        <f>C10*1.15</f>
        <v>1578.9499999999998</v>
      </c>
      <c r="E10" s="6">
        <f>D10*1.15</f>
        <v>1815.7924999999996</v>
      </c>
      <c r="F10" s="6">
        <f>E10*1.172</f>
        <v>2128.1088099999993</v>
      </c>
      <c r="G10" s="6">
        <f>F10*1.172</f>
        <v>2494.143525319999</v>
      </c>
      <c r="H10" s="6"/>
      <c r="I10" s="6"/>
      <c r="J10" s="6"/>
      <c r="K10" s="6"/>
      <c r="L10" s="6"/>
      <c r="M10" s="7"/>
      <c r="N10" s="6"/>
      <c r="O10" s="6"/>
      <c r="P10" s="6"/>
    </row>
    <row r="11" spans="2:16" s="1" customFormat="1" ht="12.75">
      <c r="B11" s="5" t="s">
        <v>7</v>
      </c>
      <c r="C11" s="6">
        <v>2518</v>
      </c>
      <c r="D11" s="6">
        <f>C11*1.15</f>
        <v>2895.7</v>
      </c>
      <c r="E11" s="6">
        <f>D11*1.15</f>
        <v>3330.0549999999994</v>
      </c>
      <c r="F11" s="6">
        <f aca="true" t="shared" si="2" ref="F11:K11">E11*1.188</f>
        <v>3956.105339999999</v>
      </c>
      <c r="G11" s="6">
        <f t="shared" si="2"/>
        <v>4699.853143919999</v>
      </c>
      <c r="H11" s="6">
        <f t="shared" si="2"/>
        <v>5583.425534976958</v>
      </c>
      <c r="I11" s="6">
        <f t="shared" si="2"/>
        <v>6633.109535552626</v>
      </c>
      <c r="J11" s="6">
        <f t="shared" si="2"/>
        <v>7880.134128236519</v>
      </c>
      <c r="K11" s="6">
        <f t="shared" si="2"/>
        <v>9361.599344344984</v>
      </c>
      <c r="L11" s="6">
        <v>7320</v>
      </c>
      <c r="M11" s="7">
        <v>4377</v>
      </c>
      <c r="N11" s="6">
        <f>M11-3828</f>
        <v>549</v>
      </c>
      <c r="O11" s="6">
        <v>0</v>
      </c>
      <c r="P11" s="6">
        <v>0</v>
      </c>
    </row>
    <row r="12" spans="2:16" s="1" customFormat="1" ht="12.75">
      <c r="B12" s="5" t="s">
        <v>8</v>
      </c>
      <c r="C12" s="6">
        <v>1500</v>
      </c>
      <c r="D12" s="6">
        <v>1220.3</v>
      </c>
      <c r="E12" s="6">
        <v>1310.945</v>
      </c>
      <c r="F12" s="6">
        <v>1529.8946600000008</v>
      </c>
      <c r="G12" s="6">
        <v>1920.1468560800013</v>
      </c>
      <c r="H12" s="6">
        <v>5281.717990343041</v>
      </c>
      <c r="I12" s="6">
        <v>6400.033989767373</v>
      </c>
      <c r="J12" s="6">
        <v>7794.009397083479</v>
      </c>
      <c r="K12" s="6">
        <v>9476.544180975014</v>
      </c>
      <c r="L12" s="6">
        <v>11532.143525319998</v>
      </c>
      <c r="M12" s="7">
        <v>14359.143525319998</v>
      </c>
      <c r="N12" s="6">
        <v>18144.92452532</v>
      </c>
      <c r="O12" s="6">
        <v>18732.053034319997</v>
      </c>
      <c r="P12" s="6">
        <v>18857.679980620997</v>
      </c>
    </row>
    <row r="13" spans="2:16" s="1" customFormat="1" ht="12.75">
      <c r="B13" s="8" t="s">
        <v>9</v>
      </c>
      <c r="C13" s="9">
        <f aca="true" t="shared" si="3" ref="C13:P13">SUM(C8:C12)</f>
        <v>26475</v>
      </c>
      <c r="D13" s="9">
        <f t="shared" si="3"/>
        <v>23047.95</v>
      </c>
      <c r="E13" s="9">
        <f t="shared" si="3"/>
        <v>20288.7925</v>
      </c>
      <c r="F13" s="9">
        <f t="shared" si="3"/>
        <v>20031.10881</v>
      </c>
      <c r="G13" s="9">
        <f t="shared" si="3"/>
        <v>19791.14352532</v>
      </c>
      <c r="H13" s="9">
        <f t="shared" si="3"/>
        <v>19559.14352532</v>
      </c>
      <c r="I13" s="9">
        <f t="shared" si="3"/>
        <v>19344.14352532</v>
      </c>
      <c r="J13" s="9">
        <f t="shared" si="3"/>
        <v>19153.143525319996</v>
      </c>
      <c r="K13" s="9">
        <f t="shared" si="3"/>
        <v>18987.143525319996</v>
      </c>
      <c r="L13" s="9">
        <f t="shared" si="3"/>
        <v>18852.143525319996</v>
      </c>
      <c r="M13" s="9">
        <f t="shared" si="3"/>
        <v>18736.143525319996</v>
      </c>
      <c r="N13" s="9">
        <f t="shared" si="3"/>
        <v>18693.92452532</v>
      </c>
      <c r="O13" s="9">
        <f t="shared" si="3"/>
        <v>18732.053034319997</v>
      </c>
      <c r="P13" s="9">
        <f t="shared" si="3"/>
        <v>18857.679980620997</v>
      </c>
    </row>
    <row r="14" spans="3:13" s="1" customFormat="1" ht="12.75">
      <c r="C14" s="10"/>
      <c r="D14" s="10"/>
      <c r="E14" s="10"/>
      <c r="F14" s="10"/>
      <c r="G14" s="10"/>
      <c r="M14" s="3"/>
    </row>
    <row r="15" spans="4:13" s="1" customFormat="1" ht="12.75">
      <c r="D15" s="1">
        <v>1989</v>
      </c>
      <c r="E15" s="1">
        <f>D15+1</f>
        <v>1990</v>
      </c>
      <c r="F15" s="10"/>
      <c r="G15" s="10"/>
      <c r="M15" s="3"/>
    </row>
    <row r="16" spans="2:13" s="1" customFormat="1" ht="12.75">
      <c r="B16" s="1" t="s">
        <v>10</v>
      </c>
      <c r="C16" s="10"/>
      <c r="D16" s="10">
        <v>3694</v>
      </c>
      <c r="E16" s="10">
        <v>2850</v>
      </c>
      <c r="F16" s="6"/>
      <c r="G16" s="6"/>
      <c r="I16" s="5"/>
      <c r="M16" s="3"/>
    </row>
    <row r="17" spans="2:13" s="1" customFormat="1" ht="12.75">
      <c r="B17" s="5" t="s">
        <v>11</v>
      </c>
      <c r="C17" s="6"/>
      <c r="D17" s="6">
        <v>3121</v>
      </c>
      <c r="E17" s="6">
        <v>2408</v>
      </c>
      <c r="F17" s="10"/>
      <c r="G17" s="6">
        <f>C13-C8</f>
        <v>21271</v>
      </c>
      <c r="M17" s="3"/>
    </row>
    <row r="18" spans="2:13" s="1" customFormat="1" ht="12.75">
      <c r="B18" s="5" t="s">
        <v>12</v>
      </c>
      <c r="C18" s="6"/>
      <c r="D18" s="6">
        <f>INT((D16-D17)*0.34)</f>
        <v>194</v>
      </c>
      <c r="E18" s="6">
        <f>INT((E16-E17)*0.34)</f>
        <v>150</v>
      </c>
      <c r="F18" s="10"/>
      <c r="G18" s="6">
        <f>G17-7210</f>
        <v>14061</v>
      </c>
      <c r="M18" s="3"/>
    </row>
    <row r="19" spans="2:13" s="1" customFormat="1" ht="12.75">
      <c r="B19" s="5" t="s">
        <v>13</v>
      </c>
      <c r="C19" s="6"/>
      <c r="D19" s="6">
        <f>D16-D18</f>
        <v>3500</v>
      </c>
      <c r="E19" s="6">
        <f>E16-E18</f>
        <v>2700</v>
      </c>
      <c r="F19" s="10"/>
      <c r="G19" s="6">
        <f>G18/40</f>
        <v>351.525</v>
      </c>
      <c r="M19" s="3"/>
    </row>
    <row r="20" spans="2:13" s="1" customFormat="1" ht="12.75">
      <c r="B20" s="1" t="s">
        <v>14</v>
      </c>
      <c r="C20" s="10"/>
      <c r="D20" s="10">
        <f>D16-D17-D18</f>
        <v>379</v>
      </c>
      <c r="E20" s="10">
        <f>E16-E17-E18</f>
        <v>292</v>
      </c>
      <c r="F20" s="10"/>
      <c r="G20" s="10"/>
      <c r="H20" s="10"/>
      <c r="M20" s="3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2003-11-18T15:13:21Z</dcterms:created>
  <dcterms:modified xsi:type="dcterms:W3CDTF">2004-03-06T13:29:09Z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-1505030851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