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<sst xmlns="http://schemas.openxmlformats.org/spreadsheetml/2006/main" count="15" uniqueCount="15">
  <si>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Euro Stoxx 50</t>
  </si>
  <si>
    <t>Capitalización</t>
  </si>
  <si>
    <t>Creación de valor</t>
  </si>
  <si>
    <t xml:space="preserve">   en euros corrientes</t>
  </si>
  <si>
    <t xml:space="preserve">   en euros de 2003</t>
  </si>
  <si>
    <t>Rentabilidad (con div.)</t>
  </si>
  <si>
    <t>Total</t>
  </si>
  <si>
    <t>PM</t>
  </si>
  <si>
    <t>Ke eurostoxx</t>
  </si>
  <si>
    <t>Bono 10 fin de año media</t>
  </si>
  <si>
    <t>(1+Ke) (1+Ke)….</t>
  </si>
  <si>
    <t>En miles de millones de euros</t>
  </si>
  <si>
    <t>índice  fin de año (puntos)</t>
  </si>
  <si>
    <r>
      <t>D</t>
    </r>
    <r>
      <rPr>
        <sz val="10"/>
        <rFont val="Arial"/>
        <family val="2"/>
      </rPr>
      <t xml:space="preserve"> Capitalización</t>
    </r>
  </si>
  <si>
    <r>
      <t>D</t>
    </r>
    <r>
      <rPr>
        <sz val="10"/>
        <rFont val="Arial"/>
        <family val="2"/>
      </rPr>
      <t xml:space="preserve"> Valor accionistas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</si>
</sst>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%"/>
    <numFmt numFmtId="178" formatCode="0.0"/>
  </numFmts>
  <fonts count="10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name val="Symbol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7" fontId="2" fillId="0" borderId="0" xfId="21" applyNumberFormat="1" applyFont="1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177" fontId="3" fillId="0" borderId="0" xfId="21" applyNumberFormat="1" applyFont="1" applyAlignment="1">
      <alignment/>
    </xf>
    <xf numFmtId="10" fontId="2" fillId="0" borderId="0" xfId="21" applyNumberFormat="1" applyFont="1" applyAlignment="1">
      <alignment/>
    </xf>
    <xf numFmtId="177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9" fillId="0" borderId="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1" fontId="0" fillId="0" borderId="3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0" xfId="21" applyFont="1" applyBorder="1" applyAlignment="1">
      <alignment/>
    </xf>
    <xf numFmtId="9" fontId="0" fillId="0" borderId="8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9.140625" style="1" customWidth="1"/>
    <col min="2" max="2" width="23.8515625" style="1" customWidth="1"/>
    <col min="3" max="3" width="5.7109375" style="1" customWidth="1"/>
    <col min="4" max="15" width="7.140625" style="1" customWidth="1"/>
    <col min="16" max="16384" width="9.140625" style="1" customWidth="1"/>
  </cols>
  <sheetData>
    <row r="2" spans="2:4" s="13" customFormat="1" ht="12.75">
      <c r="B2" s="11" t="s">
        <v>11</v>
      </c>
      <c r="C2" s="11"/>
      <c r="D2" s="12"/>
    </row>
    <row r="3" spans="2:15" s="19" customFormat="1" ht="12.75">
      <c r="B3" s="16" t="s">
        <v>0</v>
      </c>
      <c r="C3" s="17">
        <v>1992</v>
      </c>
      <c r="D3" s="17">
        <v>1993</v>
      </c>
      <c r="E3" s="17">
        <v>1994</v>
      </c>
      <c r="F3" s="17">
        <v>1995</v>
      </c>
      <c r="G3" s="17">
        <v>1996</v>
      </c>
      <c r="H3" s="17">
        <v>1997</v>
      </c>
      <c r="I3" s="17">
        <v>1998</v>
      </c>
      <c r="J3" s="17">
        <v>1999</v>
      </c>
      <c r="K3" s="17">
        <v>2000</v>
      </c>
      <c r="L3" s="17">
        <v>2001</v>
      </c>
      <c r="M3" s="17">
        <v>2002</v>
      </c>
      <c r="N3" s="17">
        <v>2003</v>
      </c>
      <c r="O3" s="18" t="s">
        <v>6</v>
      </c>
    </row>
    <row r="4" spans="2:15" s="19" customFormat="1" ht="12.75">
      <c r="B4" s="20" t="s">
        <v>1</v>
      </c>
      <c r="C4" s="21">
        <v>330.082</v>
      </c>
      <c r="D4" s="22">
        <v>472.111</v>
      </c>
      <c r="E4" s="22">
        <v>441.07</v>
      </c>
      <c r="F4" s="22">
        <v>512.225</v>
      </c>
      <c r="G4" s="22">
        <v>684.829</v>
      </c>
      <c r="H4" s="22">
        <v>1074.108</v>
      </c>
      <c r="I4" s="22">
        <v>1528.596</v>
      </c>
      <c r="J4" s="22">
        <v>2691.143</v>
      </c>
      <c r="K4" s="22">
        <v>2119.258</v>
      </c>
      <c r="L4" s="22">
        <v>1796.335</v>
      </c>
      <c r="M4" s="22">
        <v>1148.451</v>
      </c>
      <c r="N4" s="22">
        <v>1379.874</v>
      </c>
      <c r="O4" s="23"/>
    </row>
    <row r="5" spans="2:15" s="19" customFormat="1" ht="12.75">
      <c r="B5" s="14" t="s">
        <v>13</v>
      </c>
      <c r="C5" s="25"/>
      <c r="D5" s="22">
        <f>D4-C4</f>
        <v>142.029</v>
      </c>
      <c r="E5" s="22">
        <f aca="true" t="shared" si="0" ref="E5:N5">E4-D4</f>
        <v>-31.040999999999997</v>
      </c>
      <c r="F5" s="22">
        <f t="shared" si="0"/>
        <v>71.15500000000003</v>
      </c>
      <c r="G5" s="22">
        <f t="shared" si="0"/>
        <v>172.60399999999993</v>
      </c>
      <c r="H5" s="22">
        <f t="shared" si="0"/>
        <v>389.279</v>
      </c>
      <c r="I5" s="22">
        <f t="shared" si="0"/>
        <v>454.48800000000006</v>
      </c>
      <c r="J5" s="22">
        <f t="shared" si="0"/>
        <v>1162.547</v>
      </c>
      <c r="K5" s="22">
        <f t="shared" si="0"/>
        <v>-571.8850000000002</v>
      </c>
      <c r="L5" s="22">
        <f t="shared" si="0"/>
        <v>-322.9229999999998</v>
      </c>
      <c r="M5" s="22">
        <f t="shared" si="0"/>
        <v>-647.884</v>
      </c>
      <c r="N5" s="22">
        <f t="shared" si="0"/>
        <v>231.423</v>
      </c>
      <c r="O5" s="26">
        <f>SUM(D5:N5)</f>
        <v>1049.7920000000001</v>
      </c>
    </row>
    <row r="6" spans="2:15" s="19" customFormat="1" ht="12.75">
      <c r="B6" s="15" t="s">
        <v>14</v>
      </c>
      <c r="C6" s="27"/>
      <c r="D6" s="22">
        <v>143.81819227186352</v>
      </c>
      <c r="E6" s="22">
        <v>-23.489145782507162</v>
      </c>
      <c r="F6" s="22">
        <v>79.2258720946112</v>
      </c>
      <c r="G6" s="22">
        <v>135.55618133458364</v>
      </c>
      <c r="H6" s="22">
        <v>274.5152548460479</v>
      </c>
      <c r="I6" s="22">
        <v>374.8252766021683</v>
      </c>
      <c r="J6" s="22">
        <v>743.4864730575486</v>
      </c>
      <c r="K6" s="22">
        <v>-45.840781466990975</v>
      </c>
      <c r="L6" s="22">
        <v>-405.7796680521437</v>
      </c>
      <c r="M6" s="22">
        <v>-648.6823697268284</v>
      </c>
      <c r="N6" s="22">
        <v>211.59057508761467</v>
      </c>
      <c r="O6" s="28">
        <f>SUM(D6:N6)</f>
        <v>839.2258602659674</v>
      </c>
    </row>
    <row r="7" spans="2:15" s="19" customFormat="1" ht="12.75">
      <c r="B7" s="20" t="s">
        <v>2</v>
      </c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2:15" s="19" customFormat="1" ht="12.75">
      <c r="B8" s="29" t="s">
        <v>3</v>
      </c>
      <c r="C8" s="25"/>
      <c r="D8" s="30">
        <f>C4*(Tabla!D10-Tabla!D18)</f>
        <v>93.15335595519683</v>
      </c>
      <c r="E8" s="30">
        <f>D4*(Tabla!E10-Tabla!E18)</f>
        <v>-74.0608892508405</v>
      </c>
      <c r="F8" s="30">
        <f>E4*(Tabla!F10-Tabla!F18)</f>
        <v>13.674783811277857</v>
      </c>
      <c r="G8" s="30">
        <f>F4*(Tabla!G10-Tabla!G18)</f>
        <v>72.88033033458365</v>
      </c>
      <c r="H8" s="30">
        <f>G4*(Tabla!H10-Tabla!H18)</f>
        <v>203.88313316771453</v>
      </c>
      <c r="I8" s="30">
        <f>H4*(Tabla!I10-Tabla!I18)</f>
        <v>278.58519980216823</v>
      </c>
      <c r="J8" s="30">
        <f>I4*(Tabla!J10-Tabla!J18)</f>
        <v>637.0121186775484</v>
      </c>
      <c r="K8" s="30">
        <f>J4*(Tabla!K10-Tabla!K18)</f>
        <v>-301.343280172991</v>
      </c>
      <c r="L8" s="30">
        <f>K4*(Tabla!L10-Tabla!L18)</f>
        <v>-598.0719555208103</v>
      </c>
      <c r="M8" s="30">
        <f>L4*(Tabla!M10-Tabla!M18)</f>
        <v>-811.6123493401617</v>
      </c>
      <c r="N8" s="30">
        <f>M4*(Tabla!N10-Tabla!N18)</f>
        <v>126.44445509999998</v>
      </c>
      <c r="O8" s="31">
        <f>SUM(D8:N8)</f>
        <v>-359.455097436314</v>
      </c>
    </row>
    <row r="9" spans="2:15" s="19" customFormat="1" ht="12.75">
      <c r="B9" s="24" t="s">
        <v>4</v>
      </c>
      <c r="C9" s="32"/>
      <c r="D9" s="33">
        <f>D8*D19</f>
        <v>240.70407136780815</v>
      </c>
      <c r="E9" s="33">
        <f>E8*E19</f>
        <v>-172.8541498673289</v>
      </c>
      <c r="F9" s="33">
        <f>F8*F19</f>
        <v>27.78661306638232</v>
      </c>
      <c r="G9" s="33">
        <f>G8*G19</f>
        <v>131.94510903775065</v>
      </c>
      <c r="H9" s="33">
        <f>H8*H19</f>
        <v>334.6064332551981</v>
      </c>
      <c r="I9" s="33">
        <f>I8*I19</f>
        <v>419.60816782250333</v>
      </c>
      <c r="J9" s="33">
        <f>J8*J19</f>
        <v>896.9946691165056</v>
      </c>
      <c r="K9" s="33">
        <f>K8*K19</f>
        <v>-387.5364565542351</v>
      </c>
      <c r="L9" s="33">
        <f>L8*L19</f>
        <v>-705.1556275404034</v>
      </c>
      <c r="M9" s="33">
        <f>M8*M19</f>
        <v>-877.3529496367148</v>
      </c>
      <c r="N9" s="33">
        <f>N8*N19</f>
        <v>126.44445509999998</v>
      </c>
      <c r="O9" s="26">
        <f>SUM(D9:N9)</f>
        <v>35.19033516746579</v>
      </c>
    </row>
    <row r="10" spans="2:15" s="19" customFormat="1" ht="12.75">
      <c r="B10" s="29" t="s">
        <v>5</v>
      </c>
      <c r="C10" s="17"/>
      <c r="D10" s="34">
        <v>0.43570443790289537</v>
      </c>
      <c r="E10" s="34">
        <v>-0.0497534388787958</v>
      </c>
      <c r="F10" s="34">
        <v>0.1796219921885669</v>
      </c>
      <c r="G10" s="34">
        <v>0.26464186897278275</v>
      </c>
      <c r="H10" s="34">
        <v>0.40085226362500403</v>
      </c>
      <c r="I10" s="34">
        <v>0.34896423506962826</v>
      </c>
      <c r="J10" s="34">
        <v>0.48638520122880635</v>
      </c>
      <c r="K10" s="34">
        <v>-0.01703394485799936</v>
      </c>
      <c r="L10" s="34">
        <v>-0.19147251917989394</v>
      </c>
      <c r="M10" s="34">
        <v>-0.36111436326009816</v>
      </c>
      <c r="N10" s="34">
        <v>0.1911</v>
      </c>
      <c r="O10" s="35">
        <f>(N21/1)^(1/11)-1</f>
        <v>0.1193770926191502</v>
      </c>
    </row>
    <row r="11" spans="2:15" s="19" customFormat="1" ht="12.75">
      <c r="B11" s="16" t="s">
        <v>12</v>
      </c>
      <c r="C11" s="36">
        <v>1033.51</v>
      </c>
      <c r="D11" s="36">
        <v>1433.34</v>
      </c>
      <c r="E11" s="36">
        <v>1320.59</v>
      </c>
      <c r="F11" s="36">
        <v>1506.82</v>
      </c>
      <c r="G11" s="36">
        <v>1850.32</v>
      </c>
      <c r="H11" s="36">
        <v>2531.99</v>
      </c>
      <c r="I11" s="36">
        <v>3342.32</v>
      </c>
      <c r="J11" s="36">
        <v>4904.457</v>
      </c>
      <c r="K11" s="36">
        <v>4772.387</v>
      </c>
      <c r="L11" s="36">
        <v>3806.13</v>
      </c>
      <c r="M11" s="36">
        <v>2386.409</v>
      </c>
      <c r="N11" s="36">
        <v>2760.658</v>
      </c>
      <c r="O11" s="37"/>
    </row>
    <row r="12" spans="2:15" ht="12.75">
      <c r="B12" s="2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</row>
    <row r="13" spans="4:14" ht="12.7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4:14" ht="12.7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4:14" ht="12.7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5" ht="12.75">
      <c r="B16" s="1" t="s">
        <v>9</v>
      </c>
      <c r="C16" s="4">
        <v>0.09849166666666666</v>
      </c>
      <c r="D16" s="8">
        <v>0.06711833333333334</v>
      </c>
      <c r="E16" s="8">
        <v>0.09661833333333335</v>
      </c>
      <c r="F16" s="8">
        <v>0.07736</v>
      </c>
      <c r="G16" s="8">
        <v>0.06313833333333334</v>
      </c>
      <c r="H16" s="8">
        <v>0.0546</v>
      </c>
      <c r="I16" s="8">
        <v>0.039655</v>
      </c>
      <c r="J16" s="8">
        <v>0.05494200000000001</v>
      </c>
      <c r="K16" s="8">
        <v>0.05073566666666667</v>
      </c>
      <c r="L16" s="8">
        <v>0.05070133333333333</v>
      </c>
      <c r="M16" s="8">
        <v>0.042</v>
      </c>
      <c r="N16" s="8">
        <v>0.043859666666666665</v>
      </c>
      <c r="O16" s="4">
        <f>((1+D16)*(1+E16)*(1+F16)*(1+G16)*(1+H16)*(1+I16)*(1+J16)*(1+K16)*(1+L16)*(1+M16)*(1+C16))^(1/11)-1</f>
        <v>0.06304353308217636</v>
      </c>
    </row>
    <row r="17" spans="2:15" ht="12.75">
      <c r="B17" s="1" t="s">
        <v>7</v>
      </c>
      <c r="C17" s="4">
        <v>0.05</v>
      </c>
      <c r="D17" s="4">
        <v>0.055</v>
      </c>
      <c r="E17" s="4">
        <v>0.04</v>
      </c>
      <c r="F17" s="4">
        <v>0.052</v>
      </c>
      <c r="G17" s="4">
        <v>0.045</v>
      </c>
      <c r="H17" s="4">
        <v>0.04</v>
      </c>
      <c r="I17" s="4">
        <v>0.035</v>
      </c>
      <c r="J17" s="4">
        <v>0.03</v>
      </c>
      <c r="K17" s="4">
        <v>0.04</v>
      </c>
      <c r="L17" s="4">
        <v>0.04</v>
      </c>
      <c r="M17" s="4">
        <v>0.04</v>
      </c>
      <c r="N17" s="4">
        <v>0.039</v>
      </c>
      <c r="O17" s="4">
        <f>((1+D17)*(1+E17)*(1+F17)*(1+G17)*(1+H17)*(1+I17)*(1+J17)*(1+K17)*(1+L17)*(1+M17)*(1+N17))^(1/11)-1</f>
        <v>0.04143291768687418</v>
      </c>
    </row>
    <row r="18" spans="2:15" s="5" customFormat="1" ht="12.75">
      <c r="B18" s="5" t="s">
        <v>8</v>
      </c>
      <c r="D18" s="6">
        <f>C16+D17</f>
        <v>0.15349166666666667</v>
      </c>
      <c r="E18" s="6">
        <f aca="true" t="shared" si="1" ref="E18:N18">D16+E17</f>
        <v>0.10711833333333334</v>
      </c>
      <c r="F18" s="6">
        <f t="shared" si="1"/>
        <v>0.14861833333333335</v>
      </c>
      <c r="G18" s="6">
        <f t="shared" si="1"/>
        <v>0.12236</v>
      </c>
      <c r="H18" s="6">
        <f t="shared" si="1"/>
        <v>0.10313833333333333</v>
      </c>
      <c r="I18" s="6">
        <f t="shared" si="1"/>
        <v>0.08960000000000001</v>
      </c>
      <c r="J18" s="6">
        <f t="shared" si="1"/>
        <v>0.069655</v>
      </c>
      <c r="K18" s="6">
        <f t="shared" si="1"/>
        <v>0.09494200000000001</v>
      </c>
      <c r="L18" s="6">
        <f t="shared" si="1"/>
        <v>0.09073566666666667</v>
      </c>
      <c r="M18" s="6">
        <f t="shared" si="1"/>
        <v>0.09070133333333333</v>
      </c>
      <c r="N18" s="6">
        <f t="shared" si="1"/>
        <v>0.081</v>
      </c>
      <c r="O18" s="7">
        <f>((1+D18)*(1+E18)*(1+F18)*(1+G18)*(1+H18)*(1+I18)*(1+J18)*(1+K18)*(1+L18)*(1+M18)*(1+N18))^(1/11)-1</f>
        <v>0.10437896619125975</v>
      </c>
    </row>
    <row r="19" spans="2:14" ht="12.75">
      <c r="B19" s="1" t="s">
        <v>10</v>
      </c>
      <c r="D19" s="1">
        <f aca="true" t="shared" si="2" ref="D19:M19">E19*(1+E18)</f>
        <v>2.583954908544331</v>
      </c>
      <c r="E19" s="1">
        <f t="shared" si="2"/>
        <v>2.3339464542733293</v>
      </c>
      <c r="F19" s="1">
        <f t="shared" si="2"/>
        <v>2.0319599527025916</v>
      </c>
      <c r="G19" s="1">
        <f t="shared" si="2"/>
        <v>1.8104351123548519</v>
      </c>
      <c r="H19" s="1">
        <f t="shared" si="2"/>
        <v>1.6411678006730965</v>
      </c>
      <c r="I19" s="1">
        <f t="shared" si="2"/>
        <v>1.5062112708086424</v>
      </c>
      <c r="J19" s="1">
        <f t="shared" si="2"/>
        <v>1.4081281074819847</v>
      </c>
      <c r="K19" s="1">
        <f t="shared" si="2"/>
        <v>1.2860298604693077</v>
      </c>
      <c r="L19" s="1">
        <f t="shared" si="2"/>
        <v>1.1790481413333334</v>
      </c>
      <c r="M19" s="1">
        <f t="shared" si="2"/>
        <v>1.081</v>
      </c>
      <c r="N19" s="1">
        <v>1</v>
      </c>
    </row>
    <row r="21" spans="4:14" ht="12.75">
      <c r="D21" s="10">
        <f>1+D10</f>
        <v>1.4357044379028954</v>
      </c>
      <c r="E21" s="10">
        <f>(1+E10)*D21</f>
        <v>1.3642732049036779</v>
      </c>
      <c r="F21" s="10">
        <f>(1+F10)*E21</f>
        <v>1.6093266758579574</v>
      </c>
      <c r="G21" s="10">
        <f>(1+G10)*F21</f>
        <v>2.035221895144763</v>
      </c>
      <c r="H21" s="10">
        <f>(1+H10)*G21</f>
        <v>2.851045198792712</v>
      </c>
      <c r="I21" s="10">
        <f>(1+I10)*H21</f>
        <v>3.845958005738347</v>
      </c>
      <c r="J21" s="10">
        <f>(1+J10)*I21</f>
        <v>5.716575064276932</v>
      </c>
      <c r="K21" s="10">
        <f>(1+K10)*J21</f>
        <v>5.6191992398554245</v>
      </c>
      <c r="L21" s="10">
        <f>(1+L10)*K21</f>
        <v>4.543277005626561</v>
      </c>
      <c r="M21" s="10">
        <f>(1+M10)*L21</f>
        <v>2.9026344226254803</v>
      </c>
      <c r="N21" s="10">
        <f>(1+N10)*M21</f>
        <v>3.45732786078921</v>
      </c>
    </row>
    <row r="22" ht="12.75">
      <c r="D22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2004-01-28T11:42:48Z</dcterms:created>
  <dcterms:modified xsi:type="dcterms:W3CDTF">2004-03-06T10:04:01Z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2026916735</vt:i4>
  </property>
  <property fmtid="{D5CDD505-2E9C-101B-9397-08002B2CF9AE}" pid="3" name="_EmailSubject">
    <vt:lpwstr>Cambiar estas tablas cap 17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740040217</vt:i4>
  </property>
</Properties>
</file>