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activeTab="0"/>
  </bookViews>
  <sheets>
    <sheet name="Tabla 16.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<sst xmlns="http://schemas.openxmlformats.org/spreadsheetml/2006/main" count="22" uniqueCount="22">
  <si>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Ke</t>
  </si>
  <si>
    <t>Risk Premium</t>
  </si>
  <si>
    <t>en $ de 2003</t>
  </si>
  <si>
    <t>Para transformar a $ 03</t>
  </si>
  <si>
    <t>1996</t>
  </si>
  <si>
    <t>1997</t>
  </si>
  <si>
    <t>1998</t>
  </si>
  <si>
    <t>1999</t>
  </si>
  <si>
    <t>2000</t>
  </si>
  <si>
    <t>2001</t>
  </si>
  <si>
    <t>2002</t>
  </si>
  <si>
    <t>2003</t>
  </si>
  <si>
    <t>∆ Capitalización</t>
  </si>
  <si>
    <t>Capitalización</t>
  </si>
  <si>
    <t>Creación de valor</t>
  </si>
  <si>
    <t>Rentabilidad (con div.)</t>
  </si>
  <si>
    <t>Índice fin de año (puntos)</t>
  </si>
  <si>
    <t>∆ Valor accionistas</t>
  </si>
  <si>
    <t>en $ corrientes</t>
  </si>
  <si>
    <t>Total</t>
  </si>
  <si>
    <t>$ millardos (billion)</t>
  </si>
  <si>
    <r>
      <t>R</t>
    </r>
    <r>
      <rPr>
        <vertAlign val="subscript"/>
        <sz val="10"/>
        <rFont val="Times New Roman"/>
        <family val="1"/>
      </rPr>
      <t>F</t>
    </r>
    <r>
      <rPr>
        <sz val="10"/>
        <rFont val="Times New Roman"/>
        <family val="1"/>
      </rPr>
      <t xml:space="preserve"> (10 años)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</si>
</sst>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#,##0.0"/>
    <numFmt numFmtId="174" formatCode="#,##0.000"/>
    <numFmt numFmtId="175" formatCode="[$-C0A]dddd\,\ dd&quot; de &quot;mmmm&quot; de &quot;yyyy"/>
    <numFmt numFmtId="176" formatCode="0.000"/>
    <numFmt numFmtId="177" formatCode="0.0"/>
    <numFmt numFmtId="178" formatCode="0.000000"/>
    <numFmt numFmtId="179" formatCode="0.00000"/>
    <numFmt numFmtId="180" formatCode="0.0000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bscript"/>
      <sz val="10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left"/>
    </xf>
    <xf numFmtId="3" fontId="4" fillId="0" borderId="2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172" fontId="4" fillId="0" borderId="2" xfId="21" applyNumberFormat="1" applyFont="1" applyBorder="1" applyAlignment="1">
      <alignment horizontal="right"/>
    </xf>
    <xf numFmtId="172" fontId="4" fillId="0" borderId="3" xfId="21" applyNumberFormat="1" applyFont="1" applyBorder="1" applyAlignment="1">
      <alignment horizontal="right"/>
    </xf>
    <xf numFmtId="172" fontId="4" fillId="0" borderId="4" xfId="21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172" fontId="4" fillId="0" borderId="0" xfId="21" applyNumberFormat="1" applyFont="1" applyAlignment="1">
      <alignment/>
    </xf>
    <xf numFmtId="9" fontId="4" fillId="0" borderId="0" xfId="21" applyFont="1" applyAlignment="1">
      <alignment/>
    </xf>
    <xf numFmtId="3" fontId="4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5" fillId="0" borderId="4" xfId="0" applyNumberFormat="1" applyFont="1" applyBorder="1" applyAlignment="1">
      <alignment/>
    </xf>
    <xf numFmtId="0" fontId="4" fillId="0" borderId="5" xfId="0" applyFont="1" applyBorder="1" applyAlignment="1">
      <alignment horizontal="left"/>
    </xf>
    <xf numFmtId="3" fontId="4" fillId="0" borderId="6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/>
    </xf>
    <xf numFmtId="0" fontId="5" fillId="0" borderId="9" xfId="0" applyFont="1" applyBorder="1" applyAlignment="1">
      <alignment horizontal="right"/>
    </xf>
    <xf numFmtId="0" fontId="5" fillId="0" borderId="9" xfId="0" applyFont="1" applyBorder="1" applyAlignment="1" quotePrefix="1">
      <alignment horizontal="right"/>
    </xf>
    <xf numFmtId="0" fontId="5" fillId="0" borderId="10" xfId="0" applyFont="1" applyBorder="1" applyAlignment="1" quotePrefix="1">
      <alignment horizontal="right"/>
    </xf>
    <xf numFmtId="0" fontId="5" fillId="0" borderId="10" xfId="0" applyFont="1" applyBorder="1" applyAlignment="1">
      <alignment horizontal="right"/>
    </xf>
    <xf numFmtId="0" fontId="4" fillId="0" borderId="5" xfId="0" applyFont="1" applyBorder="1" applyAlignment="1">
      <alignment/>
    </xf>
    <xf numFmtId="10" fontId="4" fillId="0" borderId="6" xfId="21" applyNumberFormat="1" applyFont="1" applyBorder="1" applyAlignment="1">
      <alignment horizontal="right"/>
    </xf>
    <xf numFmtId="10" fontId="4" fillId="0" borderId="7" xfId="21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1" fontId="4" fillId="0" borderId="12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3" xfId="0" applyNumberFormat="1" applyFont="1" applyBorder="1" applyAlignment="1">
      <alignment horizontal="right"/>
    </xf>
    <xf numFmtId="0" fontId="5" fillId="0" borderId="5" xfId="0" applyFont="1" applyBorder="1" applyAlignment="1">
      <alignment horizontal="left"/>
    </xf>
    <xf numFmtId="172" fontId="4" fillId="0" borderId="6" xfId="21" applyNumberFormat="1" applyFont="1" applyBorder="1" applyAlignment="1">
      <alignment horizontal="right"/>
    </xf>
    <xf numFmtId="172" fontId="4" fillId="0" borderId="7" xfId="21" applyNumberFormat="1" applyFont="1" applyBorder="1" applyAlignment="1">
      <alignment horizontal="right"/>
    </xf>
    <xf numFmtId="0" fontId="4" fillId="0" borderId="11" xfId="0" applyFont="1" applyBorder="1" applyAlignment="1">
      <alignment/>
    </xf>
    <xf numFmtId="172" fontId="4" fillId="0" borderId="12" xfId="21" applyNumberFormat="1" applyFont="1" applyBorder="1" applyAlignment="1">
      <alignment horizontal="right"/>
    </xf>
    <xf numFmtId="172" fontId="4" fillId="0" borderId="13" xfId="21" applyNumberFormat="1" applyFont="1" applyBorder="1" applyAlignment="1">
      <alignment horizontal="right"/>
    </xf>
    <xf numFmtId="0" fontId="4" fillId="0" borderId="14" xfId="0" applyFont="1" applyBorder="1" applyAlignment="1">
      <alignment/>
    </xf>
    <xf numFmtId="3" fontId="5" fillId="0" borderId="14" xfId="0" applyNumberFormat="1" applyFont="1" applyBorder="1" applyAlignment="1">
      <alignment/>
    </xf>
    <xf numFmtId="0" fontId="4" fillId="0" borderId="11" xfId="0" applyFont="1" applyBorder="1" applyAlignment="1">
      <alignment/>
    </xf>
    <xf numFmtId="9" fontId="4" fillId="0" borderId="15" xfId="21" applyFont="1" applyBorder="1" applyAlignment="1">
      <alignment horizontal="left"/>
    </xf>
    <xf numFmtId="173" fontId="4" fillId="0" borderId="16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9" fontId="4" fillId="0" borderId="8" xfId="21" applyFont="1" applyBorder="1" applyAlignment="1">
      <alignment horizontal="left"/>
    </xf>
    <xf numFmtId="9" fontId="4" fillId="0" borderId="9" xfId="21" applyFont="1" applyBorder="1" applyAlignment="1">
      <alignment horizontal="right"/>
    </xf>
    <xf numFmtId="9" fontId="4" fillId="0" borderId="10" xfId="21" applyFont="1" applyBorder="1" applyAlignment="1">
      <alignment horizontal="right"/>
    </xf>
    <xf numFmtId="172" fontId="5" fillId="0" borderId="10" xfId="21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9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6.140625" style="1" customWidth="1"/>
    <col min="2" max="2" width="21.28125" style="1" customWidth="1"/>
    <col min="3" max="14" width="7.421875" style="16" customWidth="1"/>
    <col min="15" max="15" width="7.421875" style="1" customWidth="1"/>
    <col min="16" max="16384" width="9.140625" style="1" customWidth="1"/>
  </cols>
  <sheetData>
    <row r="1" ht="13.5" thickBot="1"/>
    <row r="2" spans="2:15" ht="15" customHeight="1" thickBot="1">
      <c r="B2" s="21" t="s">
        <v>20</v>
      </c>
      <c r="C2" s="22">
        <v>1992</v>
      </c>
      <c r="D2" s="22">
        <v>1993</v>
      </c>
      <c r="E2" s="22">
        <v>1994</v>
      </c>
      <c r="F2" s="22">
        <v>1995</v>
      </c>
      <c r="G2" s="23" t="s">
        <v>4</v>
      </c>
      <c r="H2" s="23" t="s">
        <v>5</v>
      </c>
      <c r="I2" s="23" t="s">
        <v>6</v>
      </c>
      <c r="J2" s="23" t="s">
        <v>7</v>
      </c>
      <c r="K2" s="23" t="s">
        <v>8</v>
      </c>
      <c r="L2" s="23" t="s">
        <v>9</v>
      </c>
      <c r="M2" s="23" t="s">
        <v>10</v>
      </c>
      <c r="N2" s="24" t="s">
        <v>11</v>
      </c>
      <c r="O2" s="25" t="s">
        <v>19</v>
      </c>
    </row>
    <row r="3" spans="2:15" ht="15" customHeight="1">
      <c r="B3" s="18" t="s">
        <v>13</v>
      </c>
      <c r="C3" s="19">
        <v>3014.69</v>
      </c>
      <c r="D3" s="19">
        <v>3305.517</v>
      </c>
      <c r="E3" s="19">
        <v>3346.124</v>
      </c>
      <c r="F3" s="19">
        <v>4588.269</v>
      </c>
      <c r="G3" s="19">
        <v>5625.738</v>
      </c>
      <c r="H3" s="19">
        <v>7554.695</v>
      </c>
      <c r="I3" s="19">
        <v>9942.388</v>
      </c>
      <c r="J3" s="19">
        <v>12310.208</v>
      </c>
      <c r="K3" s="19">
        <v>11735.261</v>
      </c>
      <c r="L3" s="19">
        <v>10466.618</v>
      </c>
      <c r="M3" s="19">
        <v>8107.398</v>
      </c>
      <c r="N3" s="20">
        <v>10285.452</v>
      </c>
      <c r="O3" s="5"/>
    </row>
    <row r="4" spans="2:15" ht="15" customHeight="1">
      <c r="B4" s="2" t="s">
        <v>12</v>
      </c>
      <c r="C4" s="3"/>
      <c r="D4" s="3">
        <f>D3-C3</f>
        <v>290.82699999999977</v>
      </c>
      <c r="E4" s="3">
        <f aca="true" t="shared" si="0" ref="E4:N4">E3-D3</f>
        <v>40.60699999999997</v>
      </c>
      <c r="F4" s="3">
        <f t="shared" si="0"/>
        <v>1242.1450000000004</v>
      </c>
      <c r="G4" s="3">
        <f t="shared" si="0"/>
        <v>1037.469</v>
      </c>
      <c r="H4" s="3">
        <f t="shared" si="0"/>
        <v>1928.9569999999994</v>
      </c>
      <c r="I4" s="3">
        <f t="shared" si="0"/>
        <v>2387.693000000001</v>
      </c>
      <c r="J4" s="3">
        <f t="shared" si="0"/>
        <v>2367.8199999999997</v>
      </c>
      <c r="K4" s="3">
        <f t="shared" si="0"/>
        <v>-574.9470000000001</v>
      </c>
      <c r="L4" s="3">
        <f t="shared" si="0"/>
        <v>-1268.643</v>
      </c>
      <c r="M4" s="3">
        <f t="shared" si="0"/>
        <v>-2359.2200000000003</v>
      </c>
      <c r="N4" s="4">
        <f t="shared" si="0"/>
        <v>2178.053999999999</v>
      </c>
      <c r="O4" s="17">
        <f>SUM(D4:N4)</f>
        <v>7270.761999999999</v>
      </c>
    </row>
    <row r="5" spans="2:15" ht="15" customHeight="1" thickBot="1">
      <c r="B5" s="29" t="s">
        <v>17</v>
      </c>
      <c r="C5" s="30"/>
      <c r="D5" s="30">
        <f aca="true" t="shared" si="1" ref="D5:N5">D12*C3</f>
        <v>303.8168348250618</v>
      </c>
      <c r="E5" s="30">
        <f t="shared" si="1"/>
        <v>43.63142819429759</v>
      </c>
      <c r="F5" s="31">
        <f t="shared" si="1"/>
        <v>1257.4265523015456</v>
      </c>
      <c r="G5" s="31">
        <f t="shared" si="1"/>
        <v>1053.5106817079945</v>
      </c>
      <c r="H5" s="31">
        <f t="shared" si="1"/>
        <v>1876.9019313687238</v>
      </c>
      <c r="I5" s="31">
        <f t="shared" si="1"/>
        <v>2159.057634660692</v>
      </c>
      <c r="J5" s="31">
        <f t="shared" si="1"/>
        <v>2091.996885839007</v>
      </c>
      <c r="K5" s="31">
        <f t="shared" si="1"/>
        <v>-1120.7928565944405</v>
      </c>
      <c r="L5" s="31">
        <f t="shared" si="1"/>
        <v>-1394.7981327448067</v>
      </c>
      <c r="M5" s="31">
        <f t="shared" si="1"/>
        <v>-2313.157618006399</v>
      </c>
      <c r="N5" s="32">
        <f t="shared" si="1"/>
        <v>2325.546155568594</v>
      </c>
      <c r="O5" s="40">
        <f>SUM(D5:N5)</f>
        <v>6283.139497120271</v>
      </c>
    </row>
    <row r="6" spans="2:15" ht="15" customHeight="1">
      <c r="B6" s="26" t="s">
        <v>21</v>
      </c>
      <c r="C6" s="27">
        <v>0.06684</v>
      </c>
      <c r="D6" s="27">
        <v>0.05795</v>
      </c>
      <c r="E6" s="27">
        <v>0.07835</v>
      </c>
      <c r="F6" s="27">
        <v>0.05575</v>
      </c>
      <c r="G6" s="27">
        <v>0.06417</v>
      </c>
      <c r="H6" s="27">
        <v>0.05738000000000001</v>
      </c>
      <c r="I6" s="27">
        <v>0.046470000000000004</v>
      </c>
      <c r="J6" s="27">
        <v>0.06434200000000001</v>
      </c>
      <c r="K6" s="27">
        <v>0.051048</v>
      </c>
      <c r="L6" s="27">
        <v>0.0504</v>
      </c>
      <c r="M6" s="27">
        <v>0.037867000000000005</v>
      </c>
      <c r="N6" s="28">
        <v>0.042631</v>
      </c>
      <c r="O6" s="5"/>
    </row>
    <row r="7" spans="2:15" ht="15" customHeight="1">
      <c r="B7" s="6" t="s">
        <v>0</v>
      </c>
      <c r="C7" s="7"/>
      <c r="D7" s="7">
        <f>C6+D8</f>
        <v>0.11684</v>
      </c>
      <c r="E7" s="7">
        <f aca="true" t="shared" si="2" ref="D7:N7">D6+E8</f>
        <v>0.10395</v>
      </c>
      <c r="F7" s="7">
        <f t="shared" si="2"/>
        <v>0.12835000000000002</v>
      </c>
      <c r="G7" s="7">
        <f t="shared" si="2"/>
        <v>0.09875</v>
      </c>
      <c r="H7" s="7">
        <f t="shared" si="2"/>
        <v>0.11017</v>
      </c>
      <c r="I7" s="7">
        <f t="shared" si="2"/>
        <v>0.09638000000000001</v>
      </c>
      <c r="J7" s="7">
        <f t="shared" si="2"/>
        <v>0.08147000000000001</v>
      </c>
      <c r="K7" s="7">
        <f t="shared" si="2"/>
        <v>0.10634200000000002</v>
      </c>
      <c r="L7" s="7">
        <f t="shared" si="2"/>
        <v>0.091048</v>
      </c>
      <c r="M7" s="7">
        <f t="shared" si="2"/>
        <v>0.09040000000000001</v>
      </c>
      <c r="N7" s="8">
        <f t="shared" si="2"/>
        <v>0.077867</v>
      </c>
      <c r="O7" s="9">
        <f>N19^(1/11)-1</f>
        <v>0.10004902145870398</v>
      </c>
    </row>
    <row r="8" spans="2:15" ht="15" customHeight="1" thickBot="1">
      <c r="B8" s="36" t="s">
        <v>1</v>
      </c>
      <c r="C8" s="37"/>
      <c r="D8" s="37">
        <v>0.05</v>
      </c>
      <c r="E8" s="37">
        <v>0.046</v>
      </c>
      <c r="F8" s="37">
        <v>0.05</v>
      </c>
      <c r="G8" s="37">
        <v>0.043</v>
      </c>
      <c r="H8" s="37">
        <v>0.046</v>
      </c>
      <c r="I8" s="37">
        <v>0.039</v>
      </c>
      <c r="J8" s="37">
        <v>0.035</v>
      </c>
      <c r="K8" s="37">
        <v>0.042</v>
      </c>
      <c r="L8" s="37">
        <v>0.04</v>
      </c>
      <c r="M8" s="37">
        <v>0.04</v>
      </c>
      <c r="N8" s="38">
        <v>0.04</v>
      </c>
      <c r="O8" s="39"/>
    </row>
    <row r="9" spans="2:15" ht="15" customHeight="1">
      <c r="B9" s="33" t="s">
        <v>14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5"/>
      <c r="O9" s="5"/>
    </row>
    <row r="10" spans="2:15" s="11" customFormat="1" ht="15" customHeight="1">
      <c r="B10" s="10" t="s">
        <v>18</v>
      </c>
      <c r="C10" s="3"/>
      <c r="D10" s="3">
        <f aca="true" t="shared" si="3" ref="D10:N10">C3*(D12-D7)</f>
        <v>-48.4195447749382</v>
      </c>
      <c r="E10" s="3">
        <f t="shared" si="3"/>
        <v>-299.97706395570236</v>
      </c>
      <c r="F10" s="3">
        <f t="shared" si="3"/>
        <v>827.9515369015455</v>
      </c>
      <c r="G10" s="3">
        <f t="shared" si="3"/>
        <v>600.4191179579944</v>
      </c>
      <c r="H10" s="3">
        <f t="shared" si="3"/>
        <v>1257.1143759087238</v>
      </c>
      <c r="I10" s="3">
        <f t="shared" si="3"/>
        <v>1430.9361305606922</v>
      </c>
      <c r="J10" s="3">
        <f t="shared" si="3"/>
        <v>1281.990535479007</v>
      </c>
      <c r="K10" s="3">
        <f t="shared" si="3"/>
        <v>-2429.884995730441</v>
      </c>
      <c r="L10" s="3">
        <f t="shared" si="3"/>
        <v>-2463.270176272807</v>
      </c>
      <c r="M10" s="3">
        <f t="shared" si="3"/>
        <v>-3259.3398852063992</v>
      </c>
      <c r="N10" s="4">
        <f t="shared" si="3"/>
        <v>1694.2473955025937</v>
      </c>
      <c r="O10" s="17">
        <f>SUM(D10:N10)</f>
        <v>-1408.2325736297319</v>
      </c>
    </row>
    <row r="11" spans="2:15" ht="15" customHeight="1" thickBot="1">
      <c r="B11" s="41" t="s">
        <v>2</v>
      </c>
      <c r="C11" s="31"/>
      <c r="D11" s="31">
        <f aca="true" t="shared" si="4" ref="D11:N11">D10*D17</f>
        <v>-123.75483388494615</v>
      </c>
      <c r="E11" s="31">
        <f t="shared" si="4"/>
        <v>-694.5125786146479</v>
      </c>
      <c r="F11" s="31">
        <f t="shared" si="4"/>
        <v>1698.8426248185624</v>
      </c>
      <c r="G11" s="31">
        <f t="shared" si="4"/>
        <v>1121.25361580797</v>
      </c>
      <c r="H11" s="31">
        <f t="shared" si="4"/>
        <v>2114.631269792272</v>
      </c>
      <c r="I11" s="31">
        <f t="shared" si="4"/>
        <v>2195.4270056568735</v>
      </c>
      <c r="J11" s="31">
        <f t="shared" si="4"/>
        <v>1818.7336195103046</v>
      </c>
      <c r="K11" s="31">
        <f t="shared" si="4"/>
        <v>-3115.8790804601617</v>
      </c>
      <c r="L11" s="31">
        <f t="shared" si="4"/>
        <v>-2895.096653300655</v>
      </c>
      <c r="M11" s="31">
        <f t="shared" si="4"/>
        <v>-3513.1349040477658</v>
      </c>
      <c r="N11" s="32">
        <f t="shared" si="4"/>
        <v>1694.2473955025937</v>
      </c>
      <c r="O11" s="40">
        <f>SUM(D11:N11)</f>
        <v>300.7574807803992</v>
      </c>
    </row>
    <row r="12" spans="2:16" s="13" customFormat="1" ht="15" customHeight="1" thickBot="1">
      <c r="B12" s="45" t="s">
        <v>15</v>
      </c>
      <c r="C12" s="46"/>
      <c r="D12" s="46">
        <v>0.1007787980936885</v>
      </c>
      <c r="E12" s="46">
        <v>0.013199577613516311</v>
      </c>
      <c r="F12" s="46">
        <v>0.37578599965259674</v>
      </c>
      <c r="G12" s="46">
        <v>0.22960961567597593</v>
      </c>
      <c r="H12" s="46">
        <v>0.3336276825136051</v>
      </c>
      <c r="I12" s="46">
        <v>0.2857901787776598</v>
      </c>
      <c r="J12" s="46">
        <v>0.21041191370111556</v>
      </c>
      <c r="K12" s="46">
        <v>-0.09104580983476807</v>
      </c>
      <c r="L12" s="46">
        <v>-0.11885531414638384</v>
      </c>
      <c r="M12" s="46">
        <v>-0.22100334778687813</v>
      </c>
      <c r="N12" s="47">
        <v>0.2868424808512662</v>
      </c>
      <c r="O12" s="48">
        <f>N18^(1/11)-1</f>
        <v>0.10975571465631107</v>
      </c>
      <c r="P12" s="12"/>
    </row>
    <row r="13" spans="2:14" ht="15" customHeight="1" thickBot="1">
      <c r="B13" s="42" t="s">
        <v>16</v>
      </c>
      <c r="C13" s="43">
        <v>435.71</v>
      </c>
      <c r="D13" s="43">
        <v>466.45</v>
      </c>
      <c r="E13" s="43">
        <v>459.27</v>
      </c>
      <c r="F13" s="43">
        <v>615.91</v>
      </c>
      <c r="G13" s="43">
        <v>740.74</v>
      </c>
      <c r="H13" s="43">
        <v>970.43</v>
      </c>
      <c r="I13" s="43">
        <v>1229.23</v>
      </c>
      <c r="J13" s="43">
        <v>1469.25</v>
      </c>
      <c r="K13" s="43">
        <v>1320.28</v>
      </c>
      <c r="L13" s="43">
        <v>1148.08</v>
      </c>
      <c r="M13" s="43">
        <v>879.82</v>
      </c>
      <c r="N13" s="44">
        <v>1111.92</v>
      </c>
    </row>
    <row r="14" spans="3:14" ht="12.75"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3:14" ht="12.75"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3:14" ht="12.75"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2:14" ht="12.75">
      <c r="B17" s="1" t="s">
        <v>3</v>
      </c>
      <c r="C17" s="15">
        <f>D17*(1+D7)</f>
        <v>2.8545156572310972</v>
      </c>
      <c r="D17" s="15">
        <f aca="true" t="shared" si="5" ref="C17:M17">E17*(1+E7)</f>
        <v>2.555885943582874</v>
      </c>
      <c r="E17" s="15">
        <f t="shared" si="5"/>
        <v>2.3152189352623527</v>
      </c>
      <c r="F17" s="15">
        <f t="shared" si="5"/>
        <v>2.051862396652061</v>
      </c>
      <c r="G17" s="15">
        <f t="shared" si="5"/>
        <v>1.8674515555422626</v>
      </c>
      <c r="H17" s="15">
        <f t="shared" si="5"/>
        <v>1.6821311650848632</v>
      </c>
      <c r="I17" s="15">
        <f t="shared" si="5"/>
        <v>1.5342592578165082</v>
      </c>
      <c r="J17" s="15">
        <f t="shared" si="5"/>
        <v>1.4186794435504528</v>
      </c>
      <c r="K17" s="15">
        <f t="shared" si="5"/>
        <v>1.2823154535852863</v>
      </c>
      <c r="L17" s="15">
        <f t="shared" si="5"/>
        <v>1.1753061768</v>
      </c>
      <c r="M17" s="15">
        <f t="shared" si="5"/>
        <v>1.077867</v>
      </c>
      <c r="N17" s="14">
        <v>1</v>
      </c>
    </row>
    <row r="18" spans="3:14" ht="12.75">
      <c r="C18" s="14"/>
      <c r="D18" s="15">
        <f>(1+D12)</f>
        <v>1.1007787980936885</v>
      </c>
      <c r="E18" s="15">
        <f aca="true" t="shared" si="6" ref="E18:N19">(1+E12)*D18</f>
        <v>1.1153086132744394</v>
      </c>
      <c r="F18" s="15">
        <f t="shared" si="6"/>
        <v>1.534425975434926</v>
      </c>
      <c r="G18" s="15">
        <f t="shared" si="6"/>
        <v>1.886744933937774</v>
      </c>
      <c r="H18" s="15">
        <f t="shared" si="6"/>
        <v>2.5162152737417185</v>
      </c>
      <c r="I18" s="15">
        <f t="shared" si="6"/>
        <v>3.2353248866674424</v>
      </c>
      <c r="J18" s="15">
        <f t="shared" si="6"/>
        <v>3.9160757875159837</v>
      </c>
      <c r="K18" s="15">
        <f t="shared" si="6"/>
        <v>3.5595334960672638</v>
      </c>
      <c r="L18" s="15">
        <f t="shared" si="6"/>
        <v>3.1364640241776134</v>
      </c>
      <c r="M18" s="15">
        <f t="shared" si="6"/>
        <v>2.443294974621257</v>
      </c>
      <c r="N18" s="15">
        <f t="shared" si="6"/>
        <v>3.14413576659305</v>
      </c>
    </row>
    <row r="19" spans="4:14" ht="12.75">
      <c r="D19" s="15">
        <f>(1+D7)</f>
        <v>1.11684</v>
      </c>
      <c r="E19" s="15">
        <f>(1+E7)*D19</f>
        <v>1.2329355180000001</v>
      </c>
      <c r="F19" s="15">
        <f aca="true" t="shared" si="7" ref="F19:N19">(1+F7)*E19</f>
        <v>1.3911827917353001</v>
      </c>
      <c r="G19" s="15">
        <f t="shared" si="7"/>
        <v>1.528562092419161</v>
      </c>
      <c r="H19" s="15">
        <f t="shared" si="7"/>
        <v>1.69696377814098</v>
      </c>
      <c r="I19" s="15">
        <f t="shared" si="7"/>
        <v>1.8605171470782076</v>
      </c>
      <c r="J19" s="15">
        <f t="shared" si="7"/>
        <v>2.012093479050669</v>
      </c>
      <c r="K19" s="15">
        <f t="shared" si="7"/>
        <v>2.2260635237998754</v>
      </c>
      <c r="L19" s="15">
        <f t="shared" si="7"/>
        <v>2.4287421555148065</v>
      </c>
      <c r="M19" s="15">
        <f t="shared" si="7"/>
        <v>2.6483004463733453</v>
      </c>
      <c r="N19" s="15">
        <f t="shared" si="7"/>
        <v>2.854515657231098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IESE-Universidad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LReinoso</dc:creator>
  <cp:keywords/>
  <dc:description/>
  <cp:lastModifiedBy>PFernandez</cp:lastModifiedBy>
  <dcterms:created xsi:type="dcterms:W3CDTF">2004-01-19T11:56:48Z</dcterms:created>
  <dcterms:modified xsi:type="dcterms:W3CDTF">2004-03-06T09:12:09Z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-558487591</vt:i4>
  </property>
  <property fmtid="{D5CDD505-2E9C-101B-9397-08002B2CF9AE}" pid="3" name="_EmailSubject">
    <vt:lpwstr> Cambiar estas tablas cap 16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  <property fmtid="{D5CDD505-2E9C-101B-9397-08002B2CF9AE}" pid="6" name="_PreviousAdHocReviewCycleID">
    <vt:i4>183780144</vt:i4>
  </property>
</Properties>
</file>