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BEX 3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<sst xmlns="http://schemas.openxmlformats.org/spreadsheetml/2006/main" count="28" uniqueCount="27">
  <si>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</si>
  <si>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</si>
  <si>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</si>
  <si>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</si>
  <si>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</si>
  <si>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</si>
  <si>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</si>
  <si>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</si>
  <si>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</si>
  <si>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</si>
  <si>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</si>
  <si>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</si>
  <si>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Bono 10 fin de año</t>
  </si>
  <si>
    <t>Ke IBEX</t>
  </si>
  <si>
    <t>Media</t>
  </si>
  <si>
    <t>Total</t>
  </si>
  <si>
    <t>Capitalización</t>
  </si>
  <si>
    <t xml:space="preserve">   en euros corrientes</t>
  </si>
  <si>
    <t xml:space="preserve">   en euros de 2003</t>
  </si>
  <si>
    <t>Creación de valor</t>
  </si>
  <si>
    <t>Rentabilidad (con div.)</t>
  </si>
  <si>
    <t>Prima de riesgo del mercado</t>
  </si>
  <si>
    <t>IBEX 35 (millones de euros)</t>
  </si>
  <si>
    <t>IBEX fin de año (puntos)</t>
  </si>
  <si>
    <t>Para transformar creación de valor</t>
  </si>
  <si>
    <r>
      <t>D</t>
    </r>
    <r>
      <rPr>
        <sz val="8"/>
        <rFont val="Arial"/>
        <family val="2"/>
      </rPr>
      <t xml:space="preserve"> Capitalización</t>
    </r>
  </si>
  <si>
    <r>
      <t>D</t>
    </r>
    <r>
      <rPr>
        <sz val="8"/>
        <rFont val="Arial"/>
        <family val="2"/>
      </rPr>
      <t xml:space="preserve"> Valor para los accionistas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</si>
</sst>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73" fontId="1" fillId="0" borderId="0" xfId="21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 quotePrefix="1">
      <alignment horizontal="right"/>
    </xf>
    <xf numFmtId="0" fontId="5" fillId="0" borderId="3" xfId="0" applyFont="1" applyBorder="1" applyAlignment="1" quotePrefix="1">
      <alignment horizontal="right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21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73" fontId="1" fillId="0" borderId="10" xfId="21" applyNumberFormat="1" applyFont="1" applyBorder="1" applyAlignment="1">
      <alignment/>
    </xf>
    <xf numFmtId="173" fontId="1" fillId="0" borderId="11" xfId="21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3" fontId="6" fillId="0" borderId="0" xfId="21" applyNumberFormat="1" applyFon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C1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28125" style="1" customWidth="1"/>
    <col min="2" max="2" width="23.7109375" style="1" customWidth="1"/>
    <col min="3" max="10" width="6.57421875" style="1" customWidth="1"/>
    <col min="11" max="11" width="7.140625" style="1" customWidth="1"/>
    <col min="12" max="12" width="6.57421875" style="1" customWidth="1"/>
    <col min="13" max="13" width="7.140625" style="1" customWidth="1"/>
    <col min="14" max="14" width="6.57421875" style="1" customWidth="1"/>
    <col min="15" max="15" width="7.28125" style="1" customWidth="1"/>
    <col min="16" max="16384" width="9.140625" style="1" customWidth="1"/>
  </cols>
  <sheetData>
    <row r="1" ht="12" thickBot="1"/>
    <row r="2" spans="2:15" ht="11.25">
      <c r="B2" s="6" t="s">
        <v>22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8" t="s">
        <v>11</v>
      </c>
      <c r="O2" s="5" t="s">
        <v>15</v>
      </c>
    </row>
    <row r="3" spans="2:14" ht="11.25">
      <c r="B3" s="9" t="s">
        <v>16</v>
      </c>
      <c r="C3" s="3">
        <v>46020</v>
      </c>
      <c r="D3" s="3">
        <v>78454</v>
      </c>
      <c r="E3" s="3">
        <v>71361</v>
      </c>
      <c r="F3" s="3">
        <v>84457</v>
      </c>
      <c r="G3" s="3">
        <v>119501</v>
      </c>
      <c r="H3" s="3">
        <v>168125</v>
      </c>
      <c r="I3" s="3">
        <f>38058302/166.386</f>
        <v>228735.0017429351</v>
      </c>
      <c r="J3" s="3">
        <v>293034.444</v>
      </c>
      <c r="K3" s="3">
        <v>306948.726</v>
      </c>
      <c r="L3" s="3">
        <v>291160.536</v>
      </c>
      <c r="M3" s="3">
        <v>215467.62</v>
      </c>
      <c r="N3" s="10">
        <v>275696.781</v>
      </c>
    </row>
    <row r="4" spans="2:15" ht="11.25">
      <c r="B4" s="11" t="s">
        <v>25</v>
      </c>
      <c r="C4" s="3"/>
      <c r="D4" s="3">
        <f>D3-C3</f>
        <v>32434</v>
      </c>
      <c r="E4" s="3">
        <f aca="true" t="shared" si="0" ref="E4:N4">E3-D3</f>
        <v>-7093</v>
      </c>
      <c r="F4" s="3">
        <f t="shared" si="0"/>
        <v>13096</v>
      </c>
      <c r="G4" s="3">
        <f t="shared" si="0"/>
        <v>35044</v>
      </c>
      <c r="H4" s="3">
        <f t="shared" si="0"/>
        <v>48624</v>
      </c>
      <c r="I4" s="3">
        <f t="shared" si="0"/>
        <v>60610.0017429351</v>
      </c>
      <c r="J4" s="3">
        <f t="shared" si="0"/>
        <v>64299.44225706492</v>
      </c>
      <c r="K4" s="3">
        <f t="shared" si="0"/>
        <v>13914.282000000007</v>
      </c>
      <c r="L4" s="3">
        <f t="shared" si="0"/>
        <v>-15788.190000000002</v>
      </c>
      <c r="M4" s="3">
        <f t="shared" si="0"/>
        <v>-75692.91600000003</v>
      </c>
      <c r="N4" s="10">
        <f t="shared" si="0"/>
        <v>60229.16100000002</v>
      </c>
      <c r="O4" s="2">
        <f>SUM(D4:N4)</f>
        <v>229676.78100000002</v>
      </c>
    </row>
    <row r="5" spans="2:14" ht="11.25">
      <c r="B5" s="11" t="s">
        <v>26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5" ht="11.25">
      <c r="B6" s="18" t="s">
        <v>17</v>
      </c>
      <c r="C6" s="19"/>
      <c r="D6" s="20">
        <f>C3*D10</f>
        <v>28072.7073041277</v>
      </c>
      <c r="E6" s="20">
        <f aca="true" t="shared" si="1" ref="E6:N6">D3*E10</f>
        <v>-9147.727646193782</v>
      </c>
      <c r="F6" s="20">
        <f t="shared" si="1"/>
        <v>15974.080778504933</v>
      </c>
      <c r="G6" s="20">
        <f t="shared" si="1"/>
        <v>39738.411127269006</v>
      </c>
      <c r="H6" s="20">
        <f t="shared" si="1"/>
        <v>53134.42874916251</v>
      </c>
      <c r="I6" s="20">
        <f t="shared" si="1"/>
        <v>64404.29364027825</v>
      </c>
      <c r="J6" s="20">
        <f t="shared" si="1"/>
        <v>46576.00837789486</v>
      </c>
      <c r="K6" s="20">
        <f t="shared" si="1"/>
        <v>-60176.507939989104</v>
      </c>
      <c r="L6" s="20">
        <f t="shared" si="1"/>
        <v>-18589.59983186741</v>
      </c>
      <c r="M6" s="20">
        <f t="shared" si="1"/>
        <v>-77165.79409776628</v>
      </c>
      <c r="N6" s="21">
        <f t="shared" si="1"/>
        <v>69352.35219105202</v>
      </c>
      <c r="O6" s="2">
        <f>SUM(D6:N6)</f>
        <v>152172.65265247272</v>
      </c>
    </row>
    <row r="7" spans="2:14" ht="11.25">
      <c r="B7" s="9" t="s">
        <v>19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2:15" ht="11.25">
      <c r="B8" s="9" t="s">
        <v>17</v>
      </c>
      <c r="C8" s="12"/>
      <c r="D8" s="3">
        <f>D6-C3*D16</f>
        <v>19800.612304127702</v>
      </c>
      <c r="E8" s="3">
        <f aca="true" t="shared" si="2" ref="E8:N8">E6-D3*E16</f>
        <v>-18657.136986193782</v>
      </c>
      <c r="F8" s="3">
        <f t="shared" si="2"/>
        <v>3798.466958504934</v>
      </c>
      <c r="G8" s="3">
        <f t="shared" si="2"/>
        <v>27745.517127269006</v>
      </c>
      <c r="H8" s="3">
        <f t="shared" si="2"/>
        <v>40161.40018916251</v>
      </c>
      <c r="I8" s="3">
        <f t="shared" si="2"/>
        <v>49052.79989027825</v>
      </c>
      <c r="J8" s="3">
        <f t="shared" si="2"/>
        <v>30578.28235599398</v>
      </c>
      <c r="K8" s="3">
        <f t="shared" si="2"/>
        <v>-88164.2276864291</v>
      </c>
      <c r="L8" s="3">
        <f t="shared" si="2"/>
        <v>-46769.027622297406</v>
      </c>
      <c r="M8" s="3">
        <f t="shared" si="2"/>
        <v>-103758.65049279029</v>
      </c>
      <c r="N8" s="10">
        <f t="shared" si="2"/>
        <v>51491.810234012024</v>
      </c>
      <c r="O8" s="2">
        <f>SUM(D8:N8)</f>
        <v>-34720.15372836216</v>
      </c>
    </row>
    <row r="9" spans="2:15" ht="11.25">
      <c r="B9" s="18" t="s">
        <v>18</v>
      </c>
      <c r="C9" s="19"/>
      <c r="D9" s="20">
        <f aca="true" t="shared" si="3" ref="D9:M9">D8*D18</f>
        <v>54302.3526026972</v>
      </c>
      <c r="E9" s="20">
        <f t="shared" si="3"/>
        <v>-45635.000830694924</v>
      </c>
      <c r="F9" s="20">
        <f t="shared" si="3"/>
        <v>7936.8007149623945</v>
      </c>
      <c r="G9" s="20">
        <f t="shared" si="3"/>
        <v>50764.935948239945</v>
      </c>
      <c r="H9" s="20">
        <f t="shared" si="3"/>
        <v>66285.82418133641</v>
      </c>
      <c r="I9" s="20">
        <f t="shared" si="3"/>
        <v>74186.94403642429</v>
      </c>
      <c r="J9" s="20">
        <f t="shared" si="3"/>
        <v>43223.24241672116</v>
      </c>
      <c r="K9" s="20">
        <f t="shared" si="3"/>
        <v>-113757.57284911002</v>
      </c>
      <c r="L9" s="20">
        <f t="shared" si="3"/>
        <v>-55271.489892378915</v>
      </c>
      <c r="M9" s="20">
        <f t="shared" si="3"/>
        <v>-112359.41254943865</v>
      </c>
      <c r="N9" s="21">
        <f>N8*N18</f>
        <v>51491.810234012024</v>
      </c>
      <c r="O9" s="2">
        <f>SUM(D9:N9)</f>
        <v>21168.434012770886</v>
      </c>
    </row>
    <row r="10" spans="2:15" ht="11.25">
      <c r="B10" s="18" t="s">
        <v>20</v>
      </c>
      <c r="C10" s="19"/>
      <c r="D10" s="22">
        <v>0.6100110235577509</v>
      </c>
      <c r="E10" s="22">
        <v>-0.1165998884211612</v>
      </c>
      <c r="F10" s="22">
        <v>0.22384889195085456</v>
      </c>
      <c r="G10" s="22">
        <v>0.47051648918703015</v>
      </c>
      <c r="H10" s="22">
        <v>0.44463585032060404</v>
      </c>
      <c r="I10" s="22">
        <v>0.3830738655183836</v>
      </c>
      <c r="J10" s="22">
        <v>0.20362431644912626</v>
      </c>
      <c r="K10" s="22">
        <v>-0.20535643222879663</v>
      </c>
      <c r="L10" s="22">
        <v>-0.06056255738252325</v>
      </c>
      <c r="M10" s="22">
        <v>-0.26502834195141844</v>
      </c>
      <c r="N10" s="23">
        <v>0.32186902232016124</v>
      </c>
      <c r="O10" s="4">
        <f>((1+D10)*(1+E10)*(1+F10)*(1+G10)*(1+H10)*(1+I10)*(1+J10)*(1+K10)*(1+L10)*(1+M10)*(1+N10))^(1/11)-1</f>
        <v>0.1456995022536698</v>
      </c>
    </row>
    <row r="11" spans="2:14" ht="12" thickBot="1">
      <c r="B11" s="14" t="s">
        <v>23</v>
      </c>
      <c r="C11" s="15">
        <v>2344.57</v>
      </c>
      <c r="D11" s="15">
        <v>3615.22</v>
      </c>
      <c r="E11" s="15">
        <v>3087.68</v>
      </c>
      <c r="F11" s="15">
        <v>3630.76</v>
      </c>
      <c r="G11" s="15">
        <v>5144.77</v>
      </c>
      <c r="H11" s="15">
        <v>7255.4</v>
      </c>
      <c r="I11" s="15">
        <v>9836.6</v>
      </c>
      <c r="J11" s="15">
        <v>11641.4</v>
      </c>
      <c r="K11" s="15">
        <v>9109.8</v>
      </c>
      <c r="L11" s="15">
        <v>8397.6</v>
      </c>
      <c r="M11" s="16">
        <v>6036.9</v>
      </c>
      <c r="N11" s="17">
        <v>7737.2</v>
      </c>
    </row>
    <row r="13" s="24" customFormat="1" ht="11.25">
      <c r="O13" s="25" t="s">
        <v>14</v>
      </c>
    </row>
    <row r="14" spans="2:29" s="24" customFormat="1" ht="11.25">
      <c r="B14" s="24" t="s">
        <v>12</v>
      </c>
      <c r="C14" s="26">
        <v>0.12475</v>
      </c>
      <c r="D14" s="26">
        <v>0.08121</v>
      </c>
      <c r="E14" s="26">
        <v>0.11862</v>
      </c>
      <c r="F14" s="26">
        <v>0.097</v>
      </c>
      <c r="G14" s="26">
        <v>0.06856</v>
      </c>
      <c r="H14" s="26">
        <v>0.05631</v>
      </c>
      <c r="I14" s="26">
        <v>0.03994</v>
      </c>
      <c r="J14" s="26">
        <v>0.05551</v>
      </c>
      <c r="K14" s="26">
        <v>0.051805</v>
      </c>
      <c r="L14" s="26">
        <v>0.051334</v>
      </c>
      <c r="M14" s="26">
        <v>0.042892</v>
      </c>
      <c r="N14" s="26">
        <v>0.042987000000000004</v>
      </c>
      <c r="O14" s="26">
        <f>((1+D14)*(1+E14)*(1+F14)*(1+G14)*(1+H14)*(1+I14)*(1+J14)*(1+K14)*(1+L14)*(1+M14)*(1+N14))^(1/11)-1</f>
        <v>0.06393239804422901</v>
      </c>
      <c r="S14" s="24">
        <v>0</v>
      </c>
      <c r="T14" s="24">
        <v>1</v>
      </c>
      <c r="U14" s="24">
        <v>2</v>
      </c>
      <c r="V14" s="24">
        <v>3</v>
      </c>
      <c r="W14" s="24">
        <v>4</v>
      </c>
      <c r="X14" s="24">
        <v>5</v>
      </c>
      <c r="Y14" s="24">
        <v>6</v>
      </c>
      <c r="Z14" s="24">
        <v>7</v>
      </c>
      <c r="AA14" s="24">
        <v>8</v>
      </c>
      <c r="AB14" s="24">
        <v>9</v>
      </c>
      <c r="AC14" s="24">
        <v>10</v>
      </c>
    </row>
    <row r="15" spans="2:29" s="24" customFormat="1" ht="11.25">
      <c r="B15" s="24" t="s">
        <v>21</v>
      </c>
      <c r="C15" s="26">
        <v>0.05</v>
      </c>
      <c r="D15" s="26">
        <v>0.055</v>
      </c>
      <c r="E15" s="26">
        <v>0.04</v>
      </c>
      <c r="F15" s="26">
        <v>0.052</v>
      </c>
      <c r="G15" s="26">
        <v>0.045</v>
      </c>
      <c r="H15" s="26">
        <v>0.04</v>
      </c>
      <c r="I15" s="26">
        <v>0.035</v>
      </c>
      <c r="J15" s="26">
        <v>0.03</v>
      </c>
      <c r="K15" s="26">
        <v>0.04</v>
      </c>
      <c r="L15" s="26">
        <v>0.04</v>
      </c>
      <c r="M15" s="26">
        <v>0.04</v>
      </c>
      <c r="N15" s="26">
        <v>0.04</v>
      </c>
      <c r="O15" s="26">
        <f>((1+D15)*(1+E15)*(1+F15)*(1+G15)*(1+H15)*(1+I15)*(1+J15)*(1+K15)*(1+L15)*(1+M15)*(1+N15))^(1/11)-1</f>
        <v>0.041523999810133105</v>
      </c>
      <c r="T15" s="24">
        <v>8.1</v>
      </c>
      <c r="U15" s="24">
        <v>8.1</v>
      </c>
      <c r="V15" s="24">
        <v>8.1</v>
      </c>
      <c r="W15" s="24">
        <v>8.1</v>
      </c>
      <c r="X15" s="24">
        <v>8.1</v>
      </c>
      <c r="Y15" s="24">
        <v>8.1</v>
      </c>
      <c r="Z15" s="24">
        <v>8.1</v>
      </c>
      <c r="AA15" s="24">
        <v>8.1</v>
      </c>
      <c r="AB15" s="24">
        <v>8.1</v>
      </c>
      <c r="AC15" s="24">
        <v>108.1</v>
      </c>
    </row>
    <row r="16" spans="2:15" s="24" customFormat="1" ht="11.25">
      <c r="B16" s="24" t="s">
        <v>13</v>
      </c>
      <c r="C16" s="26">
        <v>0.16257</v>
      </c>
      <c r="D16" s="26">
        <f aca="true" t="shared" si="4" ref="D16:M16">C14+D15</f>
        <v>0.17975</v>
      </c>
      <c r="E16" s="26">
        <f t="shared" si="4"/>
        <v>0.12121000000000001</v>
      </c>
      <c r="F16" s="26">
        <f t="shared" si="4"/>
        <v>0.17062</v>
      </c>
      <c r="G16" s="26">
        <f t="shared" si="4"/>
        <v>0.14200000000000002</v>
      </c>
      <c r="H16" s="26">
        <f t="shared" si="4"/>
        <v>0.10855999999999999</v>
      </c>
      <c r="I16" s="26">
        <f t="shared" si="4"/>
        <v>0.09131</v>
      </c>
      <c r="J16" s="26">
        <f t="shared" si="4"/>
        <v>0.06994</v>
      </c>
      <c r="K16" s="26">
        <f t="shared" si="4"/>
        <v>0.09551</v>
      </c>
      <c r="L16" s="26">
        <f t="shared" si="4"/>
        <v>0.091805</v>
      </c>
      <c r="M16" s="26">
        <f t="shared" si="4"/>
        <v>0.091334</v>
      </c>
      <c r="N16" s="26">
        <f>M14+N15</f>
        <v>0.082892</v>
      </c>
      <c r="O16" s="26">
        <f>((1+D16)*(1+E16)*(1+F16)*(1+G16)*(1+H16)*(1+I16)*(1+J16)*(1+K16)*(1+L16)*(1+M16)*(1+N16))^(1/11)-1</f>
        <v>0.11264667320566124</v>
      </c>
    </row>
    <row r="17" s="24" customFormat="1" ht="11.25"/>
    <row r="18" spans="2:14" s="24" customFormat="1" ht="11.25">
      <c r="B18" s="24" t="s">
        <v>24</v>
      </c>
      <c r="D18" s="27">
        <f aca="true" t="shared" si="5" ref="D18:J18">E18*(1+E16)</f>
        <v>2.7424582517267484</v>
      </c>
      <c r="E18" s="27">
        <f t="shared" si="5"/>
        <v>2.445980906098544</v>
      </c>
      <c r="F18" s="27">
        <f t="shared" si="5"/>
        <v>2.0894747280061368</v>
      </c>
      <c r="G18" s="27">
        <f t="shared" si="5"/>
        <v>1.8296626339808553</v>
      </c>
      <c r="H18" s="27">
        <f t="shared" si="5"/>
        <v>1.6504858861774332</v>
      </c>
      <c r="I18" s="27">
        <f>J18*(1+J16)</f>
        <v>1.512389592487408</v>
      </c>
      <c r="J18" s="27">
        <f t="shared" si="5"/>
        <v>1.4135274805011573</v>
      </c>
      <c r="K18" s="27">
        <f>L18*(1+L16)</f>
        <v>1.29029171847008</v>
      </c>
      <c r="L18" s="27">
        <f>M18*(1+M16)</f>
        <v>1.181796857928</v>
      </c>
      <c r="M18" s="27">
        <f>1+N16</f>
        <v>1.082892</v>
      </c>
      <c r="N18" s="2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2004-01-15T15:45:38Z</cp:lastPrinted>
  <dcterms:created xsi:type="dcterms:W3CDTF">2004-01-12T17:53:01Z</dcterms:created>
  <dcterms:modified xsi:type="dcterms:W3CDTF">2004-03-05T19:20:59Z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874287772</vt:i4>
  </property>
  <property fmtid="{D5CDD505-2E9C-101B-9397-08002B2CF9AE}" pid="3" name="_EmailSubject">
    <vt:lpwstr>Cambiar estas tablas cap 15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262922940</vt:i4>
  </property>
</Properties>
</file>