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4725" tabRatio="992" activeTab="0"/>
  </bookViews>
  <sheets>
    <sheet name="96-99" sheetId="1" r:id="rId1"/>
  </sheets>
  <definedNames>
    <definedName name="euro">#REF!</definedName>
  </definedNames>
  <calcPr fullCalcOnLoad="1"/>
</workbook>
</file>

<file path=xl/sharedStrings.xml><?xml version="1.0" encoding="utf-8"?>
<sst xmlns="http://schemas.openxmlformats.org/spreadsheetml/2006/main" count="77" uniqueCount="70">
  <si>
    <t>Cuenta de pérdidas y ganancias</t>
  </si>
  <si>
    <t>GASTOS DE PERSONAL</t>
  </si>
  <si>
    <t>DOTACION AMORTIZACION INMOVILIZADO</t>
  </si>
  <si>
    <t>OTROS GASTOS DE EXPLOTACION</t>
  </si>
  <si>
    <t>BENEFICIOS DE EXPLOTACION</t>
  </si>
  <si>
    <t>INGRESOS FINANCIEROS</t>
  </si>
  <si>
    <t>GASTOS FINANCIEROS</t>
  </si>
  <si>
    <t>BENEFICIOS DE LAS ACTIVIDADES ORDINARIAS</t>
  </si>
  <si>
    <t>RESULTADOS EXTRAORDINARIOS</t>
  </si>
  <si>
    <t>BENEFICIOS ANTES DE IMPUESTOS</t>
  </si>
  <si>
    <t>IMPUESTO SOBRE SOCIEDADES</t>
  </si>
  <si>
    <t>RESULTADO DEL EJERCICIO ( beneficio)</t>
  </si>
  <si>
    <t>MILLONES DE PESETAS</t>
  </si>
  <si>
    <t>ACTIVO</t>
  </si>
  <si>
    <t>ACCIONISTAS POR DESEMBOLSOS NO EXIGIDOS</t>
  </si>
  <si>
    <t>INMOVILIZADO</t>
  </si>
  <si>
    <t>GASTOS DE ESTABLECIMIENTO</t>
  </si>
  <si>
    <t>INMOVILIZACIONES INMATERIALES</t>
  </si>
  <si>
    <t>INMOVILIZACIONES MATERIALES</t>
  </si>
  <si>
    <t>INMOVILIZACIONES FINANCIERAS</t>
  </si>
  <si>
    <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El importe neto de la cifra de negocios de 1997 es inferior a la la de los otros tres ejercicios debido, fundamentalmente, a la menor </t>
    </r>
  </si>
  <si>
    <t>facturación del año de parte de las compesaciones de EDF, que fueron entregadas a las diferentes compañías eléctricas,</t>
  </si>
  <si>
    <t>procedentes de la renegociación de los contratos de intercambio de energía suscritos entre REE y EDF.</t>
  </si>
  <si>
    <t>Este menor importe en la facturación de los contratos internacionales se ha visto compensado a su vez con una cifra inferior y</t>
  </si>
  <si>
    <t>Fuente: RED ELECTRICA</t>
  </si>
  <si>
    <t>ACCIONES PROPIAS A LARGO PLAZO</t>
  </si>
  <si>
    <t>DEUDORES POR OPERACIONES TRAFICO A LARGO PLAZO</t>
  </si>
  <si>
    <t>GASTOS A DISTRIBUIR EN VARIOS EJERCICIOS</t>
  </si>
  <si>
    <t>ACTIVO CIRCULANTE</t>
  </si>
  <si>
    <t>ACCIONISTAS POR DESEMBOLSOS EXIGIDOS</t>
  </si>
  <si>
    <t>EXISTENCIAS</t>
  </si>
  <si>
    <t>DEUDORES</t>
  </si>
  <si>
    <t>INVERSIONES FINANCIERAS TEMPORALES</t>
  </si>
  <si>
    <t>ACCIONES PROPIAS A CORTO PLAZO</t>
  </si>
  <si>
    <t>TESORERIA</t>
  </si>
  <si>
    <t>AJUSTES POR PERIODIFICACION</t>
  </si>
  <si>
    <t>TOTAL ACTIVO</t>
  </si>
  <si>
    <t>PASIVO</t>
  </si>
  <si>
    <t>FONDOS PROPIOS</t>
  </si>
  <si>
    <t>CAPITAL SUSCRITO</t>
  </si>
  <si>
    <t>RESERVAS</t>
  </si>
  <si>
    <t>RESULTADOS DE EJERCICIOS ANTERIORES</t>
  </si>
  <si>
    <t>RESULTADO DEL PERIODO</t>
  </si>
  <si>
    <t>DIVIDENDOS A CUENTA ENTREGADOS EN EL EJERCICIO</t>
  </si>
  <si>
    <t>INGRESOS A DISTRIBUIR VARIOS EJERCICIOS</t>
  </si>
  <si>
    <t>PROVISIONES PARA RIESGOS Y GASTOS</t>
  </si>
  <si>
    <t>EMISION DE OBLIGACIONES Y OTROS VALORES NEGOCIABLES</t>
  </si>
  <si>
    <t>DEUDAS CON ENTIDADES DE CREDITO</t>
  </si>
  <si>
    <t>TOTAL INGRESOS DE EXPLOTACION</t>
  </si>
  <si>
    <t>TRABAJOS REALIZADOS POR EMPRESA PARA INMOV.</t>
  </si>
  <si>
    <t>OTROS INGRESOS DE EXPLOTACION</t>
  </si>
  <si>
    <t>TOTAL GASTOS DE EXPLOTACION</t>
  </si>
  <si>
    <t>VARIACION DE LAS PROVISIONES DE TRAFICO</t>
  </si>
  <si>
    <t>DEUDAS CON EMPRESAS DEL GRUPO Y ASOCIADAS</t>
  </si>
  <si>
    <t>ACREEDORES POR OPERACIONES DE TRAFICO A LARGO PLAZO</t>
  </si>
  <si>
    <t>OTRAS DEUDAS A LARGO PLAZO</t>
  </si>
  <si>
    <t>ACREEDORES A LARGO PLAZO</t>
  </si>
  <si>
    <t>ACREEDORES A CORTO PLAZO</t>
  </si>
  <si>
    <t>ACREEDORES COMERCIALES</t>
  </si>
  <si>
    <t>OTRAS DEUDAS A CORTO PLAZO</t>
  </si>
  <si>
    <t>TOTAL PASIVO</t>
  </si>
  <si>
    <t>RESERVA DE REVALORIZACION</t>
  </si>
  <si>
    <r>
      <t>IMPORTE NETO DE LA CIFRA DE NEGOCIOS</t>
    </r>
    <r>
      <rPr>
        <vertAlign val="superscript"/>
        <sz val="8"/>
        <rFont val="Arial"/>
        <family val="2"/>
      </rPr>
      <t xml:space="preserve"> (1)</t>
    </r>
  </si>
  <si>
    <r>
      <t>APROVISIONAMIENTOS</t>
    </r>
    <r>
      <rPr>
        <vertAlign val="superscript"/>
        <sz val="8"/>
        <rFont val="Arial"/>
        <family val="2"/>
      </rPr>
      <t xml:space="preserve"> (1)</t>
    </r>
  </si>
  <si>
    <t>de igual magnitud en el concepto de aprovisionamientos ( compras de energía) y en consecuencia no ha tenido incidencias en el</t>
  </si>
  <si>
    <t>resultado del ejercicio.</t>
  </si>
  <si>
    <t>Anexo 13.1</t>
  </si>
  <si>
    <t>MILLONES DE EUROS</t>
  </si>
  <si>
    <t>Balances</t>
  </si>
  <si>
    <t>utilización de los Contratos como consecuencia de las necesidades de la explotación del sistema eléctrico y al abono en la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</si>
</sst>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"/>
    <numFmt numFmtId="202" formatCode="0.0000000"/>
    <numFmt numFmtId="203" formatCode="0.0%"/>
    <numFmt numFmtId="204" formatCode="#,##0.0"/>
    <numFmt numFmtId="205" formatCode="#,##0.000"/>
    <numFmt numFmtId="206" formatCode="#,##0.0000"/>
    <numFmt numFmtId="207" formatCode="0.000%"/>
    <numFmt numFmtId="208" formatCode="0.0000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mmmmm"/>
    <numFmt numFmtId="213" formatCode="#,##0_ ;[Red]\-#,##0\ "/>
    <numFmt numFmtId="214" formatCode="#,##0.0_ ;[Red]\-#,##0.0\ "/>
    <numFmt numFmtId="215" formatCode="#,##0.00_ ;[Red]\-#,##0.00\ "/>
    <numFmt numFmtId="216" formatCode="#,##0.000_ ;[Red]\-#,##0.000\ "/>
  </numFmts>
  <fonts count="21">
    <font>
      <sz val="10"/>
      <name val="Arial"/>
      <family val="0"/>
    </font>
    <font>
      <sz val="12"/>
      <color indexed="55"/>
      <name val="Arial Black"/>
      <family val="2"/>
    </font>
    <font>
      <sz val="8"/>
      <name val="Arial"/>
      <family val="2"/>
    </font>
    <font>
      <sz val="8"/>
      <color indexed="23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23"/>
      <name val="Arial Black"/>
      <family val="2"/>
    </font>
    <font>
      <b/>
      <sz val="12"/>
      <color indexed="55"/>
      <name val="Arial"/>
      <family val="2"/>
    </font>
    <font>
      <sz val="10"/>
      <name val="Arial Narrow"/>
      <family val="2"/>
    </font>
    <font>
      <sz val="8"/>
      <color indexed="23"/>
      <name val="Arial Narrow"/>
      <family val="2"/>
    </font>
    <font>
      <sz val="10"/>
      <color indexed="23"/>
      <name val="Arial Narrow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0"/>
    </font>
    <font>
      <sz val="8"/>
      <name val="Arial Narrow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1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3" fontId="1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3" fillId="0" borderId="0" xfId="0" applyNumberFormat="1" applyFont="1" applyAlignment="1">
      <alignment horizontal="centerContinuous"/>
    </xf>
    <xf numFmtId="1" fontId="19" fillId="0" borderId="1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204" fontId="1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204" fontId="10" fillId="0" borderId="2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1" max="1" width="47.7109375" style="0" customWidth="1"/>
    <col min="2" max="5" width="9.00390625" style="17" customWidth="1"/>
    <col min="6" max="6" width="9.421875" style="0" customWidth="1"/>
    <col min="7" max="10" width="8.140625" style="22" customWidth="1"/>
    <col min="11" max="16384" width="11.421875" style="0" customWidth="1"/>
  </cols>
  <sheetData>
    <row r="1" spans="1:6" ht="19.5">
      <c r="A1" s="20" t="s">
        <v>66</v>
      </c>
      <c r="B1" s="31"/>
      <c r="C1" s="31"/>
      <c r="D1" s="31"/>
      <c r="E1" s="31"/>
      <c r="F1" s="1"/>
    </row>
    <row r="2" spans="1:10" ht="15.75">
      <c r="A2" s="20" t="s">
        <v>0</v>
      </c>
      <c r="B2" s="37" t="s">
        <v>67</v>
      </c>
      <c r="C2" s="6"/>
      <c r="D2" s="32"/>
      <c r="E2" s="32"/>
      <c r="G2" s="23" t="s">
        <v>12</v>
      </c>
      <c r="H2" s="24"/>
      <c r="I2" s="25"/>
      <c r="J2" s="25"/>
    </row>
    <row r="3" spans="1:10" s="5" customFormat="1" ht="20.25" thickBot="1">
      <c r="A3" s="1"/>
      <c r="B3" s="39">
        <v>1996</v>
      </c>
      <c r="C3" s="39">
        <v>1997</v>
      </c>
      <c r="D3" s="39">
        <v>1998</v>
      </c>
      <c r="E3" s="39">
        <v>1999</v>
      </c>
      <c r="G3" s="40">
        <v>1996</v>
      </c>
      <c r="H3" s="40">
        <v>1997</v>
      </c>
      <c r="I3" s="40">
        <v>1998</v>
      </c>
      <c r="J3" s="40">
        <v>1999</v>
      </c>
    </row>
    <row r="4" spans="1:12" s="3" customFormat="1" ht="15">
      <c r="A4" s="3" t="s">
        <v>48</v>
      </c>
      <c r="B4" s="33">
        <f>SUM(B5:B7)</f>
        <v>528.944742947123</v>
      </c>
      <c r="C4" s="33">
        <f>SUM(C5:C7)</f>
        <v>398.753500895508</v>
      </c>
      <c r="D4" s="33">
        <f>SUM(D5:D7)</f>
        <v>545.8872741697018</v>
      </c>
      <c r="E4" s="33">
        <f>SUM(E5:E7)</f>
        <v>553.0513384539565</v>
      </c>
      <c r="G4" s="26">
        <f>SUM(G5:G7)</f>
        <v>88009</v>
      </c>
      <c r="H4" s="26">
        <f>SUM(H5:H7)</f>
        <v>66347</v>
      </c>
      <c r="I4" s="26">
        <f>SUM(I5:I7)</f>
        <v>90828</v>
      </c>
      <c r="J4" s="26">
        <f>SUM(J5:J7)</f>
        <v>92020</v>
      </c>
      <c r="K4" s="7"/>
      <c r="L4" s="7"/>
    </row>
    <row r="5" spans="1:12" s="2" customFormat="1" ht="13.5">
      <c r="A5" s="2" t="s">
        <v>62</v>
      </c>
      <c r="B5" s="34">
        <f>G5/166.386</f>
        <v>507.26623634199996</v>
      </c>
      <c r="C5" s="34">
        <f>H5/166.386</f>
        <v>379.2807087134735</v>
      </c>
      <c r="D5" s="34">
        <f>I5/166.386</f>
        <v>536.3852727993942</v>
      </c>
      <c r="E5" s="34">
        <f>J5/166.386</f>
        <v>543.1226184895364</v>
      </c>
      <c r="G5" s="27">
        <v>84402</v>
      </c>
      <c r="H5" s="27">
        <v>63107</v>
      </c>
      <c r="I5" s="27">
        <v>89247</v>
      </c>
      <c r="J5" s="27">
        <v>90368</v>
      </c>
      <c r="K5" s="8"/>
      <c r="L5" s="8"/>
    </row>
    <row r="6" spans="1:12" s="2" customFormat="1" ht="13.5">
      <c r="A6" s="2" t="s">
        <v>49</v>
      </c>
      <c r="B6" s="34">
        <f>G6/166.386</f>
        <v>16.774247833351364</v>
      </c>
      <c r="C6" s="34">
        <f>H6/166.386</f>
        <v>15.301768177611098</v>
      </c>
      <c r="D6" s="34">
        <f>I6/166.386</f>
        <v>8.083612803961872</v>
      </c>
      <c r="E6" s="34">
        <f>J6/166.386</f>
        <v>6.256536006635174</v>
      </c>
      <c r="G6" s="27">
        <v>2791</v>
      </c>
      <c r="H6" s="27">
        <v>2546</v>
      </c>
      <c r="I6" s="27">
        <v>1345</v>
      </c>
      <c r="J6" s="27">
        <v>1041</v>
      </c>
      <c r="K6" s="8"/>
      <c r="L6" s="8"/>
    </row>
    <row r="7" spans="1:12" s="2" customFormat="1" ht="13.5">
      <c r="A7" s="2" t="s">
        <v>50</v>
      </c>
      <c r="B7" s="34">
        <f>G7/166.386</f>
        <v>4.904258771771664</v>
      </c>
      <c r="C7" s="34">
        <f>H7/166.386</f>
        <v>4.171024004423449</v>
      </c>
      <c r="D7" s="34">
        <f>I7/166.386</f>
        <v>1.4183885663457263</v>
      </c>
      <c r="E7" s="34">
        <f>J7/166.386</f>
        <v>3.67218395778491</v>
      </c>
      <c r="G7" s="27">
        <v>816</v>
      </c>
      <c r="H7" s="27">
        <v>694</v>
      </c>
      <c r="I7" s="27">
        <v>236</v>
      </c>
      <c r="J7" s="27">
        <v>611</v>
      </c>
      <c r="K7" s="8"/>
      <c r="L7" s="8"/>
    </row>
    <row r="8" spans="2:12" s="2" customFormat="1" ht="13.5">
      <c r="B8" s="34"/>
      <c r="C8" s="34"/>
      <c r="D8" s="34"/>
      <c r="E8" s="34"/>
      <c r="G8" s="27"/>
      <c r="H8" s="27"/>
      <c r="I8" s="27"/>
      <c r="J8" s="27"/>
      <c r="K8" s="8"/>
      <c r="L8" s="8"/>
    </row>
    <row r="9" spans="1:12" s="3" customFormat="1" ht="15">
      <c r="A9" s="3" t="s">
        <v>51</v>
      </c>
      <c r="B9" s="33">
        <f>SUM(B10:B14)</f>
        <v>380.78323897443295</v>
      </c>
      <c r="C9" s="33">
        <f>SUM(C10:C14)</f>
        <v>272.81141442188647</v>
      </c>
      <c r="D9" s="33">
        <f>SUM(D10:D14)</f>
        <v>407.19171084105636</v>
      </c>
      <c r="E9" s="33">
        <f>SUM(E10:E14)</f>
        <v>415.3594653396319</v>
      </c>
      <c r="G9" s="26">
        <f>SUM(G10:G14)</f>
        <v>63357</v>
      </c>
      <c r="H9" s="26">
        <f>SUM(H10:H14)</f>
        <v>45392</v>
      </c>
      <c r="I9" s="26">
        <f>SUM(I10:I14)</f>
        <v>67751</v>
      </c>
      <c r="J9" s="26">
        <f>SUM(J10:J14)</f>
        <v>69110</v>
      </c>
      <c r="K9" s="7"/>
      <c r="L9" s="7"/>
    </row>
    <row r="10" spans="1:12" s="2" customFormat="1" ht="13.5">
      <c r="A10" s="2" t="s">
        <v>63</v>
      </c>
      <c r="B10" s="34">
        <f>G10/166.386</f>
        <v>187.3775437837318</v>
      </c>
      <c r="C10" s="34">
        <f>H10/166.386</f>
        <v>70.57084129674372</v>
      </c>
      <c r="D10" s="34">
        <f>I10/166.386</f>
        <v>211.39398747490776</v>
      </c>
      <c r="E10" s="34">
        <f>J10/166.386</f>
        <v>213.93626867645114</v>
      </c>
      <c r="G10" s="27">
        <v>31177</v>
      </c>
      <c r="H10" s="27">
        <v>11742</v>
      </c>
      <c r="I10" s="27">
        <v>35173</v>
      </c>
      <c r="J10" s="27">
        <v>35596</v>
      </c>
      <c r="K10" s="8"/>
      <c r="L10" s="8"/>
    </row>
    <row r="11" spans="1:12" s="2" customFormat="1" ht="13.5">
      <c r="A11" s="2" t="s">
        <v>52</v>
      </c>
      <c r="B11" s="34">
        <f>G11/166.386</f>
        <v>1.117882514153835</v>
      </c>
      <c r="C11" s="34">
        <f>H11/166.386</f>
        <v>0.7993460988304305</v>
      </c>
      <c r="D11" s="34">
        <f>I11/166.386</f>
        <v>0.6070222254276201</v>
      </c>
      <c r="E11" s="34">
        <f>J11/166.386</f>
        <v>-0.29449593114805334</v>
      </c>
      <c r="G11" s="27">
        <v>186</v>
      </c>
      <c r="H11" s="27">
        <v>133</v>
      </c>
      <c r="I11" s="27">
        <v>101</v>
      </c>
      <c r="J11" s="27">
        <v>-49</v>
      </c>
      <c r="K11" s="8"/>
      <c r="L11" s="8"/>
    </row>
    <row r="12" spans="1:12" s="2" customFormat="1" ht="13.5">
      <c r="A12" s="2" t="s">
        <v>1</v>
      </c>
      <c r="B12" s="34">
        <f>G12/166.386</f>
        <v>48.92839541788372</v>
      </c>
      <c r="C12" s="34">
        <f>H12/166.386</f>
        <v>51.21224141454209</v>
      </c>
      <c r="D12" s="34">
        <f>I12/166.386</f>
        <v>53.35184450614835</v>
      </c>
      <c r="E12" s="34">
        <f>J12/166.386</f>
        <v>55.07674924572981</v>
      </c>
      <c r="G12" s="27">
        <v>8141</v>
      </c>
      <c r="H12" s="27">
        <v>8521</v>
      </c>
      <c r="I12" s="27">
        <v>8877</v>
      </c>
      <c r="J12" s="27">
        <v>9164</v>
      </c>
      <c r="K12" s="8"/>
      <c r="L12" s="8"/>
    </row>
    <row r="13" spans="1:12" s="2" customFormat="1" ht="13.5">
      <c r="A13" s="2" t="s">
        <v>2</v>
      </c>
      <c r="B13" s="34">
        <f>G13/166.386</f>
        <v>82.19441539552606</v>
      </c>
      <c r="C13" s="34">
        <f>H13/166.386</f>
        <v>94.47910280913058</v>
      </c>
      <c r="D13" s="34">
        <f>I13/166.386</f>
        <v>98.54795475580879</v>
      </c>
      <c r="E13" s="34">
        <f>J13/166.386</f>
        <v>100.17669755868883</v>
      </c>
      <c r="G13" s="27">
        <v>13676</v>
      </c>
      <c r="H13" s="27">
        <v>15720</v>
      </c>
      <c r="I13" s="27">
        <v>16397</v>
      </c>
      <c r="J13" s="27">
        <v>16668</v>
      </c>
      <c r="K13" s="8"/>
      <c r="L13" s="8"/>
    </row>
    <row r="14" spans="1:12" s="2" customFormat="1" ht="13.5">
      <c r="A14" s="2" t="s">
        <v>3</v>
      </c>
      <c r="B14" s="34">
        <f>G14/166.386</f>
        <v>61.165001863137526</v>
      </c>
      <c r="C14" s="34">
        <f>H14/166.386</f>
        <v>55.74988280263965</v>
      </c>
      <c r="D14" s="34">
        <f>I14/166.386</f>
        <v>43.29090187876384</v>
      </c>
      <c r="E14" s="34">
        <f>J14/166.386</f>
        <v>46.46424578991021</v>
      </c>
      <c r="G14" s="27">
        <v>10177</v>
      </c>
      <c r="H14" s="27">
        <v>9276</v>
      </c>
      <c r="I14" s="27">
        <v>7203</v>
      </c>
      <c r="J14" s="27">
        <v>7731</v>
      </c>
      <c r="K14" s="8"/>
      <c r="L14" s="8"/>
    </row>
    <row r="15" spans="1:12" s="4" customFormat="1" ht="15">
      <c r="A15" s="3" t="s">
        <v>4</v>
      </c>
      <c r="B15" s="33">
        <f>+B4-B9</f>
        <v>148.16150397269007</v>
      </c>
      <c r="C15" s="33">
        <f>+C4-C9</f>
        <v>125.94208647362154</v>
      </c>
      <c r="D15" s="33">
        <f>+D4-D9</f>
        <v>138.6955633286454</v>
      </c>
      <c r="E15" s="33">
        <f>+E4-E9</f>
        <v>137.6918731143246</v>
      </c>
      <c r="F15" s="3"/>
      <c r="G15" s="26">
        <f>+G4-G9</f>
        <v>24652</v>
      </c>
      <c r="H15" s="26">
        <f>+H4-H9</f>
        <v>20955</v>
      </c>
      <c r="I15" s="26">
        <f>+I4-I9</f>
        <v>23077</v>
      </c>
      <c r="J15" s="26">
        <f>+J4-J9</f>
        <v>22910</v>
      </c>
      <c r="K15" s="9"/>
      <c r="L15" s="9"/>
    </row>
    <row r="16" spans="2:12" s="2" customFormat="1" ht="13.5">
      <c r="B16" s="34"/>
      <c r="C16" s="34"/>
      <c r="D16" s="34"/>
      <c r="E16" s="34"/>
      <c r="G16" s="27"/>
      <c r="H16" s="27"/>
      <c r="I16" s="27"/>
      <c r="J16" s="27"/>
      <c r="K16" s="8"/>
      <c r="L16" s="8"/>
    </row>
    <row r="17" spans="1:12" s="2" customFormat="1" ht="13.5">
      <c r="A17" s="2" t="s">
        <v>5</v>
      </c>
      <c r="B17" s="34">
        <f>G17/166.386</f>
        <v>2.109552486387076</v>
      </c>
      <c r="C17" s="34">
        <f>H17/166.386</f>
        <v>3.9246090416260984</v>
      </c>
      <c r="D17" s="34">
        <f>I17/166.386</f>
        <v>3.636123231521883</v>
      </c>
      <c r="E17" s="34">
        <f>J17/166.386</f>
        <v>1.5806618345293475</v>
      </c>
      <c r="G17" s="27">
        <f>21+229+101</f>
        <v>351</v>
      </c>
      <c r="H17" s="27">
        <v>653</v>
      </c>
      <c r="I17" s="27">
        <v>605</v>
      </c>
      <c r="J17" s="27">
        <v>263</v>
      </c>
      <c r="K17" s="8"/>
      <c r="L17" s="8"/>
    </row>
    <row r="18" spans="1:12" s="2" customFormat="1" ht="13.5">
      <c r="A18" s="2" t="s">
        <v>6</v>
      </c>
      <c r="B18" s="34">
        <f>G18/166.386</f>
        <v>57.6971620208431</v>
      </c>
      <c r="C18" s="34">
        <f>H18/166.386</f>
        <v>51.54880819299701</v>
      </c>
      <c r="D18" s="34">
        <f>I18/166.386</f>
        <v>39.72088997872417</v>
      </c>
      <c r="E18" s="34">
        <f>J18/166.386</f>
        <v>22.598055124830214</v>
      </c>
      <c r="G18" s="27">
        <f>8933+667</f>
        <v>9600</v>
      </c>
      <c r="H18" s="27">
        <v>8577</v>
      </c>
      <c r="I18" s="27">
        <v>6609</v>
      </c>
      <c r="J18" s="27">
        <v>3760</v>
      </c>
      <c r="K18" s="8"/>
      <c r="L18" s="8"/>
    </row>
    <row r="19" spans="1:12" s="3" customFormat="1" ht="15">
      <c r="A19" s="3" t="s">
        <v>7</v>
      </c>
      <c r="B19" s="33">
        <f>+B15+B17-B18</f>
        <v>92.57389443823405</v>
      </c>
      <c r="C19" s="33">
        <f>+C15+C17-C18</f>
        <v>78.31788732225064</v>
      </c>
      <c r="D19" s="33">
        <f>+D15+D17-D18</f>
        <v>102.6107965814431</v>
      </c>
      <c r="E19" s="33">
        <f>+E15+E17-E18</f>
        <v>116.67447982402373</v>
      </c>
      <c r="G19" s="26">
        <f>+G15+G17-G18</f>
        <v>15403</v>
      </c>
      <c r="H19" s="26">
        <f>+H15+H17-H18</f>
        <v>13031</v>
      </c>
      <c r="I19" s="26">
        <f>+I15+I17-I18</f>
        <v>17073</v>
      </c>
      <c r="J19" s="26">
        <f>+J15+J17-J18</f>
        <v>19413</v>
      </c>
      <c r="K19" s="7"/>
      <c r="L19" s="7"/>
    </row>
    <row r="20" spans="1:12" s="2" customFormat="1" ht="13.5">
      <c r="A20" s="2" t="s">
        <v>8</v>
      </c>
      <c r="B20" s="34">
        <f>G20/166.386</f>
        <v>-5.817797170435012</v>
      </c>
      <c r="C20" s="34">
        <f>H20/166.386</f>
        <v>5.841837654610364</v>
      </c>
      <c r="D20" s="34">
        <f>I20/166.386</f>
        <v>1.929248855071941</v>
      </c>
      <c r="E20" s="34">
        <f>J20/166.386</f>
        <v>-1.9592994602911302</v>
      </c>
      <c r="G20" s="27">
        <f>-1810+842</f>
        <v>-968</v>
      </c>
      <c r="H20" s="27">
        <v>972</v>
      </c>
      <c r="I20" s="27">
        <v>321</v>
      </c>
      <c r="J20" s="27">
        <v>-326</v>
      </c>
      <c r="K20" s="8"/>
      <c r="L20" s="8"/>
    </row>
    <row r="21" spans="1:12" s="2" customFormat="1" ht="15">
      <c r="A21" s="3" t="s">
        <v>9</v>
      </c>
      <c r="B21" s="33">
        <f>+B20+B19</f>
        <v>86.75609726779903</v>
      </c>
      <c r="C21" s="33">
        <f>+C20+C19</f>
        <v>84.159724976861</v>
      </c>
      <c r="D21" s="33">
        <f>+D20+D19</f>
        <v>104.54004543651504</v>
      </c>
      <c r="E21" s="33">
        <f>+E20+E19</f>
        <v>114.7151803637326</v>
      </c>
      <c r="F21" s="3"/>
      <c r="G21" s="26">
        <f>+G20+G19</f>
        <v>14435</v>
      </c>
      <c r="H21" s="26">
        <f>+H20+H19</f>
        <v>14003</v>
      </c>
      <c r="I21" s="26">
        <f>+I20+I19</f>
        <v>17394</v>
      </c>
      <c r="J21" s="26">
        <f>+J20+J19</f>
        <v>19087</v>
      </c>
      <c r="K21" s="8"/>
      <c r="L21" s="8"/>
    </row>
    <row r="22" spans="1:12" s="2" customFormat="1" ht="13.5">
      <c r="A22" s="2" t="s">
        <v>10</v>
      </c>
      <c r="B22" s="34">
        <f>G22/166.386</f>
        <v>23.361340497397617</v>
      </c>
      <c r="C22" s="34">
        <f>H22/166.386</f>
        <v>26.823170218648205</v>
      </c>
      <c r="D22" s="34">
        <f>I22/166.386</f>
        <v>35.20728907480197</v>
      </c>
      <c r="E22" s="34">
        <f>J22/166.386</f>
        <v>39.5826571947159</v>
      </c>
      <c r="G22" s="27">
        <v>3887</v>
      </c>
      <c r="H22" s="27">
        <v>4463</v>
      </c>
      <c r="I22" s="27">
        <v>5858</v>
      </c>
      <c r="J22" s="27">
        <v>6586</v>
      </c>
      <c r="K22" s="8"/>
      <c r="L22" s="8"/>
    </row>
    <row r="23" spans="1:12" s="2" customFormat="1" ht="15.75" thickBot="1">
      <c r="A23" s="38" t="s">
        <v>11</v>
      </c>
      <c r="B23" s="36">
        <f>+B21-B22</f>
        <v>63.394756770401415</v>
      </c>
      <c r="C23" s="36">
        <f>+C21-C22</f>
        <v>57.3365547582128</v>
      </c>
      <c r="D23" s="36">
        <f>+D21-D22</f>
        <v>69.33275636171308</v>
      </c>
      <c r="E23" s="36">
        <f>+E21-E22</f>
        <v>75.13252316901671</v>
      </c>
      <c r="F23" s="38"/>
      <c r="G23" s="30">
        <f>+G21-G22</f>
        <v>10548</v>
      </c>
      <c r="H23" s="30">
        <f>+H21-H22</f>
        <v>9540</v>
      </c>
      <c r="I23" s="30">
        <f>+I21-I22</f>
        <v>11536</v>
      </c>
      <c r="J23" s="30">
        <f>+J21-J22</f>
        <v>12501</v>
      </c>
      <c r="K23" s="8"/>
      <c r="L23" s="8"/>
    </row>
    <row r="24" spans="1:6" ht="14.25">
      <c r="A24" s="14" t="s">
        <v>20</v>
      </c>
      <c r="F24" s="14"/>
    </row>
    <row r="25" spans="1:6" ht="12.75">
      <c r="A25" s="2" t="s">
        <v>69</v>
      </c>
      <c r="F25" s="2"/>
    </row>
    <row r="26" spans="1:6" ht="12.75">
      <c r="A26" s="2" t="s">
        <v>21</v>
      </c>
      <c r="F26" s="2"/>
    </row>
    <row r="27" spans="1:6" ht="12.75">
      <c r="A27" s="2" t="s">
        <v>22</v>
      </c>
      <c r="F27" s="2"/>
    </row>
    <row r="28" spans="1:6" ht="12.75">
      <c r="A28" s="2" t="s">
        <v>23</v>
      </c>
      <c r="F28" s="2"/>
    </row>
    <row r="29" spans="1:6" ht="12.75">
      <c r="A29" s="2" t="s">
        <v>64</v>
      </c>
      <c r="F29" s="2"/>
    </row>
    <row r="30" spans="1:6" ht="12.75">
      <c r="A30" s="2" t="s">
        <v>65</v>
      </c>
      <c r="F30" s="2"/>
    </row>
    <row r="31" spans="1:6" ht="12.75">
      <c r="A31" s="16" t="s">
        <v>24</v>
      </c>
      <c r="F31" s="16"/>
    </row>
    <row r="36" spans="1:10" ht="16.5">
      <c r="A36" s="20" t="s">
        <v>68</v>
      </c>
      <c r="B36" s="37" t="s">
        <v>67</v>
      </c>
      <c r="C36" s="6"/>
      <c r="D36" s="32"/>
      <c r="E36" s="32"/>
      <c r="F36" s="15"/>
      <c r="G36" s="28" t="s">
        <v>12</v>
      </c>
      <c r="H36" s="28"/>
      <c r="I36" s="28"/>
      <c r="J36" s="28"/>
    </row>
    <row r="37" spans="1:12" s="18" customFormat="1" ht="15">
      <c r="A37" s="11" t="s">
        <v>13</v>
      </c>
      <c r="B37" s="35">
        <v>1996</v>
      </c>
      <c r="C37" s="35">
        <f>+B37+1</f>
        <v>1997</v>
      </c>
      <c r="D37" s="35">
        <f>+C37+1</f>
        <v>1998</v>
      </c>
      <c r="E37" s="35">
        <f>+D37+1</f>
        <v>1999</v>
      </c>
      <c r="F37" s="12"/>
      <c r="G37" s="29">
        <v>1996</v>
      </c>
      <c r="H37" s="29">
        <f>+G37+1</f>
        <v>1997</v>
      </c>
      <c r="I37" s="29">
        <f>+H37+1</f>
        <v>1998</v>
      </c>
      <c r="J37" s="29">
        <f>+I37+1</f>
        <v>1999</v>
      </c>
      <c r="K37" s="19"/>
      <c r="L37" s="19"/>
    </row>
    <row r="38" spans="1:12" s="18" customFormat="1" ht="13.5">
      <c r="A38" s="8"/>
      <c r="B38" s="10"/>
      <c r="C38" s="10"/>
      <c r="D38" s="10"/>
      <c r="E38" s="10"/>
      <c r="F38" s="8"/>
      <c r="G38" s="27"/>
      <c r="H38" s="27"/>
      <c r="I38" s="27"/>
      <c r="J38" s="27"/>
      <c r="K38" s="19"/>
      <c r="L38" s="19"/>
    </row>
    <row r="39" spans="1:12" s="18" customFormat="1" ht="15">
      <c r="A39" s="7" t="s">
        <v>14</v>
      </c>
      <c r="B39" s="33">
        <v>0</v>
      </c>
      <c r="C39" s="33">
        <v>0</v>
      </c>
      <c r="D39" s="33">
        <v>0</v>
      </c>
      <c r="E39" s="33">
        <v>0</v>
      </c>
      <c r="F39" s="7"/>
      <c r="G39" s="26">
        <v>0</v>
      </c>
      <c r="H39" s="26">
        <v>0</v>
      </c>
      <c r="I39" s="26">
        <v>0</v>
      </c>
      <c r="J39" s="26">
        <v>0</v>
      </c>
      <c r="K39" s="19"/>
      <c r="L39" s="19"/>
    </row>
    <row r="40" spans="1:12" s="18" customFormat="1" ht="15">
      <c r="A40" s="7" t="s">
        <v>15</v>
      </c>
      <c r="B40" s="33">
        <f>SUM(B42:B46)</f>
        <v>1504.5316312670539</v>
      </c>
      <c r="C40" s="33">
        <f>SUM(C42:C46)</f>
        <v>1525.7413484307576</v>
      </c>
      <c r="D40" s="33">
        <f>SUM(D42:D46)</f>
        <v>1417.3007344367913</v>
      </c>
      <c r="E40" s="33">
        <f>SUM(E42:E46)</f>
        <v>1362.6026228168234</v>
      </c>
      <c r="F40" s="7"/>
      <c r="G40" s="26">
        <f>SUM(G42:G46)</f>
        <v>250333</v>
      </c>
      <c r="H40" s="26">
        <f>SUM(H42:H46)</f>
        <v>253862</v>
      </c>
      <c r="I40" s="26">
        <f>SUM(I42:I46)</f>
        <v>235819</v>
      </c>
      <c r="J40" s="26">
        <f>SUM(J42:J46)</f>
        <v>226718</v>
      </c>
      <c r="K40" s="19"/>
      <c r="L40" s="19"/>
    </row>
    <row r="41" spans="1:12" s="18" customFormat="1" ht="13.5">
      <c r="A41" s="8" t="s">
        <v>16</v>
      </c>
      <c r="B41" s="34">
        <f>G41/166.386</f>
        <v>0</v>
      </c>
      <c r="C41" s="34">
        <f>H41/166.386</f>
        <v>0</v>
      </c>
      <c r="D41" s="34">
        <f>I41/166.386</f>
        <v>0</v>
      </c>
      <c r="E41" s="34">
        <f>J41/166.386</f>
        <v>0</v>
      </c>
      <c r="F41" s="8"/>
      <c r="G41" s="27">
        <v>0</v>
      </c>
      <c r="H41" s="27">
        <v>0</v>
      </c>
      <c r="I41" s="27">
        <v>0</v>
      </c>
      <c r="J41" s="27"/>
      <c r="K41" s="19"/>
      <c r="L41" s="19"/>
    </row>
    <row r="42" spans="1:12" s="18" customFormat="1" ht="13.5">
      <c r="A42" s="8" t="s">
        <v>17</v>
      </c>
      <c r="B42" s="34">
        <f>G42/166.386</f>
        <v>9.646244275359706</v>
      </c>
      <c r="C42" s="34">
        <f>H42/166.386</f>
        <v>10.57180291611073</v>
      </c>
      <c r="D42" s="34">
        <f>I42/166.386</f>
        <v>10.728066063250514</v>
      </c>
      <c r="E42" s="34">
        <f>J42/166.386</f>
        <v>9.556092459702139</v>
      </c>
      <c r="F42" s="8"/>
      <c r="G42" s="27">
        <v>1605</v>
      </c>
      <c r="H42" s="27">
        <v>1759</v>
      </c>
      <c r="I42" s="27">
        <v>1785</v>
      </c>
      <c r="J42" s="27">
        <v>1590</v>
      </c>
      <c r="K42" s="19"/>
      <c r="L42" s="19"/>
    </row>
    <row r="43" spans="1:12" s="18" customFormat="1" ht="13.5">
      <c r="A43" s="8" t="s">
        <v>18</v>
      </c>
      <c r="B43" s="34">
        <f>G43/166.386</f>
        <v>1482.0056975947496</v>
      </c>
      <c r="C43" s="34">
        <f>H43/166.386</f>
        <v>1464.906903225031</v>
      </c>
      <c r="D43" s="34">
        <f>I43/166.386</f>
        <v>1385.3629512098373</v>
      </c>
      <c r="E43" s="34">
        <f>J43/166.386</f>
        <v>1324.3902732201027</v>
      </c>
      <c r="F43" s="8"/>
      <c r="G43" s="27">
        <v>246585</v>
      </c>
      <c r="H43" s="27">
        <v>243740</v>
      </c>
      <c r="I43" s="27">
        <v>230505</v>
      </c>
      <c r="J43" s="27">
        <v>220360</v>
      </c>
      <c r="K43" s="19"/>
      <c r="L43" s="19"/>
    </row>
    <row r="44" spans="1:12" s="18" customFormat="1" ht="13.5">
      <c r="A44" s="8" t="s">
        <v>19</v>
      </c>
      <c r="B44" s="34">
        <f>G44/166.386</f>
        <v>12.879689396944455</v>
      </c>
      <c r="C44" s="34">
        <f>H44/166.386</f>
        <v>12.080343298114025</v>
      </c>
      <c r="D44" s="34">
        <f>I44/166.386</f>
        <v>15.391919993268665</v>
      </c>
      <c r="E44" s="34">
        <f>J44/166.386</f>
        <v>22.838459966583727</v>
      </c>
      <c r="F44" s="8"/>
      <c r="G44" s="27">
        <v>2143</v>
      </c>
      <c r="H44" s="27">
        <v>2010</v>
      </c>
      <c r="I44" s="27">
        <v>2561</v>
      </c>
      <c r="J44" s="27">
        <v>3800</v>
      </c>
      <c r="K44" s="19"/>
      <c r="L44" s="19"/>
    </row>
    <row r="45" spans="1:12" s="18" customFormat="1" ht="13.5">
      <c r="A45" s="8" t="s">
        <v>25</v>
      </c>
      <c r="B45" s="34">
        <f>G45/166.386</f>
        <v>0</v>
      </c>
      <c r="C45" s="34">
        <f>H45/166.386</f>
        <v>0</v>
      </c>
      <c r="D45" s="34">
        <f>I45/166.386</f>
        <v>0</v>
      </c>
      <c r="E45" s="34">
        <f>J45/166.386</f>
        <v>0</v>
      </c>
      <c r="F45" s="8"/>
      <c r="G45" s="27">
        <v>0</v>
      </c>
      <c r="H45" s="27">
        <v>0</v>
      </c>
      <c r="I45" s="27">
        <v>0</v>
      </c>
      <c r="J45" s="27">
        <v>0</v>
      </c>
      <c r="K45" s="19"/>
      <c r="L45" s="19"/>
    </row>
    <row r="46" spans="1:12" s="18" customFormat="1" ht="13.5">
      <c r="A46" s="8" t="s">
        <v>26</v>
      </c>
      <c r="B46" s="34">
        <f>G46/166.386</f>
        <v>0</v>
      </c>
      <c r="C46" s="34">
        <f>H46/166.386</f>
        <v>38.18229899150169</v>
      </c>
      <c r="D46" s="34">
        <f>I46/166.386</f>
        <v>5.817797170435012</v>
      </c>
      <c r="E46" s="34">
        <f>J46/166.386</f>
        <v>5.817797170435012</v>
      </c>
      <c r="F46" s="8"/>
      <c r="G46" s="27">
        <v>0</v>
      </c>
      <c r="H46" s="27">
        <v>6353</v>
      </c>
      <c r="I46" s="27">
        <v>968</v>
      </c>
      <c r="J46" s="27">
        <v>968</v>
      </c>
      <c r="K46" s="19"/>
      <c r="L46" s="19"/>
    </row>
    <row r="47" spans="1:12" s="18" customFormat="1" ht="13.5">
      <c r="A47" s="8"/>
      <c r="B47" s="34"/>
      <c r="C47" s="34"/>
      <c r="D47" s="34"/>
      <c r="E47" s="34"/>
      <c r="F47" s="8"/>
      <c r="G47" s="27"/>
      <c r="H47" s="27"/>
      <c r="I47" s="27"/>
      <c r="J47" s="27"/>
      <c r="K47" s="19"/>
      <c r="L47" s="19"/>
    </row>
    <row r="48" spans="1:12" s="18" customFormat="1" ht="13.5">
      <c r="A48" s="7" t="s">
        <v>27</v>
      </c>
      <c r="B48" s="34">
        <f>G48/166.386</f>
        <v>5.619463175988365</v>
      </c>
      <c r="C48" s="34">
        <f>H48/166.386</f>
        <v>5.76971620208431</v>
      </c>
      <c r="D48" s="34">
        <f>I48/166.386</f>
        <v>4.910268892815502</v>
      </c>
      <c r="E48" s="34">
        <f>J48/166.386</f>
        <v>13.354488959407643</v>
      </c>
      <c r="F48" s="7"/>
      <c r="G48" s="26">
        <v>935</v>
      </c>
      <c r="H48" s="26">
        <v>960</v>
      </c>
      <c r="I48" s="26">
        <v>817</v>
      </c>
      <c r="J48" s="26">
        <v>2222</v>
      </c>
      <c r="K48" s="19"/>
      <c r="L48" s="19"/>
    </row>
    <row r="49" spans="1:10" ht="13.5">
      <c r="A49" s="8"/>
      <c r="B49" s="34"/>
      <c r="C49" s="34"/>
      <c r="D49" s="34"/>
      <c r="E49" s="34"/>
      <c r="F49" s="8"/>
      <c r="G49" s="27"/>
      <c r="H49" s="27"/>
      <c r="I49" s="27"/>
      <c r="J49" s="27"/>
    </row>
    <row r="50" spans="1:10" ht="15">
      <c r="A50" s="7" t="s">
        <v>28</v>
      </c>
      <c r="B50" s="33">
        <f>SUM(B51:B57)</f>
        <v>116.77064176072507</v>
      </c>
      <c r="C50" s="33">
        <f>SUM(C51:C57)</f>
        <v>116.77064176072507</v>
      </c>
      <c r="D50" s="33">
        <f>SUM(D51:D57)</f>
        <v>167.30373949731344</v>
      </c>
      <c r="E50" s="33">
        <f>SUM(E51:E57)</f>
        <v>128.01557823374563</v>
      </c>
      <c r="F50" s="7"/>
      <c r="G50" s="26">
        <f>SUM(G51:G57)</f>
        <v>19429</v>
      </c>
      <c r="H50" s="26">
        <f>SUM(H51:H57)</f>
        <v>19429</v>
      </c>
      <c r="I50" s="26">
        <f>SUM(I51:I57)</f>
        <v>27837</v>
      </c>
      <c r="J50" s="26">
        <f>SUM(J51:J57)</f>
        <v>21300</v>
      </c>
    </row>
    <row r="51" spans="1:10" ht="13.5">
      <c r="A51" s="8" t="s">
        <v>29</v>
      </c>
      <c r="B51" s="34">
        <f>G51/166.386</f>
        <v>0</v>
      </c>
      <c r="C51" s="34">
        <f>H51/166.386</f>
        <v>0</v>
      </c>
      <c r="D51" s="34">
        <f>I51/166.386</f>
        <v>0</v>
      </c>
      <c r="E51" s="34">
        <f>J51/166.386</f>
        <v>0</v>
      </c>
      <c r="F51" s="8"/>
      <c r="G51" s="27">
        <v>0</v>
      </c>
      <c r="H51" s="27">
        <v>0</v>
      </c>
      <c r="I51" s="27">
        <v>0</v>
      </c>
      <c r="J51" s="27">
        <v>0</v>
      </c>
    </row>
    <row r="52" spans="1:10" ht="13.5">
      <c r="A52" s="8" t="s">
        <v>30</v>
      </c>
      <c r="B52" s="34">
        <f>G52/166.386</f>
        <v>4.964359982210042</v>
      </c>
      <c r="C52" s="34">
        <f>H52/166.386</f>
        <v>4.020770978327503</v>
      </c>
      <c r="D52" s="34">
        <f>I52/166.386</f>
        <v>3.7142548050917745</v>
      </c>
      <c r="E52" s="34">
        <f>J52/166.386</f>
        <v>3.4137487528998833</v>
      </c>
      <c r="F52" s="8"/>
      <c r="G52" s="27">
        <v>826</v>
      </c>
      <c r="H52" s="27">
        <v>669</v>
      </c>
      <c r="I52" s="27">
        <v>618</v>
      </c>
      <c r="J52" s="27">
        <v>568</v>
      </c>
    </row>
    <row r="53" spans="1:10" ht="13.5">
      <c r="A53" s="8" t="s">
        <v>31</v>
      </c>
      <c r="B53" s="34">
        <f>G53/166.386</f>
        <v>102.94736335989808</v>
      </c>
      <c r="C53" s="34">
        <f>H53/166.386</f>
        <v>104.4138328945945</v>
      </c>
      <c r="D53" s="34">
        <f>I53/166.386</f>
        <v>152.12818386162297</v>
      </c>
      <c r="E53" s="34">
        <f>J53/166.386</f>
        <v>105.2251992355126</v>
      </c>
      <c r="F53" s="8"/>
      <c r="G53" s="27">
        <v>17129</v>
      </c>
      <c r="H53" s="27">
        <v>17373</v>
      </c>
      <c r="I53" s="27">
        <v>25312</v>
      </c>
      <c r="J53" s="27">
        <v>17508</v>
      </c>
    </row>
    <row r="54" spans="1:10" ht="13.5">
      <c r="A54" s="8" t="s">
        <v>32</v>
      </c>
      <c r="B54" s="34">
        <f>G54/166.386</f>
        <v>6.226485401415984</v>
      </c>
      <c r="C54" s="34">
        <f>H54/166.386</f>
        <v>4.423449088264638</v>
      </c>
      <c r="D54" s="34">
        <f>I54/166.386</f>
        <v>9.66427463849122</v>
      </c>
      <c r="E54" s="34">
        <f>J54/166.386</f>
        <v>17.9402113158559</v>
      </c>
      <c r="F54" s="8"/>
      <c r="G54" s="27">
        <v>1036</v>
      </c>
      <c r="H54" s="27">
        <v>736</v>
      </c>
      <c r="I54" s="27">
        <v>1608</v>
      </c>
      <c r="J54" s="27">
        <v>2985</v>
      </c>
    </row>
    <row r="55" spans="1:10" ht="13.5">
      <c r="A55" s="8" t="s">
        <v>33</v>
      </c>
      <c r="B55" s="34">
        <f>G55/166.386</f>
        <v>0</v>
      </c>
      <c r="C55" s="34">
        <f>H55/166.386</f>
        <v>0</v>
      </c>
      <c r="D55" s="34">
        <f>I55/166.386</f>
        <v>0</v>
      </c>
      <c r="E55" s="34">
        <f>J55/166.386</f>
        <v>0</v>
      </c>
      <c r="F55" s="8"/>
      <c r="G55" s="27">
        <v>0</v>
      </c>
      <c r="H55" s="27">
        <v>0</v>
      </c>
      <c r="I55" s="27">
        <v>0</v>
      </c>
      <c r="J55" s="27">
        <v>0</v>
      </c>
    </row>
    <row r="56" spans="1:10" ht="13.5">
      <c r="A56" s="8" t="s">
        <v>34</v>
      </c>
      <c r="B56" s="34">
        <f>G56/166.386</f>
        <v>0.6370728306468092</v>
      </c>
      <c r="C56" s="34">
        <f>H56/166.386</f>
        <v>0.24040484175351293</v>
      </c>
      <c r="D56" s="34">
        <f>I56/166.386</f>
        <v>0.21636435757816164</v>
      </c>
      <c r="E56" s="34">
        <f>J56/166.386</f>
        <v>0.5228805308138906</v>
      </c>
      <c r="F56" s="8"/>
      <c r="G56" s="27">
        <v>106</v>
      </c>
      <c r="H56" s="27">
        <v>40</v>
      </c>
      <c r="I56" s="27">
        <v>36</v>
      </c>
      <c r="J56" s="27">
        <v>87</v>
      </c>
    </row>
    <row r="57" spans="1:10" ht="13.5">
      <c r="A57" s="8" t="s">
        <v>35</v>
      </c>
      <c r="B57" s="34">
        <f>G57/166.386</f>
        <v>1.9953601865541573</v>
      </c>
      <c r="C57" s="34">
        <f>H57/166.386</f>
        <v>3.67218395778491</v>
      </c>
      <c r="D57" s="34">
        <f>I57/166.386</f>
        <v>1.5806618345293475</v>
      </c>
      <c r="E57" s="34">
        <f>J57/166.386</f>
        <v>0.9135383986633491</v>
      </c>
      <c r="F57" s="8"/>
      <c r="G57" s="27">
        <v>332</v>
      </c>
      <c r="H57" s="27">
        <v>611</v>
      </c>
      <c r="I57" s="27">
        <v>263</v>
      </c>
      <c r="J57" s="27">
        <v>152</v>
      </c>
    </row>
    <row r="58" spans="1:10" ht="15.75" thickBot="1">
      <c r="A58" s="21" t="s">
        <v>36</v>
      </c>
      <c r="B58" s="36">
        <f>B50+B48+B40+B39</f>
        <v>1626.9217362037673</v>
      </c>
      <c r="C58" s="36">
        <f>C50+C48+C40+C39</f>
        <v>1648.281706393567</v>
      </c>
      <c r="D58" s="36">
        <f>D50+D48+D40+D39</f>
        <v>1589.5147428269204</v>
      </c>
      <c r="E58" s="36">
        <f>E50+E48+E40+E39</f>
        <v>1503.9726900099768</v>
      </c>
      <c r="F58" s="21"/>
      <c r="G58" s="30">
        <f>G50+G48+G40+G39</f>
        <v>270697</v>
      </c>
      <c r="H58" s="30">
        <f>H50+H48+H40+H39</f>
        <v>274251</v>
      </c>
      <c r="I58" s="30">
        <f>I50+I48+I40+I39</f>
        <v>264473</v>
      </c>
      <c r="J58" s="30">
        <f>J50+J48+J40+J39</f>
        <v>250240</v>
      </c>
    </row>
    <row r="59" spans="1:10" ht="13.5">
      <c r="A59" s="8"/>
      <c r="B59" s="34"/>
      <c r="C59" s="34"/>
      <c r="D59" s="34"/>
      <c r="E59" s="34"/>
      <c r="F59" s="8"/>
      <c r="G59" s="27"/>
      <c r="H59" s="27"/>
      <c r="I59" s="27"/>
      <c r="J59" s="27"/>
    </row>
    <row r="60" spans="1:10" ht="13.5">
      <c r="A60" s="13" t="s">
        <v>37</v>
      </c>
      <c r="B60" s="34"/>
      <c r="C60" s="34"/>
      <c r="D60" s="34"/>
      <c r="E60" s="34"/>
      <c r="F60" s="13"/>
      <c r="G60" s="27"/>
      <c r="H60" s="27"/>
      <c r="I60" s="27"/>
      <c r="J60" s="27"/>
    </row>
    <row r="61" spans="1:10" ht="13.5">
      <c r="A61" s="8"/>
      <c r="B61" s="34"/>
      <c r="C61" s="34"/>
      <c r="D61" s="34"/>
      <c r="E61" s="34"/>
      <c r="F61" s="8"/>
      <c r="G61" s="27"/>
      <c r="H61" s="27"/>
      <c r="I61" s="27"/>
      <c r="J61" s="27"/>
    </row>
    <row r="62" spans="1:10" ht="15">
      <c r="A62" s="7" t="s">
        <v>38</v>
      </c>
      <c r="B62" s="33">
        <f>SUM(B63:B68)</f>
        <v>750.8804827329221</v>
      </c>
      <c r="C62" s="33">
        <f>SUM(C63:C68)</f>
        <v>643.1009820537786</v>
      </c>
      <c r="D62" s="33">
        <f>SUM(D63:D68)</f>
        <v>697.5707090740807</v>
      </c>
      <c r="E62" s="33">
        <f>SUM(E63:E68)</f>
        <v>709.9094875770799</v>
      </c>
      <c r="F62" s="7"/>
      <c r="G62" s="26">
        <f>SUM(G63:G68)</f>
        <v>124936</v>
      </c>
      <c r="H62" s="26">
        <f>SUM(H63:H68)</f>
        <v>107003</v>
      </c>
      <c r="I62" s="26">
        <f>SUM(I63:I68)</f>
        <v>116066</v>
      </c>
      <c r="J62" s="26">
        <f>SUM(J63:J68)</f>
        <v>118119</v>
      </c>
    </row>
    <row r="63" spans="1:10" ht="13.5">
      <c r="A63" s="8" t="s">
        <v>39</v>
      </c>
      <c r="B63" s="34">
        <f>G63/166.386</f>
        <v>270.99635786664743</v>
      </c>
      <c r="C63" s="34">
        <f>H63/166.386</f>
        <v>270.99635786664743</v>
      </c>
      <c r="D63" s="34">
        <f>I63/166.386</f>
        <v>270.99635786664743</v>
      </c>
      <c r="E63" s="34">
        <f>J63/166.386</f>
        <v>270.53958866731574</v>
      </c>
      <c r="F63" s="8"/>
      <c r="G63" s="27">
        <v>45090</v>
      </c>
      <c r="H63" s="27">
        <v>45090</v>
      </c>
      <c r="I63" s="27">
        <v>45090</v>
      </c>
      <c r="J63" s="27">
        <v>45014</v>
      </c>
    </row>
    <row r="64" spans="1:10" ht="13.5">
      <c r="A64" s="8" t="s">
        <v>61</v>
      </c>
      <c r="B64" s="34">
        <f>G64/166.386</f>
        <v>247.02198502277835</v>
      </c>
      <c r="C64" s="34">
        <f>H64/166.386</f>
        <v>247.02198502277835</v>
      </c>
      <c r="D64" s="34">
        <f>I64/166.386</f>
        <v>247.02198502277835</v>
      </c>
      <c r="E64" s="34">
        <f>J64/166.386</f>
        <v>0</v>
      </c>
      <c r="F64" s="8"/>
      <c r="G64" s="27">
        <v>41101</v>
      </c>
      <c r="H64" s="27">
        <v>41101</v>
      </c>
      <c r="I64" s="27">
        <v>41101</v>
      </c>
      <c r="J64" s="27"/>
    </row>
    <row r="65" spans="1:10" ht="13.5">
      <c r="A65" s="8" t="s">
        <v>40</v>
      </c>
      <c r="B65" s="34">
        <f>G65/166.386</f>
        <v>183.69934970490306</v>
      </c>
      <c r="C65" s="34">
        <f>H65/166.386</f>
        <v>85.77644753765341</v>
      </c>
      <c r="D65" s="34">
        <f>I65/166.386</f>
        <v>110.21960982294183</v>
      </c>
      <c r="E65" s="34">
        <f>J65/166.386</f>
        <v>384.5275443847439</v>
      </c>
      <c r="F65" s="8"/>
      <c r="G65" s="27">
        <v>30565</v>
      </c>
      <c r="H65" s="27">
        <v>14272</v>
      </c>
      <c r="I65" s="27">
        <v>18339</v>
      </c>
      <c r="J65" s="27">
        <v>63980</v>
      </c>
    </row>
    <row r="66" spans="1:10" ht="13.5">
      <c r="A66" s="8" t="s">
        <v>41</v>
      </c>
      <c r="B66" s="34">
        <f>G66/166.386</f>
        <v>0</v>
      </c>
      <c r="C66" s="34">
        <f>H66/166.386</f>
        <v>0</v>
      </c>
      <c r="D66" s="34">
        <f>I66/166.386</f>
        <v>0</v>
      </c>
      <c r="E66" s="34">
        <f>J66/166.386</f>
        <v>0</v>
      </c>
      <c r="F66" s="8"/>
      <c r="G66" s="27">
        <v>0</v>
      </c>
      <c r="H66" s="27">
        <v>0</v>
      </c>
      <c r="I66" s="27">
        <v>0</v>
      </c>
      <c r="J66" s="27">
        <v>0</v>
      </c>
    </row>
    <row r="67" spans="1:10" ht="13.5">
      <c r="A67" s="8" t="s">
        <v>42</v>
      </c>
      <c r="B67" s="34">
        <f>G67/166.386</f>
        <v>63.38874664935752</v>
      </c>
      <c r="C67" s="34">
        <f>H67/166.386</f>
        <v>57.336554758212834</v>
      </c>
      <c r="D67" s="34">
        <f>I67/166.386</f>
        <v>69.33275636171312</v>
      </c>
      <c r="E67" s="34">
        <f>J67/166.386</f>
        <v>75.13252316901662</v>
      </c>
      <c r="F67" s="8"/>
      <c r="G67" s="27">
        <v>10547</v>
      </c>
      <c r="H67" s="27">
        <v>9540</v>
      </c>
      <c r="I67" s="27">
        <v>11536</v>
      </c>
      <c r="J67" s="27">
        <v>12501</v>
      </c>
    </row>
    <row r="68" spans="1:10" ht="13.5">
      <c r="A68" s="8" t="s">
        <v>43</v>
      </c>
      <c r="B68" s="34">
        <f>G68/166.386</f>
        <v>-14.225956510764128</v>
      </c>
      <c r="C68" s="34">
        <f>H68/166.386</f>
        <v>-18.030363131513468</v>
      </c>
      <c r="D68" s="34">
        <f>I68/166.386</f>
        <v>0</v>
      </c>
      <c r="E68" s="34">
        <f>J68/166.386</f>
        <v>-20.29016864399649</v>
      </c>
      <c r="F68" s="8"/>
      <c r="G68" s="27">
        <v>-2367</v>
      </c>
      <c r="H68" s="27">
        <v>-3000</v>
      </c>
      <c r="I68" s="27">
        <v>0</v>
      </c>
      <c r="J68" s="27">
        <v>-3376</v>
      </c>
    </row>
    <row r="69" spans="1:10" ht="13.5">
      <c r="A69" s="8"/>
      <c r="B69" s="34"/>
      <c r="C69" s="34"/>
      <c r="D69" s="34"/>
      <c r="E69" s="34"/>
      <c r="F69" s="8"/>
      <c r="G69" s="27"/>
      <c r="H69" s="27"/>
      <c r="I69" s="27"/>
      <c r="J69" s="27"/>
    </row>
    <row r="70" spans="1:10" ht="13.5">
      <c r="A70" s="7" t="s">
        <v>44</v>
      </c>
      <c r="B70" s="34">
        <f>G70/166.386</f>
        <v>56.597309869820776</v>
      </c>
      <c r="C70" s="34">
        <f>H70/166.386</f>
        <v>191.03169737838522</v>
      </c>
      <c r="D70" s="34">
        <f>I70/166.386</f>
        <v>194.75196230452082</v>
      </c>
      <c r="E70" s="34">
        <f>J70/166.386</f>
        <v>190.05204764823964</v>
      </c>
      <c r="F70" s="7"/>
      <c r="G70" s="26">
        <v>9417</v>
      </c>
      <c r="H70" s="26">
        <v>31785</v>
      </c>
      <c r="I70" s="26">
        <v>32404</v>
      </c>
      <c r="J70" s="26">
        <v>31622</v>
      </c>
    </row>
    <row r="71" spans="1:10" ht="13.5">
      <c r="A71" s="8"/>
      <c r="B71" s="34"/>
      <c r="C71" s="34"/>
      <c r="D71" s="34"/>
      <c r="E71" s="34"/>
      <c r="F71" s="8"/>
      <c r="G71" s="27"/>
      <c r="H71" s="27"/>
      <c r="I71" s="27"/>
      <c r="J71" s="27"/>
    </row>
    <row r="72" spans="1:10" ht="13.5">
      <c r="A72" s="7" t="s">
        <v>45</v>
      </c>
      <c r="B72" s="34">
        <f>G72/166.386</f>
        <v>3.437789237075235</v>
      </c>
      <c r="C72" s="34">
        <f>H72/166.386</f>
        <v>4.525621146009881</v>
      </c>
      <c r="D72" s="34">
        <f>I72/166.386</f>
        <v>15.560203382496123</v>
      </c>
      <c r="E72" s="34">
        <f>J72/166.386</f>
        <v>24.286899138148645</v>
      </c>
      <c r="F72" s="7"/>
      <c r="G72" s="26">
        <v>572</v>
      </c>
      <c r="H72" s="26">
        <v>753</v>
      </c>
      <c r="I72" s="26">
        <v>2589</v>
      </c>
      <c r="J72" s="26">
        <v>4041</v>
      </c>
    </row>
    <row r="73" spans="1:10" ht="13.5">
      <c r="A73" s="8"/>
      <c r="B73" s="34"/>
      <c r="C73" s="34"/>
      <c r="D73" s="34"/>
      <c r="E73" s="34"/>
      <c r="F73" s="8"/>
      <c r="G73" s="27"/>
      <c r="H73" s="27"/>
      <c r="I73" s="27"/>
      <c r="J73" s="27"/>
    </row>
    <row r="74" spans="1:10" ht="15">
      <c r="A74" s="7" t="s">
        <v>56</v>
      </c>
      <c r="B74" s="33">
        <f>SUM(B75:B79)</f>
        <v>496.1595326529876</v>
      </c>
      <c r="C74" s="33">
        <f>SUM(C75:C79)</f>
        <v>374.1961463103867</v>
      </c>
      <c r="D74" s="33">
        <f>SUM(D75:D79)</f>
        <v>448.45720192804686</v>
      </c>
      <c r="E74" s="33">
        <f>SUM(E75:E79)</f>
        <v>392.2144891998125</v>
      </c>
      <c r="F74" s="7"/>
      <c r="G74" s="26">
        <f>SUM(G75:G79)</f>
        <v>82554</v>
      </c>
      <c r="H74" s="26">
        <f>SUM(H75:H79)</f>
        <v>62261</v>
      </c>
      <c r="I74" s="26">
        <f>SUM(I75:I79)</f>
        <v>74617</v>
      </c>
      <c r="J74" s="26">
        <f>SUM(J75:J79)</f>
        <v>65259</v>
      </c>
    </row>
    <row r="75" spans="1:10" ht="13.5">
      <c r="A75" s="8" t="s">
        <v>46</v>
      </c>
      <c r="B75" s="34">
        <f>G75/166.386</f>
        <v>146.8392773430457</v>
      </c>
      <c r="C75" s="34">
        <f>H75/166.386</f>
        <v>111.28941136874496</v>
      </c>
      <c r="D75" s="34">
        <f>I75/166.386</f>
        <v>156.3713293185725</v>
      </c>
      <c r="E75" s="34">
        <f>J75/166.386</f>
        <v>126.32072409938337</v>
      </c>
      <c r="F75" s="8"/>
      <c r="G75" s="27">
        <v>24432</v>
      </c>
      <c r="H75" s="27">
        <v>18517</v>
      </c>
      <c r="I75" s="27">
        <v>26018</v>
      </c>
      <c r="J75" s="27">
        <v>21018</v>
      </c>
    </row>
    <row r="76" spans="1:10" ht="13.5">
      <c r="A76" s="8" t="s">
        <v>47</v>
      </c>
      <c r="B76" s="34">
        <f>G76/166.386</f>
        <v>227.06237303619295</v>
      </c>
      <c r="C76" s="34">
        <f>H76/166.386</f>
        <v>220.427199403796</v>
      </c>
      <c r="D76" s="34">
        <f>I76/166.386</f>
        <v>248.07976632649383</v>
      </c>
      <c r="E76" s="34">
        <f>J76/166.386</f>
        <v>220.07260226220956</v>
      </c>
      <c r="F76" s="8"/>
      <c r="G76" s="27">
        <v>37780</v>
      </c>
      <c r="H76" s="27">
        <v>36676</v>
      </c>
      <c r="I76" s="27">
        <v>41277</v>
      </c>
      <c r="J76" s="27">
        <v>36617</v>
      </c>
    </row>
    <row r="77" spans="1:10" ht="13.5">
      <c r="A77" s="8" t="s">
        <v>53</v>
      </c>
      <c r="B77" s="34">
        <f>G77/166.386</f>
        <v>0</v>
      </c>
      <c r="C77" s="34">
        <f>H77/166.386</f>
        <v>0</v>
      </c>
      <c r="D77" s="34">
        <f>I77/166.386</f>
        <v>0</v>
      </c>
      <c r="E77" s="34">
        <f>J77/166.386</f>
        <v>0</v>
      </c>
      <c r="F77" s="8"/>
      <c r="G77" s="27">
        <v>0</v>
      </c>
      <c r="H77" s="27">
        <v>0</v>
      </c>
      <c r="I77" s="27">
        <v>0</v>
      </c>
      <c r="J77" s="27">
        <v>0</v>
      </c>
    </row>
    <row r="78" spans="1:10" ht="13.5">
      <c r="A78" s="8" t="s">
        <v>54</v>
      </c>
      <c r="B78" s="34">
        <f>G78/166.386</f>
        <v>0</v>
      </c>
      <c r="C78" s="34">
        <f>H78/166.386</f>
        <v>0</v>
      </c>
      <c r="D78" s="34">
        <f>I78/166.386</f>
        <v>0</v>
      </c>
      <c r="E78" s="34">
        <f>J78/166.386</f>
        <v>0</v>
      </c>
      <c r="F78" s="8"/>
      <c r="G78" s="27">
        <v>0</v>
      </c>
      <c r="H78" s="27">
        <v>0</v>
      </c>
      <c r="I78" s="27">
        <v>0</v>
      </c>
      <c r="J78" s="27">
        <v>0</v>
      </c>
    </row>
    <row r="79" spans="1:10" ht="13.5">
      <c r="A79" s="8" t="s">
        <v>55</v>
      </c>
      <c r="B79" s="34">
        <f>G79/166.386</f>
        <v>122.25788227374899</v>
      </c>
      <c r="C79" s="34">
        <f>H79/166.386</f>
        <v>42.479535537845734</v>
      </c>
      <c r="D79" s="34">
        <f>I79/166.386</f>
        <v>44.00610628298054</v>
      </c>
      <c r="E79" s="34">
        <f>J79/166.386</f>
        <v>45.821162838219564</v>
      </c>
      <c r="F79" s="8"/>
      <c r="G79" s="27">
        <v>20342</v>
      </c>
      <c r="H79" s="27">
        <v>7068</v>
      </c>
      <c r="I79" s="27">
        <v>7322</v>
      </c>
      <c r="J79" s="27">
        <v>7624</v>
      </c>
    </row>
    <row r="80" spans="1:10" ht="13.5">
      <c r="A80" s="8"/>
      <c r="B80" s="34"/>
      <c r="C80" s="34"/>
      <c r="D80" s="34"/>
      <c r="E80" s="34"/>
      <c r="F80" s="8"/>
      <c r="G80" s="27"/>
      <c r="H80" s="27"/>
      <c r="I80" s="27"/>
      <c r="J80" s="27"/>
    </row>
    <row r="81" spans="1:10" ht="15">
      <c r="A81" s="7" t="s">
        <v>57</v>
      </c>
      <c r="B81" s="33">
        <f>SUM(B82:B87)</f>
        <v>319.8466217109613</v>
      </c>
      <c r="C81" s="33">
        <f>SUM(C82:C87)</f>
        <v>435.4272595050065</v>
      </c>
      <c r="D81" s="33">
        <f>SUM(D82:D87)</f>
        <v>233.174666137776</v>
      </c>
      <c r="E81" s="33">
        <f>SUM(E82:E87)</f>
        <v>187.50976644669623</v>
      </c>
      <c r="F81" s="7"/>
      <c r="G81" s="26">
        <f>SUM(G82:G87)</f>
        <v>53218</v>
      </c>
      <c r="H81" s="26">
        <f>SUM(H82:H87)</f>
        <v>72449</v>
      </c>
      <c r="I81" s="26">
        <f>SUM(I82:I87)</f>
        <v>38797</v>
      </c>
      <c r="J81" s="26">
        <f>SUM(J82:J87)</f>
        <v>31199</v>
      </c>
    </row>
    <row r="82" spans="1:10" ht="13.5">
      <c r="A82" s="8" t="s">
        <v>46</v>
      </c>
      <c r="B82" s="34">
        <f>G82/166.386</f>
        <v>5.571382207637662</v>
      </c>
      <c r="C82" s="34">
        <f>H82/166.386</f>
        <v>92.73015758537377</v>
      </c>
      <c r="D82" s="34">
        <f>I82/166.386</f>
        <v>4.754005745675718</v>
      </c>
      <c r="E82" s="34">
        <f>J82/166.386</f>
        <v>2.584352048850264</v>
      </c>
      <c r="F82" s="8"/>
      <c r="G82" s="27">
        <v>927</v>
      </c>
      <c r="H82" s="27">
        <v>15429</v>
      </c>
      <c r="I82" s="27">
        <v>791</v>
      </c>
      <c r="J82" s="27">
        <v>430</v>
      </c>
    </row>
    <row r="83" spans="1:10" ht="13.5">
      <c r="A83" s="8" t="s">
        <v>47</v>
      </c>
      <c r="B83" s="34">
        <f>G83/166.386</f>
        <v>110.98289519550924</v>
      </c>
      <c r="C83" s="34">
        <f>H83/166.386</f>
        <v>184.42657435120745</v>
      </c>
      <c r="D83" s="34">
        <f>I83/166.386</f>
        <v>90.06166384190978</v>
      </c>
      <c r="E83" s="34">
        <f>J83/166.386</f>
        <v>56.188621638839805</v>
      </c>
      <c r="F83" s="8"/>
      <c r="G83" s="27">
        <v>18466</v>
      </c>
      <c r="H83" s="27">
        <v>30686</v>
      </c>
      <c r="I83" s="27">
        <v>14985</v>
      </c>
      <c r="J83" s="27">
        <v>9349</v>
      </c>
    </row>
    <row r="84" spans="1:10" ht="13.5">
      <c r="A84" s="8" t="s">
        <v>53</v>
      </c>
      <c r="B84" s="34">
        <f>G84/166.386</f>
        <v>0</v>
      </c>
      <c r="C84" s="34">
        <f>H84/166.386</f>
        <v>0</v>
      </c>
      <c r="D84" s="34">
        <f>I84/166.386</f>
        <v>0</v>
      </c>
      <c r="E84" s="34">
        <f>J84/166.386</f>
        <v>0</v>
      </c>
      <c r="F84" s="8"/>
      <c r="G84" s="27">
        <v>0</v>
      </c>
      <c r="H84" s="27">
        <v>0</v>
      </c>
      <c r="I84" s="27">
        <v>0</v>
      </c>
      <c r="J84" s="27">
        <v>0</v>
      </c>
    </row>
    <row r="85" spans="1:10" ht="13.5">
      <c r="A85" s="8" t="s">
        <v>58</v>
      </c>
      <c r="B85" s="34">
        <f>G85/166.386</f>
        <v>67.2171937542822</v>
      </c>
      <c r="C85" s="34">
        <f>H85/166.386</f>
        <v>46.890964384022695</v>
      </c>
      <c r="D85" s="34">
        <f>I85/166.386</f>
        <v>52.13178993424928</v>
      </c>
      <c r="E85" s="34">
        <f>J85/166.386</f>
        <v>43.51327635738584</v>
      </c>
      <c r="F85" s="8"/>
      <c r="G85" s="27">
        <v>11184</v>
      </c>
      <c r="H85" s="27">
        <v>7802</v>
      </c>
      <c r="I85" s="27">
        <v>8674</v>
      </c>
      <c r="J85" s="27">
        <v>7240</v>
      </c>
    </row>
    <row r="86" spans="1:10" ht="13.5">
      <c r="A86" s="8" t="s">
        <v>59</v>
      </c>
      <c r="B86" s="34">
        <f>G86/166.386</f>
        <v>118.19504044811463</v>
      </c>
      <c r="C86" s="34">
        <f>H86/166.386</f>
        <v>70.24629476037647</v>
      </c>
      <c r="D86" s="34">
        <f>I86/166.386</f>
        <v>54.43366629403916</v>
      </c>
      <c r="E86" s="34">
        <f>J86/166.386</f>
        <v>45.424494849326265</v>
      </c>
      <c r="F86" s="8"/>
      <c r="G86" s="27">
        <v>19666</v>
      </c>
      <c r="H86" s="27">
        <v>11688</v>
      </c>
      <c r="I86" s="27">
        <v>9057</v>
      </c>
      <c r="J86" s="27">
        <v>7558</v>
      </c>
    </row>
    <row r="87" spans="1:10" ht="13.5">
      <c r="A87" s="8" t="s">
        <v>35</v>
      </c>
      <c r="B87" s="34">
        <f>G87/166.386</f>
        <v>17.880110105417522</v>
      </c>
      <c r="C87" s="34">
        <f>H87/166.386</f>
        <v>41.13326842402606</v>
      </c>
      <c r="D87" s="34">
        <f>I87/166.386</f>
        <v>31.793540321902086</v>
      </c>
      <c r="E87" s="34">
        <f>J87/166.386</f>
        <v>39.799021552294064</v>
      </c>
      <c r="F87" s="8"/>
      <c r="G87" s="27">
        <v>2975</v>
      </c>
      <c r="H87" s="27">
        <v>6844</v>
      </c>
      <c r="I87" s="27">
        <v>5290</v>
      </c>
      <c r="J87" s="27">
        <v>6622</v>
      </c>
    </row>
    <row r="88" spans="1:10" ht="15.75" thickBot="1">
      <c r="A88" s="21" t="s">
        <v>60</v>
      </c>
      <c r="B88" s="36">
        <f>B81+B74+B72+B70+B62</f>
        <v>1626.921736203767</v>
      </c>
      <c r="C88" s="36">
        <f>C81+C74+C72+C70+C62</f>
        <v>1648.2817063935668</v>
      </c>
      <c r="D88" s="36">
        <f>D81+D74+D72+D70+D62</f>
        <v>1589.5147428269204</v>
      </c>
      <c r="E88" s="36">
        <f>E81+E74+E72+E70+E62</f>
        <v>1503.9726900099768</v>
      </c>
      <c r="F88" s="21"/>
      <c r="G88" s="30">
        <f>G81+G74+G72+G70+G62</f>
        <v>270697</v>
      </c>
      <c r="H88" s="30">
        <f>H81+H74+H72+H70+H62</f>
        <v>274251</v>
      </c>
      <c r="I88" s="30">
        <f>I81+I74+I72+I70+I62</f>
        <v>264473</v>
      </c>
      <c r="J88" s="30">
        <f>J81+J74+J72+J70+J62</f>
        <v>250240</v>
      </c>
    </row>
    <row r="89" spans="1:10" ht="13.5">
      <c r="A89" s="8"/>
      <c r="B89" s="10"/>
      <c r="C89" s="10"/>
      <c r="D89" s="10"/>
      <c r="E89" s="10"/>
      <c r="F89" s="8"/>
      <c r="G89" s="27"/>
      <c r="H89" s="27"/>
      <c r="I89" s="27"/>
      <c r="J89" s="27"/>
    </row>
    <row r="90" spans="1:10" ht="13.5">
      <c r="A90" s="8"/>
      <c r="B90" s="10"/>
      <c r="C90" s="10"/>
      <c r="D90" s="10"/>
      <c r="E90" s="10"/>
      <c r="F90" s="8"/>
      <c r="G90" s="27"/>
      <c r="H90" s="27"/>
      <c r="I90" s="27"/>
      <c r="J90" s="27"/>
    </row>
    <row r="91" spans="1:10" ht="13.5">
      <c r="A91" s="16" t="s">
        <v>24</v>
      </c>
      <c r="B91" s="10"/>
      <c r="C91" s="10"/>
      <c r="D91" s="10"/>
      <c r="E91" s="10"/>
      <c r="F91" s="16"/>
      <c r="G91" s="27"/>
      <c r="H91" s="27"/>
      <c r="I91" s="27"/>
      <c r="J91" s="27"/>
    </row>
  </sheetData>
  <printOptions/>
  <pageMargins left="0.7874015748031497" right="0.75" top="0.4724409448818898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teresa&amp;luis</dc:creator>
  <cp:keywords/>
  <dc:description/>
  <cp:lastModifiedBy>PFernandez</cp:lastModifiedBy>
  <cp:lastPrinted>2000-10-20T09:57:02Z</cp:lastPrinted>
  <dcterms:created xsi:type="dcterms:W3CDTF">2000-06-16T09:39:20Z</dcterms:created>
  <dcterms:modified xsi:type="dcterms:W3CDTF">2004-03-05T17:49:46Z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879450603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