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40" windowWidth="16080" windowHeight="7760" activeTab="0"/>
  </bookViews>
  <sheets>
    <sheet name="Cutrite anexos 1-4" sheetId="1" r:id="rId1"/>
  </sheets>
  <definedNames>
    <definedName name="_xlnm.Print_Area" localSheetId="0">'Cutrite anexos 1-4'!$1:$181</definedName>
  </definedNames>
  <calcPr fullCalcOnLoad="1"/>
</workbook>
</file>

<file path=xl/sharedStrings.xml><?xml version="1.0" encoding="utf-8"?>
<sst xmlns="http://schemas.openxmlformats.org/spreadsheetml/2006/main" count="188" uniqueCount="50">
  <si>
    <t>Cuentas previsionales hasta marzo de 1970</t>
  </si>
  <si>
    <t>Anexo1</t>
  </si>
  <si>
    <t>Julio</t>
  </si>
  <si>
    <t>Agosto</t>
  </si>
  <si>
    <t>Sepbre</t>
  </si>
  <si>
    <t>Octbre</t>
  </si>
  <si>
    <t>Novbre</t>
  </si>
  <si>
    <t>Dicbre</t>
  </si>
  <si>
    <t>Febrer</t>
  </si>
  <si>
    <t>Marzo</t>
  </si>
  <si>
    <t>30.6-31.3</t>
  </si>
  <si>
    <t>%</t>
  </si>
  <si>
    <t>Abril</t>
  </si>
  <si>
    <t>Mayo</t>
  </si>
  <si>
    <t>Junio</t>
  </si>
  <si>
    <t>Vtas. netas</t>
  </si>
  <si>
    <t>C.M.V. (0.6)</t>
  </si>
  <si>
    <t>Gtos.Fabricac.</t>
  </si>
  <si>
    <t xml:space="preserve"> Total Costes</t>
  </si>
  <si>
    <t>Margen bruto</t>
  </si>
  <si>
    <t>Gtos.Adm&amp;Vta.</t>
  </si>
  <si>
    <t>Bº A. I.</t>
  </si>
  <si>
    <t>Imptos., 50%</t>
  </si>
  <si>
    <t>Bº D. I.</t>
  </si>
  <si>
    <t>Dividendos</t>
  </si>
  <si>
    <t>Bº Retenido</t>
  </si>
  <si>
    <t>Acum.BºRet.</t>
  </si>
  <si>
    <t>ACTIVO</t>
  </si>
  <si>
    <t>Caja y Bancos</t>
  </si>
  <si>
    <t>Clientes</t>
  </si>
  <si>
    <t>Stocks</t>
  </si>
  <si>
    <t>Inmovilizado</t>
  </si>
  <si>
    <t>Total Activo</t>
  </si>
  <si>
    <t>PASIVO</t>
  </si>
  <si>
    <t>Créditos</t>
  </si>
  <si>
    <t>Proveedores</t>
  </si>
  <si>
    <t>Prev.Imptos.</t>
  </si>
  <si>
    <t>Prev.Pagos</t>
  </si>
  <si>
    <t>Hipoteca 6%</t>
  </si>
  <si>
    <t>Capital</t>
  </si>
  <si>
    <t>Bº Retenidos</t>
  </si>
  <si>
    <t>Total Pasivo</t>
  </si>
  <si>
    <t>CUENTAS DE RESULTADOS reales hasta el 31 de Marzo de 1970</t>
  </si>
  <si>
    <t>C.M.V.</t>
  </si>
  <si>
    <t>Variación (real-previsión) hasta marzo de 1970</t>
  </si>
  <si>
    <t>% s/p</t>
  </si>
  <si>
    <t>∞</t>
  </si>
  <si>
    <t>Anexo2</t>
  </si>
  <si>
    <t>Anexo4</t>
  </si>
  <si>
    <t>Anexo 3</t>
  </si>
</sst>
</file>

<file path=xl/styles.xml><?xml version="1.0" encoding="utf-8"?>
<styleSheet xmlns="http://schemas.openxmlformats.org/spreadsheetml/2006/main">
  <numFmts count="9">
    <numFmt numFmtId="5" formatCode="#,##0&quot;Pts&quot;;\-#,##0&quot;Pts&quot;"/>
    <numFmt numFmtId="6" formatCode="#,##0&quot;Pts&quot;;[Red]\-#,##0&quot;Pts&quot;"/>
    <numFmt numFmtId="7" formatCode="#,##0.00&quot;Pts&quot;;\-#,##0.00&quot;Pts&quot;"/>
    <numFmt numFmtId="8" formatCode="#,##0.00&quot;Pts&quot;;[Red]\-#,##0.00&quot;Pts&quot;"/>
    <numFmt numFmtId="42" formatCode="_-* #,##0&quot;Pts&quot;_-;\-* #,##0&quot;Pts&quot;_-;_-* &quot;-&quot;&quot;Pts&quot;_-;_-@_-"/>
    <numFmt numFmtId="41" formatCode="_-* #,##0_P_t_s_-;\-* #,##0_P_t_s_-;_-* &quot;-&quot;_P_t_s_-;_-@_-"/>
    <numFmt numFmtId="44" formatCode="_-* #,##0.00&quot;Pts&quot;_-;\-* #,##0.00&quot;Pts&quot;_-;_-* &quot;-&quot;??&quot;Pts&quot;_-;_-@_-"/>
    <numFmt numFmtId="43" formatCode="_-* #,##0.00_P_t_s_-;\-* #,##0.00_P_t_s_-;_-* &quot;-&quot;??_P_t_s_-;_-@_-"/>
    <numFmt numFmtId="164" formatCode="0.0%"/>
  </numFmts>
  <fonts count="7">
    <font>
      <sz val="12"/>
      <color indexed="8"/>
      <name val="Tms Rmn"/>
      <family val="0"/>
    </font>
    <font>
      <b/>
      <sz val="10"/>
      <color indexed="8"/>
      <name val="Geneva"/>
      <family val="0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sz val="10"/>
      <color indexed="8"/>
      <name val="Tms Rmn"/>
      <family val="0"/>
    </font>
    <font>
      <b/>
      <i/>
      <sz val="10"/>
      <color indexed="8"/>
      <name val="Tms Rmn"/>
      <family val="0"/>
    </font>
    <font>
      <b/>
      <sz val="10"/>
      <color indexed="8"/>
      <name val="Tms Rm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showGridLines="0" tabSelected="1" workbookViewId="0" topLeftCell="A1">
      <selection activeCell="C17" sqref="C17"/>
    </sheetView>
  </sheetViews>
  <sheetFormatPr defaultColWidth="11.19921875" defaultRowHeight="15"/>
  <cols>
    <col min="1" max="1" width="14.5" style="2" customWidth="1"/>
    <col min="2" max="11" width="6.796875" style="2" customWidth="1"/>
    <col min="12" max="12" width="8.296875" style="2" customWidth="1"/>
    <col min="13" max="16" width="6.796875" style="2" customWidth="1"/>
    <col min="17" max="17" width="5" style="2" customWidth="1"/>
    <col min="18" max="16384" width="10.796875" style="2" customWidth="1"/>
  </cols>
  <sheetData>
    <row r="1" ht="12">
      <c r="A1" s="1" t="s">
        <v>0</v>
      </c>
    </row>
    <row r="2" spans="1:12" ht="12.7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6" ht="12.75" thickBot="1">
      <c r="A3" s="20" t="s">
        <v>1</v>
      </c>
      <c r="B3" s="6" t="str">
        <f>"Jun 69"</f>
        <v>Jun 69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tr">
        <f>"Ene 70"</f>
        <v>Ene 70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</row>
    <row r="4" spans="1:16" ht="12">
      <c r="A4" s="10" t="s">
        <v>15</v>
      </c>
      <c r="B4" s="11">
        <v>10079</v>
      </c>
      <c r="C4" s="11">
        <v>700</v>
      </c>
      <c r="D4" s="11">
        <v>900</v>
      </c>
      <c r="E4" s="11">
        <v>1100</v>
      </c>
      <c r="F4" s="11">
        <v>1500</v>
      </c>
      <c r="G4" s="11">
        <v>1300</v>
      </c>
      <c r="H4" s="11">
        <v>1100</v>
      </c>
      <c r="I4" s="11">
        <v>700</v>
      </c>
      <c r="J4" s="11">
        <v>700</v>
      </c>
      <c r="K4" s="11">
        <v>600</v>
      </c>
      <c r="L4" s="11">
        <f aca="true" t="shared" si="0" ref="L4:L14">SUM(C4:K4)</f>
        <v>8600</v>
      </c>
      <c r="M4" s="12">
        <f aca="true" t="shared" si="1" ref="M4:M15">L4/L$4</f>
        <v>1</v>
      </c>
      <c r="N4" s="11">
        <v>500</v>
      </c>
      <c r="O4" s="11">
        <v>400</v>
      </c>
      <c r="P4" s="11">
        <v>500</v>
      </c>
    </row>
    <row r="5" spans="1:16" ht="12">
      <c r="A5" s="10" t="s">
        <v>16</v>
      </c>
      <c r="B5" s="8">
        <v>6184</v>
      </c>
      <c r="C5" s="8">
        <f aca="true" t="shared" si="2" ref="C5:K5">0.6*C4</f>
        <v>420</v>
      </c>
      <c r="D5" s="8">
        <f t="shared" si="2"/>
        <v>540</v>
      </c>
      <c r="E5" s="8">
        <f t="shared" si="2"/>
        <v>660</v>
      </c>
      <c r="F5" s="8">
        <f t="shared" si="2"/>
        <v>900</v>
      </c>
      <c r="G5" s="8">
        <f t="shared" si="2"/>
        <v>780</v>
      </c>
      <c r="H5" s="8">
        <f t="shared" si="2"/>
        <v>660</v>
      </c>
      <c r="I5" s="8">
        <f t="shared" si="2"/>
        <v>420</v>
      </c>
      <c r="J5" s="8">
        <f t="shared" si="2"/>
        <v>420</v>
      </c>
      <c r="K5" s="8">
        <f t="shared" si="2"/>
        <v>360</v>
      </c>
      <c r="L5" s="8">
        <f t="shared" si="0"/>
        <v>5160</v>
      </c>
      <c r="M5" s="9">
        <f t="shared" si="1"/>
        <v>0.6</v>
      </c>
      <c r="N5" s="8">
        <f>0.6*N4</f>
        <v>300</v>
      </c>
      <c r="O5" s="8">
        <f>0.6*O4</f>
        <v>240</v>
      </c>
      <c r="P5" s="8">
        <f>0.6*P4</f>
        <v>300</v>
      </c>
    </row>
    <row r="6" spans="1:16" ht="12">
      <c r="A6" s="10" t="s">
        <v>17</v>
      </c>
      <c r="B6" s="8">
        <v>1191</v>
      </c>
      <c r="C6" s="8">
        <v>100</v>
      </c>
      <c r="D6" s="8">
        <v>100</v>
      </c>
      <c r="E6" s="8">
        <v>100</v>
      </c>
      <c r="F6" s="8">
        <v>100</v>
      </c>
      <c r="G6" s="8">
        <v>100</v>
      </c>
      <c r="H6" s="8">
        <v>100</v>
      </c>
      <c r="I6" s="8">
        <v>100</v>
      </c>
      <c r="J6" s="8">
        <v>100</v>
      </c>
      <c r="K6" s="8">
        <v>100</v>
      </c>
      <c r="L6" s="8">
        <f t="shared" si="0"/>
        <v>900</v>
      </c>
      <c r="M6" s="9">
        <f t="shared" si="1"/>
        <v>0.10465116279069768</v>
      </c>
      <c r="N6" s="8">
        <v>100</v>
      </c>
      <c r="O6" s="8">
        <v>100</v>
      </c>
      <c r="P6" s="8">
        <v>100</v>
      </c>
    </row>
    <row r="7" spans="1:16" ht="12">
      <c r="A7" s="16" t="s">
        <v>18</v>
      </c>
      <c r="B7" s="14">
        <f aca="true" t="shared" si="3" ref="B7:K7">B5+B6</f>
        <v>7375</v>
      </c>
      <c r="C7" s="14">
        <f t="shared" si="3"/>
        <v>520</v>
      </c>
      <c r="D7" s="14">
        <f t="shared" si="3"/>
        <v>640</v>
      </c>
      <c r="E7" s="14">
        <f t="shared" si="3"/>
        <v>760</v>
      </c>
      <c r="F7" s="14">
        <f t="shared" si="3"/>
        <v>1000</v>
      </c>
      <c r="G7" s="14">
        <f t="shared" si="3"/>
        <v>880</v>
      </c>
      <c r="H7" s="14">
        <f t="shared" si="3"/>
        <v>760</v>
      </c>
      <c r="I7" s="14">
        <f t="shared" si="3"/>
        <v>520</v>
      </c>
      <c r="J7" s="14">
        <f t="shared" si="3"/>
        <v>520</v>
      </c>
      <c r="K7" s="14">
        <f t="shared" si="3"/>
        <v>460</v>
      </c>
      <c r="L7" s="14">
        <f t="shared" si="0"/>
        <v>6060</v>
      </c>
      <c r="M7" s="15">
        <f t="shared" si="1"/>
        <v>0.7046511627906977</v>
      </c>
      <c r="N7" s="14">
        <f>N5+N6</f>
        <v>400</v>
      </c>
      <c r="O7" s="14">
        <f>O5+O6</f>
        <v>340</v>
      </c>
      <c r="P7" s="14">
        <f>P5+P6</f>
        <v>400</v>
      </c>
    </row>
    <row r="8" spans="1:16" ht="12">
      <c r="A8" s="10" t="s">
        <v>19</v>
      </c>
      <c r="B8" s="8">
        <f aca="true" t="shared" si="4" ref="B8:K8">B4-B7</f>
        <v>2704</v>
      </c>
      <c r="C8" s="8">
        <f t="shared" si="4"/>
        <v>180</v>
      </c>
      <c r="D8" s="8">
        <f t="shared" si="4"/>
        <v>260</v>
      </c>
      <c r="E8" s="8">
        <f t="shared" si="4"/>
        <v>340</v>
      </c>
      <c r="F8" s="8">
        <f t="shared" si="4"/>
        <v>500</v>
      </c>
      <c r="G8" s="8">
        <f t="shared" si="4"/>
        <v>420</v>
      </c>
      <c r="H8" s="8">
        <f t="shared" si="4"/>
        <v>340</v>
      </c>
      <c r="I8" s="8">
        <f t="shared" si="4"/>
        <v>180</v>
      </c>
      <c r="J8" s="8">
        <f t="shared" si="4"/>
        <v>180</v>
      </c>
      <c r="K8" s="8">
        <f t="shared" si="4"/>
        <v>140</v>
      </c>
      <c r="L8" s="8">
        <f t="shared" si="0"/>
        <v>2540</v>
      </c>
      <c r="M8" s="9">
        <f t="shared" si="1"/>
        <v>0.29534883720930233</v>
      </c>
      <c r="N8" s="8">
        <f>N4-N7</f>
        <v>100</v>
      </c>
      <c r="O8" s="8">
        <f>O4-O7</f>
        <v>60</v>
      </c>
      <c r="P8" s="8">
        <f>P4-P7</f>
        <v>100</v>
      </c>
    </row>
    <row r="9" spans="1:16" ht="12">
      <c r="A9" s="10" t="s">
        <v>20</v>
      </c>
      <c r="B9" s="8">
        <v>1033</v>
      </c>
      <c r="C9" s="8">
        <v>90</v>
      </c>
      <c r="D9" s="8">
        <v>90</v>
      </c>
      <c r="E9" s="8">
        <v>90</v>
      </c>
      <c r="F9" s="8">
        <v>90</v>
      </c>
      <c r="G9" s="8">
        <v>90</v>
      </c>
      <c r="H9" s="8">
        <v>90</v>
      </c>
      <c r="I9" s="8">
        <v>90</v>
      </c>
      <c r="J9" s="8">
        <v>90</v>
      </c>
      <c r="K9" s="8">
        <v>90</v>
      </c>
      <c r="L9" s="8">
        <f t="shared" si="0"/>
        <v>810</v>
      </c>
      <c r="M9" s="9">
        <f t="shared" si="1"/>
        <v>0.0941860465116279</v>
      </c>
      <c r="N9" s="8">
        <v>90</v>
      </c>
      <c r="O9" s="8">
        <v>90</v>
      </c>
      <c r="P9" s="8">
        <v>90</v>
      </c>
    </row>
    <row r="10" spans="1:16" ht="12">
      <c r="A10" s="13" t="s">
        <v>21</v>
      </c>
      <c r="B10" s="11">
        <f aca="true" t="shared" si="5" ref="B10:K10">B8-B9</f>
        <v>1671</v>
      </c>
      <c r="C10" s="11">
        <f t="shared" si="5"/>
        <v>90</v>
      </c>
      <c r="D10" s="11">
        <f t="shared" si="5"/>
        <v>170</v>
      </c>
      <c r="E10" s="11">
        <f t="shared" si="5"/>
        <v>250</v>
      </c>
      <c r="F10" s="11">
        <f t="shared" si="5"/>
        <v>410</v>
      </c>
      <c r="G10" s="11">
        <f t="shared" si="5"/>
        <v>330</v>
      </c>
      <c r="H10" s="11">
        <f t="shared" si="5"/>
        <v>250</v>
      </c>
      <c r="I10" s="11">
        <f t="shared" si="5"/>
        <v>90</v>
      </c>
      <c r="J10" s="11">
        <f t="shared" si="5"/>
        <v>90</v>
      </c>
      <c r="K10" s="11">
        <f t="shared" si="5"/>
        <v>50</v>
      </c>
      <c r="L10" s="11">
        <f t="shared" si="0"/>
        <v>1730</v>
      </c>
      <c r="M10" s="12">
        <f t="shared" si="1"/>
        <v>0.20116279069767443</v>
      </c>
      <c r="N10" s="11">
        <f>N8-N9</f>
        <v>10</v>
      </c>
      <c r="O10" s="11">
        <f>O8-O9</f>
        <v>-30</v>
      </c>
      <c r="P10" s="11">
        <f>P8-P9</f>
        <v>10</v>
      </c>
    </row>
    <row r="11" spans="1:16" ht="12">
      <c r="A11" s="16" t="s">
        <v>22</v>
      </c>
      <c r="B11" s="14">
        <v>837</v>
      </c>
      <c r="C11" s="14">
        <f aca="true" t="shared" si="6" ref="C11:K11">0.5*C10</f>
        <v>45</v>
      </c>
      <c r="D11" s="14">
        <f t="shared" si="6"/>
        <v>85</v>
      </c>
      <c r="E11" s="14">
        <f t="shared" si="6"/>
        <v>125</v>
      </c>
      <c r="F11" s="14">
        <f t="shared" si="6"/>
        <v>205</v>
      </c>
      <c r="G11" s="14">
        <f t="shared" si="6"/>
        <v>165</v>
      </c>
      <c r="H11" s="14">
        <f t="shared" si="6"/>
        <v>125</v>
      </c>
      <c r="I11" s="14">
        <f t="shared" si="6"/>
        <v>45</v>
      </c>
      <c r="J11" s="14">
        <f t="shared" si="6"/>
        <v>45</v>
      </c>
      <c r="K11" s="14">
        <f t="shared" si="6"/>
        <v>25</v>
      </c>
      <c r="L11" s="14">
        <f t="shared" si="0"/>
        <v>865</v>
      </c>
      <c r="M11" s="15">
        <f t="shared" si="1"/>
        <v>0.10058139534883721</v>
      </c>
      <c r="N11" s="14">
        <f>0.5*N10</f>
        <v>5</v>
      </c>
      <c r="O11" s="14">
        <f>0.5*O10</f>
        <v>-15</v>
      </c>
      <c r="P11" s="14">
        <f>0.5*P10</f>
        <v>5</v>
      </c>
    </row>
    <row r="12" spans="1:16" ht="12">
      <c r="A12" s="10" t="s">
        <v>23</v>
      </c>
      <c r="B12" s="8">
        <f aca="true" t="shared" si="7" ref="B12:K12">B10-B11</f>
        <v>834</v>
      </c>
      <c r="C12" s="8">
        <f t="shared" si="7"/>
        <v>45</v>
      </c>
      <c r="D12" s="8">
        <f t="shared" si="7"/>
        <v>85</v>
      </c>
      <c r="E12" s="8">
        <f t="shared" si="7"/>
        <v>125</v>
      </c>
      <c r="F12" s="8">
        <f t="shared" si="7"/>
        <v>205</v>
      </c>
      <c r="G12" s="8">
        <f t="shared" si="7"/>
        <v>165</v>
      </c>
      <c r="H12" s="8">
        <f t="shared" si="7"/>
        <v>125</v>
      </c>
      <c r="I12" s="8">
        <f t="shared" si="7"/>
        <v>45</v>
      </c>
      <c r="J12" s="8">
        <f t="shared" si="7"/>
        <v>45</v>
      </c>
      <c r="K12" s="8">
        <f t="shared" si="7"/>
        <v>25</v>
      </c>
      <c r="L12" s="8">
        <f t="shared" si="0"/>
        <v>865</v>
      </c>
      <c r="M12" s="9">
        <f t="shared" si="1"/>
        <v>0.10058139534883721</v>
      </c>
      <c r="N12" s="8">
        <f>N10-N11</f>
        <v>5</v>
      </c>
      <c r="O12" s="8">
        <f>O10-O11</f>
        <v>-15</v>
      </c>
      <c r="P12" s="8">
        <f>P10-P11</f>
        <v>5</v>
      </c>
    </row>
    <row r="13" spans="1:16" ht="12">
      <c r="A13" s="10" t="s">
        <v>24</v>
      </c>
      <c r="B13" s="8">
        <v>500</v>
      </c>
      <c r="C13" s="8"/>
      <c r="D13" s="8"/>
      <c r="E13" s="8">
        <v>100</v>
      </c>
      <c r="F13" s="8"/>
      <c r="G13" s="8"/>
      <c r="H13" s="8">
        <v>100</v>
      </c>
      <c r="I13" s="8"/>
      <c r="J13" s="8"/>
      <c r="K13" s="8">
        <v>100</v>
      </c>
      <c r="L13" s="8">
        <f t="shared" si="0"/>
        <v>300</v>
      </c>
      <c r="M13" s="9">
        <f t="shared" si="1"/>
        <v>0.03488372093023256</v>
      </c>
      <c r="N13" s="8"/>
      <c r="O13" s="8"/>
      <c r="P13" s="8">
        <v>200</v>
      </c>
    </row>
    <row r="14" spans="1:16" ht="12">
      <c r="A14" s="13" t="s">
        <v>25</v>
      </c>
      <c r="B14" s="11">
        <f aca="true" t="shared" si="8" ref="B14:K14">B12-B13</f>
        <v>334</v>
      </c>
      <c r="C14" s="11">
        <f t="shared" si="8"/>
        <v>45</v>
      </c>
      <c r="D14" s="11">
        <f t="shared" si="8"/>
        <v>85</v>
      </c>
      <c r="E14" s="11">
        <f t="shared" si="8"/>
        <v>25</v>
      </c>
      <c r="F14" s="11">
        <f t="shared" si="8"/>
        <v>205</v>
      </c>
      <c r="G14" s="11">
        <f t="shared" si="8"/>
        <v>165</v>
      </c>
      <c r="H14" s="11">
        <f t="shared" si="8"/>
        <v>25</v>
      </c>
      <c r="I14" s="11">
        <f t="shared" si="8"/>
        <v>45</v>
      </c>
      <c r="J14" s="11">
        <f t="shared" si="8"/>
        <v>45</v>
      </c>
      <c r="K14" s="11">
        <f t="shared" si="8"/>
        <v>-75</v>
      </c>
      <c r="L14" s="11">
        <f t="shared" si="0"/>
        <v>565</v>
      </c>
      <c r="M14" s="12">
        <f t="shared" si="1"/>
        <v>0.06569767441860465</v>
      </c>
      <c r="N14" s="11">
        <f>N12-N13</f>
        <v>5</v>
      </c>
      <c r="O14" s="11">
        <f>O12-O13</f>
        <v>-15</v>
      </c>
      <c r="P14" s="11">
        <f>P12-P13</f>
        <v>-195</v>
      </c>
    </row>
    <row r="15" spans="1:16" ht="12">
      <c r="A15" s="16" t="s">
        <v>26</v>
      </c>
      <c r="B15" s="14"/>
      <c r="C15" s="14">
        <f>C14</f>
        <v>45</v>
      </c>
      <c r="D15" s="14">
        <f aca="true" t="shared" si="9" ref="D15:K15">C15+D14</f>
        <v>130</v>
      </c>
      <c r="E15" s="14">
        <f t="shared" si="9"/>
        <v>155</v>
      </c>
      <c r="F15" s="14">
        <f t="shared" si="9"/>
        <v>360</v>
      </c>
      <c r="G15" s="14">
        <f t="shared" si="9"/>
        <v>525</v>
      </c>
      <c r="H15" s="14">
        <f t="shared" si="9"/>
        <v>550</v>
      </c>
      <c r="I15" s="14">
        <f t="shared" si="9"/>
        <v>595</v>
      </c>
      <c r="J15" s="14">
        <f t="shared" si="9"/>
        <v>640</v>
      </c>
      <c r="K15" s="14">
        <f t="shared" si="9"/>
        <v>565</v>
      </c>
      <c r="L15" s="14">
        <f>K15</f>
        <v>565</v>
      </c>
      <c r="M15" s="15">
        <f t="shared" si="1"/>
        <v>0.06569767441860465</v>
      </c>
      <c r="N15" s="14">
        <f>L15+N14</f>
        <v>570</v>
      </c>
      <c r="O15" s="14">
        <f>N15+O14</f>
        <v>555</v>
      </c>
      <c r="P15" s="14">
        <f>O15+P14</f>
        <v>360</v>
      </c>
    </row>
    <row r="16" spans="1:16" ht="12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22"/>
      <c r="O16" s="22"/>
      <c r="P16" s="22"/>
    </row>
    <row r="17" spans="1:16" ht="12.75" thickBo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  <c r="N17" s="22"/>
      <c r="O17" s="22"/>
      <c r="P17" s="22"/>
    </row>
    <row r="18" spans="1:16" ht="12.75" thickBot="1">
      <c r="A18" s="20" t="s">
        <v>47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">
      <c r="A19" s="1" t="s">
        <v>27</v>
      </c>
      <c r="B19" s="7" t="str">
        <f>"Jun 69"</f>
        <v>Jun 69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7" t="s">
        <v>7</v>
      </c>
      <c r="I19" s="7" t="str">
        <f>"Ene 70"</f>
        <v>Ene 70</v>
      </c>
      <c r="J19" s="7" t="s">
        <v>8</v>
      </c>
      <c r="K19" s="7" t="s">
        <v>9</v>
      </c>
      <c r="L19" s="7" t="s">
        <v>10</v>
      </c>
      <c r="M19" s="7" t="s">
        <v>11</v>
      </c>
      <c r="N19" s="7" t="s">
        <v>12</v>
      </c>
      <c r="O19" s="7" t="s">
        <v>13</v>
      </c>
      <c r="P19" s="7" t="s">
        <v>14</v>
      </c>
    </row>
    <row r="20" spans="1:16" ht="12">
      <c r="A20" s="13" t="s">
        <v>28</v>
      </c>
      <c r="B20" s="11">
        <v>864</v>
      </c>
      <c r="C20" s="11">
        <v>400</v>
      </c>
      <c r="D20" s="11">
        <v>400</v>
      </c>
      <c r="E20" s="11">
        <v>400</v>
      </c>
      <c r="F20" s="11">
        <v>400</v>
      </c>
      <c r="G20" s="11">
        <v>400</v>
      </c>
      <c r="H20" s="11">
        <v>404</v>
      </c>
      <c r="I20" s="11">
        <v>894</v>
      </c>
      <c r="J20" s="11">
        <v>1084</v>
      </c>
      <c r="K20" s="11">
        <v>759</v>
      </c>
      <c r="L20" s="11">
        <f>K20-B20</f>
        <v>-105</v>
      </c>
      <c r="M20" s="12">
        <f>L20/L$24</f>
        <v>-0.1598173515981735</v>
      </c>
      <c r="N20" s="11">
        <v>699</v>
      </c>
      <c r="O20" s="11">
        <v>539</v>
      </c>
      <c r="P20" s="11">
        <v>400</v>
      </c>
    </row>
    <row r="21" spans="1:16" ht="12">
      <c r="A21" s="10" t="s">
        <v>29</v>
      </c>
      <c r="B21" s="8">
        <v>697</v>
      </c>
      <c r="C21" s="8">
        <v>950</v>
      </c>
      <c r="D21" s="8">
        <v>1250</v>
      </c>
      <c r="E21" s="8">
        <v>1550</v>
      </c>
      <c r="F21" s="8">
        <v>2050</v>
      </c>
      <c r="G21" s="8">
        <v>2050</v>
      </c>
      <c r="H21" s="8">
        <v>1750</v>
      </c>
      <c r="I21" s="8">
        <v>1250</v>
      </c>
      <c r="J21" s="8">
        <v>1050</v>
      </c>
      <c r="K21" s="8">
        <v>950</v>
      </c>
      <c r="L21" s="8">
        <f>K21-B21</f>
        <v>253</v>
      </c>
      <c r="M21" s="9">
        <f>L21/L$24</f>
        <v>0.3850837138508371</v>
      </c>
      <c r="N21" s="8">
        <v>800</v>
      </c>
      <c r="O21" s="8">
        <v>650</v>
      </c>
      <c r="P21" s="8">
        <v>700</v>
      </c>
    </row>
    <row r="22" spans="1:16" ht="12">
      <c r="A22" s="10" t="s">
        <v>30</v>
      </c>
      <c r="B22" s="8">
        <v>2711</v>
      </c>
      <c r="C22" s="8">
        <v>2800</v>
      </c>
      <c r="D22" s="8">
        <v>2780</v>
      </c>
      <c r="E22" s="8">
        <v>2640</v>
      </c>
      <c r="F22" s="8">
        <v>2260</v>
      </c>
      <c r="G22" s="8">
        <v>2000</v>
      </c>
      <c r="H22" s="8">
        <v>1860</v>
      </c>
      <c r="I22" s="8">
        <v>1960</v>
      </c>
      <c r="J22" s="8">
        <v>2060</v>
      </c>
      <c r="K22" s="8">
        <v>2220</v>
      </c>
      <c r="L22" s="8">
        <f>K22-B22</f>
        <v>-491</v>
      </c>
      <c r="M22" s="9">
        <f>L22/L$24</f>
        <v>-0.7473363774733638</v>
      </c>
      <c r="N22" s="8">
        <v>2440</v>
      </c>
      <c r="O22" s="8">
        <v>2720</v>
      </c>
      <c r="P22" s="8">
        <v>2940</v>
      </c>
    </row>
    <row r="23" spans="1:16" ht="12">
      <c r="A23" s="10" t="s">
        <v>31</v>
      </c>
      <c r="B23" s="8">
        <v>8215</v>
      </c>
      <c r="C23" s="8">
        <v>8715</v>
      </c>
      <c r="D23" s="8">
        <v>9215</v>
      </c>
      <c r="E23" s="8">
        <v>9215</v>
      </c>
      <c r="F23" s="8">
        <v>9215</v>
      </c>
      <c r="G23" s="8">
        <v>9215</v>
      </c>
      <c r="H23" s="8">
        <v>9215</v>
      </c>
      <c r="I23" s="8">
        <v>9215</v>
      </c>
      <c r="J23" s="8">
        <v>9215</v>
      </c>
      <c r="K23" s="8">
        <v>9215</v>
      </c>
      <c r="L23" s="8">
        <f>K23-B23</f>
        <v>1000</v>
      </c>
      <c r="M23" s="9">
        <f>L23/L$24</f>
        <v>1.5220700152207</v>
      </c>
      <c r="N23" s="8">
        <v>9215</v>
      </c>
      <c r="O23" s="8">
        <v>9215</v>
      </c>
      <c r="P23" s="8">
        <v>9215</v>
      </c>
    </row>
    <row r="24" spans="1:16" ht="12">
      <c r="A24" s="19" t="s">
        <v>32</v>
      </c>
      <c r="B24" s="17">
        <v>12487</v>
      </c>
      <c r="C24" s="17">
        <v>12865</v>
      </c>
      <c r="D24" s="17">
        <v>13645</v>
      </c>
      <c r="E24" s="17">
        <v>13805</v>
      </c>
      <c r="F24" s="17">
        <v>13925</v>
      </c>
      <c r="G24" s="17">
        <v>13665</v>
      </c>
      <c r="H24" s="17">
        <v>13229</v>
      </c>
      <c r="I24" s="17">
        <v>13319</v>
      </c>
      <c r="J24" s="17">
        <v>13409</v>
      </c>
      <c r="K24" s="17">
        <v>13144</v>
      </c>
      <c r="L24" s="17">
        <f>K24-B24</f>
        <v>657</v>
      </c>
      <c r="M24" s="18">
        <f>L24/L$24</f>
        <v>1</v>
      </c>
      <c r="N24" s="17">
        <v>13154</v>
      </c>
      <c r="O24" s="17">
        <v>13124</v>
      </c>
      <c r="P24" s="17">
        <v>13255</v>
      </c>
    </row>
    <row r="25" spans="1:16" ht="12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">
      <c r="A26" s="1" t="s">
        <v>33</v>
      </c>
      <c r="B26" s="7" t="str">
        <f>"Jun 69"</f>
        <v>Jun 69</v>
      </c>
      <c r="C26" s="7" t="s">
        <v>2</v>
      </c>
      <c r="D26" s="7" t="s">
        <v>3</v>
      </c>
      <c r="E26" s="7" t="s">
        <v>4</v>
      </c>
      <c r="F26" s="7" t="s">
        <v>5</v>
      </c>
      <c r="G26" s="7" t="s">
        <v>6</v>
      </c>
      <c r="H26" s="7" t="s">
        <v>7</v>
      </c>
      <c r="I26" s="7" t="str">
        <f>"Ene 70"</f>
        <v>Ene 70</v>
      </c>
      <c r="J26" s="7" t="s">
        <v>8</v>
      </c>
      <c r="K26" s="7" t="s">
        <v>9</v>
      </c>
      <c r="L26" s="7" t="s">
        <v>10</v>
      </c>
      <c r="M26" s="7"/>
      <c r="N26" s="7" t="s">
        <v>12</v>
      </c>
      <c r="O26" s="7" t="s">
        <v>13</v>
      </c>
      <c r="P26" s="7" t="s">
        <v>14</v>
      </c>
    </row>
    <row r="27" spans="1:16" ht="12">
      <c r="A27" s="13" t="s">
        <v>34</v>
      </c>
      <c r="B27" s="11">
        <v>0</v>
      </c>
      <c r="C27" s="11">
        <v>327</v>
      </c>
      <c r="D27" s="11">
        <v>926</v>
      </c>
      <c r="E27" s="11">
        <v>1151</v>
      </c>
      <c r="F27" s="11">
        <v>861</v>
      </c>
      <c r="G27" s="11">
        <v>271</v>
      </c>
      <c r="H27" s="11">
        <v>0</v>
      </c>
      <c r="I27" s="11">
        <v>0</v>
      </c>
      <c r="J27" s="11">
        <v>0</v>
      </c>
      <c r="K27" s="11">
        <v>0</v>
      </c>
      <c r="L27" s="11">
        <f aca="true" t="shared" si="10" ref="L27:L34">K27-B27</f>
        <v>0</v>
      </c>
      <c r="M27" s="12">
        <f aca="true" t="shared" si="11" ref="M27:M34">L27/L$24</f>
        <v>0</v>
      </c>
      <c r="N27" s="11">
        <v>0</v>
      </c>
      <c r="O27" s="11">
        <v>0</v>
      </c>
      <c r="P27" s="11">
        <v>636</v>
      </c>
    </row>
    <row r="28" spans="1:16" ht="12">
      <c r="A28" s="10" t="s">
        <v>35</v>
      </c>
      <c r="B28" s="8">
        <v>288</v>
      </c>
      <c r="C28" s="8">
        <v>249</v>
      </c>
      <c r="D28" s="8">
        <v>260</v>
      </c>
      <c r="E28" s="8">
        <v>260</v>
      </c>
      <c r="F28" s="8">
        <v>260</v>
      </c>
      <c r="G28" s="8">
        <v>260</v>
      </c>
      <c r="H28" s="8">
        <v>260</v>
      </c>
      <c r="I28" s="8">
        <v>260</v>
      </c>
      <c r="J28" s="8">
        <v>260</v>
      </c>
      <c r="K28" s="8">
        <v>260</v>
      </c>
      <c r="L28" s="8">
        <f t="shared" si="10"/>
        <v>-28</v>
      </c>
      <c r="M28" s="9">
        <f t="shared" si="11"/>
        <v>-0.0426179604261796</v>
      </c>
      <c r="N28" s="8">
        <v>260</v>
      </c>
      <c r="O28" s="8">
        <v>260</v>
      </c>
      <c r="P28" s="8">
        <v>260</v>
      </c>
    </row>
    <row r="29" spans="1:16" ht="12">
      <c r="A29" s="10" t="s">
        <v>36</v>
      </c>
      <c r="B29" s="8">
        <v>0</v>
      </c>
      <c r="C29" s="8">
        <v>45</v>
      </c>
      <c r="D29" s="8">
        <v>130</v>
      </c>
      <c r="E29" s="8">
        <v>40</v>
      </c>
      <c r="F29" s="8">
        <v>245</v>
      </c>
      <c r="G29" s="8">
        <v>410</v>
      </c>
      <c r="H29" s="8">
        <v>320</v>
      </c>
      <c r="I29" s="8">
        <v>365</v>
      </c>
      <c r="J29" s="8">
        <v>410</v>
      </c>
      <c r="K29" s="8">
        <v>220</v>
      </c>
      <c r="L29" s="8">
        <f t="shared" si="10"/>
        <v>220</v>
      </c>
      <c r="M29" s="9">
        <f t="shared" si="11"/>
        <v>0.334855403348554</v>
      </c>
      <c r="N29" s="8">
        <v>225</v>
      </c>
      <c r="O29" s="8">
        <v>210</v>
      </c>
      <c r="P29" s="8">
        <v>0</v>
      </c>
    </row>
    <row r="30" spans="1:16" ht="12">
      <c r="A30" s="10" t="s">
        <v>37</v>
      </c>
      <c r="B30" s="8">
        <v>90</v>
      </c>
      <c r="C30" s="8">
        <v>90</v>
      </c>
      <c r="D30" s="8">
        <v>90</v>
      </c>
      <c r="E30" s="8">
        <v>90</v>
      </c>
      <c r="F30" s="8">
        <v>90</v>
      </c>
      <c r="G30" s="8">
        <v>90</v>
      </c>
      <c r="H30" s="8">
        <v>90</v>
      </c>
      <c r="I30" s="8">
        <v>90</v>
      </c>
      <c r="J30" s="8">
        <v>90</v>
      </c>
      <c r="K30" s="8">
        <v>90</v>
      </c>
      <c r="L30" s="8">
        <f t="shared" si="10"/>
        <v>0</v>
      </c>
      <c r="M30" s="9">
        <f t="shared" si="11"/>
        <v>0</v>
      </c>
      <c r="N30" s="8">
        <v>90</v>
      </c>
      <c r="O30" s="8">
        <v>90</v>
      </c>
      <c r="P30" s="8">
        <v>90</v>
      </c>
    </row>
    <row r="31" spans="1:16" ht="12">
      <c r="A31" s="10" t="s">
        <v>38</v>
      </c>
      <c r="B31" s="8">
        <v>4000</v>
      </c>
      <c r="C31" s="8">
        <v>4000</v>
      </c>
      <c r="D31" s="8">
        <v>4000</v>
      </c>
      <c r="E31" s="8">
        <v>4000</v>
      </c>
      <c r="F31" s="8">
        <v>4000</v>
      </c>
      <c r="G31" s="8">
        <v>4000</v>
      </c>
      <c r="H31" s="8">
        <v>3900</v>
      </c>
      <c r="I31" s="8">
        <v>3900</v>
      </c>
      <c r="J31" s="8">
        <v>3900</v>
      </c>
      <c r="K31" s="8">
        <v>3900</v>
      </c>
      <c r="L31" s="8">
        <f t="shared" si="10"/>
        <v>-100</v>
      </c>
      <c r="M31" s="9">
        <f t="shared" si="11"/>
        <v>-0.15220700152207</v>
      </c>
      <c r="N31" s="8">
        <v>3900</v>
      </c>
      <c r="O31" s="8">
        <v>3900</v>
      </c>
      <c r="P31" s="8">
        <v>3800</v>
      </c>
    </row>
    <row r="32" spans="1:16" ht="12">
      <c r="A32" s="10" t="s">
        <v>39</v>
      </c>
      <c r="B32" s="8">
        <v>4000</v>
      </c>
      <c r="C32" s="8">
        <v>4000</v>
      </c>
      <c r="D32" s="8">
        <v>4000</v>
      </c>
      <c r="E32" s="8">
        <v>4000</v>
      </c>
      <c r="F32" s="8">
        <v>4000</v>
      </c>
      <c r="G32" s="8">
        <v>4000</v>
      </c>
      <c r="H32" s="8">
        <v>4000</v>
      </c>
      <c r="I32" s="8">
        <v>4000</v>
      </c>
      <c r="J32" s="8">
        <v>4000</v>
      </c>
      <c r="K32" s="8">
        <v>4000</v>
      </c>
      <c r="L32" s="8">
        <f t="shared" si="10"/>
        <v>0</v>
      </c>
      <c r="M32" s="9">
        <f t="shared" si="11"/>
        <v>0</v>
      </c>
      <c r="N32" s="8">
        <v>4000</v>
      </c>
      <c r="O32" s="8">
        <v>4000</v>
      </c>
      <c r="P32" s="8">
        <v>4000</v>
      </c>
    </row>
    <row r="33" spans="1:16" ht="12">
      <c r="A33" s="10" t="s">
        <v>40</v>
      </c>
      <c r="B33" s="8">
        <v>4109</v>
      </c>
      <c r="C33" s="8">
        <v>4154</v>
      </c>
      <c r="D33" s="8">
        <v>4239</v>
      </c>
      <c r="E33" s="8">
        <v>4264</v>
      </c>
      <c r="F33" s="8">
        <v>4469</v>
      </c>
      <c r="G33" s="8">
        <v>4634</v>
      </c>
      <c r="H33" s="8">
        <v>4659</v>
      </c>
      <c r="I33" s="8">
        <v>4704</v>
      </c>
      <c r="J33" s="8">
        <v>4749</v>
      </c>
      <c r="K33" s="8">
        <v>4674</v>
      </c>
      <c r="L33" s="8">
        <f t="shared" si="10"/>
        <v>565</v>
      </c>
      <c r="M33" s="9">
        <f t="shared" si="11"/>
        <v>0.8599695585996956</v>
      </c>
      <c r="N33" s="8">
        <v>4679</v>
      </c>
      <c r="O33" s="8">
        <v>4664</v>
      </c>
      <c r="P33" s="8">
        <v>4469</v>
      </c>
    </row>
    <row r="34" spans="1:16" ht="12">
      <c r="A34" s="19" t="s">
        <v>41</v>
      </c>
      <c r="B34" s="17">
        <v>12487</v>
      </c>
      <c r="C34" s="17">
        <v>12865</v>
      </c>
      <c r="D34" s="17">
        <v>13645</v>
      </c>
      <c r="E34" s="17">
        <v>13805</v>
      </c>
      <c r="F34" s="17">
        <v>13925</v>
      </c>
      <c r="G34" s="17">
        <v>13665</v>
      </c>
      <c r="H34" s="17">
        <v>13229</v>
      </c>
      <c r="I34" s="17">
        <v>13319</v>
      </c>
      <c r="J34" s="17">
        <v>13409</v>
      </c>
      <c r="K34" s="17">
        <v>13144</v>
      </c>
      <c r="L34" s="17">
        <f t="shared" si="10"/>
        <v>657</v>
      </c>
      <c r="M34" s="18">
        <f t="shared" si="11"/>
        <v>1</v>
      </c>
      <c r="N34" s="17">
        <v>13154</v>
      </c>
      <c r="O34" s="17">
        <v>13124</v>
      </c>
      <c r="P34" s="17">
        <v>13255</v>
      </c>
    </row>
    <row r="35" spans="2:13" ht="12.75" thickBo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 thickBot="1">
      <c r="A36" s="20" t="s">
        <v>48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">
      <c r="A37" s="1" t="s">
        <v>42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12">
      <c r="B39" s="7" t="str">
        <f>"Jun 69"</f>
        <v>Jun 69</v>
      </c>
      <c r="C39" s="7" t="s">
        <v>2</v>
      </c>
      <c r="D39" s="7" t="s">
        <v>3</v>
      </c>
      <c r="E39" s="7" t="s">
        <v>4</v>
      </c>
      <c r="F39" s="7" t="s">
        <v>5</v>
      </c>
      <c r="G39" s="7" t="s">
        <v>6</v>
      </c>
      <c r="H39" s="7" t="s">
        <v>7</v>
      </c>
      <c r="I39" s="7" t="str">
        <f>"Ene 70"</f>
        <v>Ene 70</v>
      </c>
      <c r="J39" s="7" t="s">
        <v>8</v>
      </c>
      <c r="K39" s="7" t="s">
        <v>9</v>
      </c>
      <c r="L39" s="7" t="s">
        <v>10</v>
      </c>
      <c r="M39" s="6" t="s">
        <v>11</v>
      </c>
    </row>
    <row r="40" spans="1:13" ht="12">
      <c r="A40" s="13" t="s">
        <v>15</v>
      </c>
      <c r="B40" s="11">
        <v>10079</v>
      </c>
      <c r="C40" s="11">
        <v>692</v>
      </c>
      <c r="D40" s="11">
        <v>871</v>
      </c>
      <c r="E40" s="11">
        <v>1030</v>
      </c>
      <c r="F40" s="11">
        <v>1360</v>
      </c>
      <c r="G40" s="11">
        <v>1128</v>
      </c>
      <c r="H40" s="11">
        <v>936</v>
      </c>
      <c r="I40" s="11">
        <v>588</v>
      </c>
      <c r="J40" s="11">
        <v>581</v>
      </c>
      <c r="K40" s="11">
        <v>501</v>
      </c>
      <c r="L40" s="11">
        <f aca="true" t="shared" si="12" ref="L40:L50">SUM(C40:K40)</f>
        <v>7687</v>
      </c>
      <c r="M40" s="12">
        <f aca="true" t="shared" si="13" ref="M40:M51">L40/L$40</f>
        <v>1</v>
      </c>
    </row>
    <row r="41" spans="1:13" ht="12">
      <c r="A41" s="10" t="s">
        <v>43</v>
      </c>
      <c r="B41" s="8">
        <v>6184</v>
      </c>
      <c r="C41" s="8">
        <v>436</v>
      </c>
      <c r="D41" s="8">
        <v>549</v>
      </c>
      <c r="E41" s="8">
        <v>652</v>
      </c>
      <c r="F41" s="8">
        <v>816</v>
      </c>
      <c r="G41" s="8">
        <v>677</v>
      </c>
      <c r="H41" s="8">
        <v>562</v>
      </c>
      <c r="I41" s="8">
        <v>353</v>
      </c>
      <c r="J41" s="8">
        <v>366</v>
      </c>
      <c r="K41" s="8">
        <v>321</v>
      </c>
      <c r="L41" s="8">
        <f t="shared" si="12"/>
        <v>4732</v>
      </c>
      <c r="M41" s="9">
        <f t="shared" si="13"/>
        <v>0.6155847534799012</v>
      </c>
    </row>
    <row r="42" spans="1:13" ht="12">
      <c r="A42" s="10" t="s">
        <v>17</v>
      </c>
      <c r="B42" s="8">
        <v>1191</v>
      </c>
      <c r="C42" s="8">
        <v>99</v>
      </c>
      <c r="D42" s="8">
        <v>97</v>
      </c>
      <c r="E42" s="8">
        <v>114</v>
      </c>
      <c r="F42" s="8">
        <v>104</v>
      </c>
      <c r="G42" s="8">
        <v>101</v>
      </c>
      <c r="H42" s="8">
        <v>96</v>
      </c>
      <c r="I42" s="8">
        <v>98</v>
      </c>
      <c r="J42" s="8">
        <v>125</v>
      </c>
      <c r="K42" s="8">
        <v>108</v>
      </c>
      <c r="L42" s="8">
        <f t="shared" si="12"/>
        <v>942</v>
      </c>
      <c r="M42" s="9">
        <f t="shared" si="13"/>
        <v>0.12254455574346299</v>
      </c>
    </row>
    <row r="43" spans="1:13" ht="12">
      <c r="A43" s="16" t="s">
        <v>18</v>
      </c>
      <c r="B43" s="14">
        <f aca="true" t="shared" si="14" ref="B43:K43">B41+B42</f>
        <v>7375</v>
      </c>
      <c r="C43" s="14">
        <f t="shared" si="14"/>
        <v>535</v>
      </c>
      <c r="D43" s="14">
        <f t="shared" si="14"/>
        <v>646</v>
      </c>
      <c r="E43" s="14">
        <f t="shared" si="14"/>
        <v>766</v>
      </c>
      <c r="F43" s="14">
        <f t="shared" si="14"/>
        <v>920</v>
      </c>
      <c r="G43" s="14">
        <f t="shared" si="14"/>
        <v>778</v>
      </c>
      <c r="H43" s="14">
        <f t="shared" si="14"/>
        <v>658</v>
      </c>
      <c r="I43" s="14">
        <f t="shared" si="14"/>
        <v>451</v>
      </c>
      <c r="J43" s="14">
        <f t="shared" si="14"/>
        <v>491</v>
      </c>
      <c r="K43" s="14">
        <f t="shared" si="14"/>
        <v>429</v>
      </c>
      <c r="L43" s="14">
        <f t="shared" si="12"/>
        <v>5674</v>
      </c>
      <c r="M43" s="15">
        <f t="shared" si="13"/>
        <v>0.7381293092233642</v>
      </c>
    </row>
    <row r="44" spans="1:13" ht="12">
      <c r="A44" s="10" t="s">
        <v>19</v>
      </c>
      <c r="B44" s="8">
        <f aca="true" t="shared" si="15" ref="B44:K44">B40-B43</f>
        <v>2704</v>
      </c>
      <c r="C44" s="8">
        <f t="shared" si="15"/>
        <v>157</v>
      </c>
      <c r="D44" s="8">
        <f t="shared" si="15"/>
        <v>225</v>
      </c>
      <c r="E44" s="8">
        <f t="shared" si="15"/>
        <v>264</v>
      </c>
      <c r="F44" s="8">
        <f t="shared" si="15"/>
        <v>440</v>
      </c>
      <c r="G44" s="8">
        <f t="shared" si="15"/>
        <v>350</v>
      </c>
      <c r="H44" s="8">
        <f t="shared" si="15"/>
        <v>278</v>
      </c>
      <c r="I44" s="8">
        <f t="shared" si="15"/>
        <v>137</v>
      </c>
      <c r="J44" s="8">
        <f t="shared" si="15"/>
        <v>90</v>
      </c>
      <c r="K44" s="8">
        <f t="shared" si="15"/>
        <v>72</v>
      </c>
      <c r="L44" s="8">
        <f t="shared" si="12"/>
        <v>2013</v>
      </c>
      <c r="M44" s="9">
        <f t="shared" si="13"/>
        <v>0.2618706907766359</v>
      </c>
    </row>
    <row r="45" spans="1:13" ht="12">
      <c r="A45" s="10" t="s">
        <v>20</v>
      </c>
      <c r="B45" s="8">
        <v>1033</v>
      </c>
      <c r="C45" s="8">
        <v>91</v>
      </c>
      <c r="D45" s="8">
        <v>93</v>
      </c>
      <c r="E45" s="8">
        <v>98</v>
      </c>
      <c r="F45" s="8">
        <v>93</v>
      </c>
      <c r="G45" s="8">
        <v>92</v>
      </c>
      <c r="H45" s="8">
        <v>90</v>
      </c>
      <c r="I45" s="8">
        <v>87</v>
      </c>
      <c r="J45" s="8">
        <v>86</v>
      </c>
      <c r="K45" s="8">
        <v>86</v>
      </c>
      <c r="L45" s="8">
        <f t="shared" si="12"/>
        <v>816</v>
      </c>
      <c r="M45" s="9">
        <f t="shared" si="13"/>
        <v>0.1061532457395603</v>
      </c>
    </row>
    <row r="46" spans="1:13" ht="12">
      <c r="A46" s="13" t="s">
        <v>21</v>
      </c>
      <c r="B46" s="11">
        <f aca="true" t="shared" si="16" ref="B46:K46">B44-B45</f>
        <v>1671</v>
      </c>
      <c r="C46" s="11">
        <f t="shared" si="16"/>
        <v>66</v>
      </c>
      <c r="D46" s="11">
        <f t="shared" si="16"/>
        <v>132</v>
      </c>
      <c r="E46" s="11">
        <f t="shared" si="16"/>
        <v>166</v>
      </c>
      <c r="F46" s="11">
        <f t="shared" si="16"/>
        <v>347</v>
      </c>
      <c r="G46" s="11">
        <f t="shared" si="16"/>
        <v>258</v>
      </c>
      <c r="H46" s="11">
        <f t="shared" si="16"/>
        <v>188</v>
      </c>
      <c r="I46" s="11">
        <f t="shared" si="16"/>
        <v>50</v>
      </c>
      <c r="J46" s="11">
        <f t="shared" si="16"/>
        <v>4</v>
      </c>
      <c r="K46" s="11">
        <f t="shared" si="16"/>
        <v>-14</v>
      </c>
      <c r="L46" s="11">
        <f t="shared" si="12"/>
        <v>1197</v>
      </c>
      <c r="M46" s="12">
        <f t="shared" si="13"/>
        <v>0.15571744503707557</v>
      </c>
    </row>
    <row r="47" spans="1:13" ht="12">
      <c r="A47" s="16" t="s">
        <v>22</v>
      </c>
      <c r="B47" s="14">
        <v>837</v>
      </c>
      <c r="C47" s="14">
        <f aca="true" t="shared" si="17" ref="C47:K47">0.5*C46</f>
        <v>33</v>
      </c>
      <c r="D47" s="14">
        <f t="shared" si="17"/>
        <v>66</v>
      </c>
      <c r="E47" s="14">
        <f t="shared" si="17"/>
        <v>83</v>
      </c>
      <c r="F47" s="14">
        <f t="shared" si="17"/>
        <v>173.5</v>
      </c>
      <c r="G47" s="14">
        <f t="shared" si="17"/>
        <v>129</v>
      </c>
      <c r="H47" s="14">
        <f t="shared" si="17"/>
        <v>94</v>
      </c>
      <c r="I47" s="14">
        <f t="shared" si="17"/>
        <v>25</v>
      </c>
      <c r="J47" s="14">
        <f t="shared" si="17"/>
        <v>2</v>
      </c>
      <c r="K47" s="14">
        <f t="shared" si="17"/>
        <v>-7</v>
      </c>
      <c r="L47" s="14">
        <f t="shared" si="12"/>
        <v>598.5</v>
      </c>
      <c r="M47" s="15">
        <f t="shared" si="13"/>
        <v>0.07785872251853779</v>
      </c>
    </row>
    <row r="48" spans="1:13" ht="12">
      <c r="A48" s="10" t="s">
        <v>23</v>
      </c>
      <c r="B48" s="8">
        <f aca="true" t="shared" si="18" ref="B48:K48">B46-B47</f>
        <v>834</v>
      </c>
      <c r="C48" s="8">
        <f t="shared" si="18"/>
        <v>33</v>
      </c>
      <c r="D48" s="8">
        <f t="shared" si="18"/>
        <v>66</v>
      </c>
      <c r="E48" s="8">
        <f t="shared" si="18"/>
        <v>83</v>
      </c>
      <c r="F48" s="8">
        <f t="shared" si="18"/>
        <v>173.5</v>
      </c>
      <c r="G48" s="8">
        <f t="shared" si="18"/>
        <v>129</v>
      </c>
      <c r="H48" s="8">
        <f t="shared" si="18"/>
        <v>94</v>
      </c>
      <c r="I48" s="8">
        <f t="shared" si="18"/>
        <v>25</v>
      </c>
      <c r="J48" s="8">
        <f t="shared" si="18"/>
        <v>2</v>
      </c>
      <c r="K48" s="8">
        <f t="shared" si="18"/>
        <v>-7</v>
      </c>
      <c r="L48" s="8">
        <f t="shared" si="12"/>
        <v>598.5</v>
      </c>
      <c r="M48" s="9">
        <f t="shared" si="13"/>
        <v>0.07785872251853779</v>
      </c>
    </row>
    <row r="49" spans="1:13" ht="12">
      <c r="A49" s="10" t="s">
        <v>24</v>
      </c>
      <c r="B49" s="8">
        <v>500</v>
      </c>
      <c r="C49" s="8"/>
      <c r="D49" s="8"/>
      <c r="E49" s="8">
        <v>100</v>
      </c>
      <c r="F49" s="8"/>
      <c r="G49" s="8"/>
      <c r="H49" s="8">
        <v>100</v>
      </c>
      <c r="I49" s="8"/>
      <c r="J49" s="8"/>
      <c r="K49" s="8">
        <v>100</v>
      </c>
      <c r="L49" s="8">
        <f t="shared" si="12"/>
        <v>300</v>
      </c>
      <c r="M49" s="9">
        <f t="shared" si="13"/>
        <v>0.039026928580720696</v>
      </c>
    </row>
    <row r="50" spans="1:13" ht="12">
      <c r="A50" s="13" t="s">
        <v>25</v>
      </c>
      <c r="B50" s="11">
        <f aca="true" t="shared" si="19" ref="B50:K50">B48-B49</f>
        <v>334</v>
      </c>
      <c r="C50" s="11">
        <f t="shared" si="19"/>
        <v>33</v>
      </c>
      <c r="D50" s="11">
        <f t="shared" si="19"/>
        <v>66</v>
      </c>
      <c r="E50" s="11">
        <f t="shared" si="19"/>
        <v>-17</v>
      </c>
      <c r="F50" s="11">
        <f t="shared" si="19"/>
        <v>173.5</v>
      </c>
      <c r="G50" s="11">
        <f t="shared" si="19"/>
        <v>129</v>
      </c>
      <c r="H50" s="11">
        <f t="shared" si="19"/>
        <v>-6</v>
      </c>
      <c r="I50" s="11">
        <f t="shared" si="19"/>
        <v>25</v>
      </c>
      <c r="J50" s="11">
        <f t="shared" si="19"/>
        <v>2</v>
      </c>
      <c r="K50" s="11">
        <f t="shared" si="19"/>
        <v>-107</v>
      </c>
      <c r="L50" s="11">
        <f t="shared" si="12"/>
        <v>298.5</v>
      </c>
      <c r="M50" s="12">
        <f t="shared" si="13"/>
        <v>0.03883179393781709</v>
      </c>
    </row>
    <row r="51" spans="1:13" ht="12">
      <c r="A51" s="16" t="s">
        <v>26</v>
      </c>
      <c r="B51" s="14"/>
      <c r="C51" s="14">
        <f>C50</f>
        <v>33</v>
      </c>
      <c r="D51" s="14">
        <f aca="true" t="shared" si="20" ref="D51:K51">C51+D50</f>
        <v>99</v>
      </c>
      <c r="E51" s="14">
        <f t="shared" si="20"/>
        <v>82</v>
      </c>
      <c r="F51" s="14">
        <f t="shared" si="20"/>
        <v>255.5</v>
      </c>
      <c r="G51" s="14">
        <f t="shared" si="20"/>
        <v>384.5</v>
      </c>
      <c r="H51" s="14">
        <f t="shared" si="20"/>
        <v>378.5</v>
      </c>
      <c r="I51" s="14">
        <f t="shared" si="20"/>
        <v>403.5</v>
      </c>
      <c r="J51" s="14">
        <f t="shared" si="20"/>
        <v>405.5</v>
      </c>
      <c r="K51" s="14">
        <f t="shared" si="20"/>
        <v>298.5</v>
      </c>
      <c r="L51" s="14">
        <f>K51</f>
        <v>298.5</v>
      </c>
      <c r="M51" s="15">
        <f t="shared" si="13"/>
        <v>0.03883179393781709</v>
      </c>
    </row>
    <row r="52" spans="1:13" ht="12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 thickBo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 thickBot="1">
      <c r="A54" s="20" t="s">
        <v>49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">
      <c r="A55" s="1" t="s">
        <v>27</v>
      </c>
      <c r="B55" s="7" t="str">
        <f>"Jun 69"</f>
        <v>Jun 69</v>
      </c>
      <c r="C55" s="7" t="s">
        <v>2</v>
      </c>
      <c r="D55" s="7" t="s">
        <v>3</v>
      </c>
      <c r="E55" s="7" t="s">
        <v>4</v>
      </c>
      <c r="F55" s="7" t="s">
        <v>5</v>
      </c>
      <c r="G55" s="7" t="s">
        <v>6</v>
      </c>
      <c r="H55" s="7" t="s">
        <v>7</v>
      </c>
      <c r="I55" s="7" t="str">
        <f>"Ene 70"</f>
        <v>Ene 70</v>
      </c>
      <c r="J55" s="7" t="s">
        <v>8</v>
      </c>
      <c r="K55" s="7" t="s">
        <v>9</v>
      </c>
      <c r="L55" s="7" t="s">
        <v>10</v>
      </c>
      <c r="M55" s="7" t="s">
        <v>11</v>
      </c>
    </row>
    <row r="56" spans="1:13" ht="12">
      <c r="A56" s="13" t="s">
        <v>28</v>
      </c>
      <c r="B56" s="11">
        <v>864</v>
      </c>
      <c r="C56" s="11">
        <v>474</v>
      </c>
      <c r="D56" s="11">
        <v>345</v>
      </c>
      <c r="E56" s="11">
        <v>388</v>
      </c>
      <c r="F56" s="11">
        <v>387</v>
      </c>
      <c r="G56" s="11">
        <v>432</v>
      </c>
      <c r="H56" s="11">
        <v>367</v>
      </c>
      <c r="I56" s="11">
        <v>533</v>
      </c>
      <c r="J56" s="11">
        <v>514</v>
      </c>
      <c r="K56" s="11">
        <v>385</v>
      </c>
      <c r="L56" s="11">
        <f>K56-B56</f>
        <v>-479</v>
      </c>
      <c r="M56" s="12">
        <f>L56/L$60</f>
        <v>-0.8986866791744841</v>
      </c>
    </row>
    <row r="57" spans="1:13" ht="12">
      <c r="A57" s="10" t="s">
        <v>29</v>
      </c>
      <c r="B57" s="8">
        <v>697</v>
      </c>
      <c r="C57" s="8">
        <v>949</v>
      </c>
      <c r="D57" s="8">
        <v>1219</v>
      </c>
      <c r="E57" s="8">
        <v>1470</v>
      </c>
      <c r="F57" s="8">
        <v>1890</v>
      </c>
      <c r="G57" s="8">
        <v>1848</v>
      </c>
      <c r="H57" s="8">
        <v>1864</v>
      </c>
      <c r="I57" s="8">
        <v>1324</v>
      </c>
      <c r="J57" s="8">
        <v>1060</v>
      </c>
      <c r="K57" s="8">
        <v>882</v>
      </c>
      <c r="L57" s="8">
        <f>K57-B57</f>
        <v>185</v>
      </c>
      <c r="M57" s="9">
        <f>L57/L$60</f>
        <v>0.34709193245778613</v>
      </c>
    </row>
    <row r="58" spans="1:13" ht="12">
      <c r="A58" s="10" t="s">
        <v>30</v>
      </c>
      <c r="B58" s="8">
        <v>2711</v>
      </c>
      <c r="C58" s="8">
        <v>2802</v>
      </c>
      <c r="D58" s="8">
        <v>2777</v>
      </c>
      <c r="E58" s="8">
        <v>2663</v>
      </c>
      <c r="F58" s="8">
        <v>2401</v>
      </c>
      <c r="G58" s="8">
        <v>2242</v>
      </c>
      <c r="H58" s="8">
        <v>2174</v>
      </c>
      <c r="I58" s="8">
        <v>2316</v>
      </c>
      <c r="J58" s="8">
        <v>2398</v>
      </c>
      <c r="K58" s="8">
        <v>2466</v>
      </c>
      <c r="L58" s="8">
        <f>K58-B58</f>
        <v>-245</v>
      </c>
      <c r="M58" s="9">
        <f>L58/L$60</f>
        <v>-0.4596622889305816</v>
      </c>
    </row>
    <row r="59" spans="1:13" ht="12">
      <c r="A59" s="10" t="s">
        <v>31</v>
      </c>
      <c r="B59" s="8">
        <v>8215</v>
      </c>
      <c r="C59" s="8">
        <v>8730</v>
      </c>
      <c r="D59" s="8">
        <v>9255</v>
      </c>
      <c r="E59" s="8">
        <v>9314</v>
      </c>
      <c r="F59" s="8">
        <v>9317</v>
      </c>
      <c r="G59" s="8">
        <v>9312</v>
      </c>
      <c r="H59" s="8">
        <v>9326</v>
      </c>
      <c r="I59" s="8">
        <v>9312</v>
      </c>
      <c r="J59" s="8">
        <v>9301</v>
      </c>
      <c r="K59" s="8">
        <v>9287</v>
      </c>
      <c r="L59" s="8">
        <f>K59-B59</f>
        <v>1072</v>
      </c>
      <c r="M59" s="9">
        <f>L59/L$60</f>
        <v>2.0112570356472794</v>
      </c>
    </row>
    <row r="60" spans="1:13" ht="12">
      <c r="A60" s="19" t="s">
        <v>32</v>
      </c>
      <c r="B60" s="17">
        <v>12487</v>
      </c>
      <c r="C60" s="17">
        <f aca="true" t="shared" si="21" ref="C60:K60">SUM(C56:C59)</f>
        <v>12955</v>
      </c>
      <c r="D60" s="17">
        <f t="shared" si="21"/>
        <v>13596</v>
      </c>
      <c r="E60" s="17">
        <f t="shared" si="21"/>
        <v>13835</v>
      </c>
      <c r="F60" s="17">
        <f t="shared" si="21"/>
        <v>13995</v>
      </c>
      <c r="G60" s="17">
        <f t="shared" si="21"/>
        <v>13834</v>
      </c>
      <c r="H60" s="17">
        <f t="shared" si="21"/>
        <v>13731</v>
      </c>
      <c r="I60" s="17">
        <f t="shared" si="21"/>
        <v>13485</v>
      </c>
      <c r="J60" s="17">
        <f t="shared" si="21"/>
        <v>13273</v>
      </c>
      <c r="K60" s="17">
        <f t="shared" si="21"/>
        <v>13020</v>
      </c>
      <c r="L60" s="17">
        <f>K60-B60</f>
        <v>533</v>
      </c>
      <c r="M60" s="18">
        <f>L60/L$60</f>
        <v>1</v>
      </c>
    </row>
    <row r="61" spans="1:13" ht="12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">
      <c r="A62" s="1" t="s">
        <v>33</v>
      </c>
      <c r="B62" s="7" t="str">
        <f>"Jun 69"</f>
        <v>Jun 69</v>
      </c>
      <c r="C62" s="7" t="s">
        <v>2</v>
      </c>
      <c r="D62" s="7" t="s">
        <v>3</v>
      </c>
      <c r="E62" s="7" t="s">
        <v>4</v>
      </c>
      <c r="F62" s="7" t="s">
        <v>5</v>
      </c>
      <c r="G62" s="7" t="s">
        <v>6</v>
      </c>
      <c r="H62" s="7" t="s">
        <v>7</v>
      </c>
      <c r="I62" s="7" t="str">
        <f>"Ene 70"</f>
        <v>Ene 70</v>
      </c>
      <c r="J62" s="7" t="s">
        <v>8</v>
      </c>
      <c r="K62" s="7" t="s">
        <v>9</v>
      </c>
      <c r="L62" s="7" t="s">
        <v>10</v>
      </c>
      <c r="M62" s="7"/>
    </row>
    <row r="63" spans="1:13" ht="12">
      <c r="A63" s="13" t="s">
        <v>34</v>
      </c>
      <c r="B63" s="11">
        <v>0</v>
      </c>
      <c r="C63" s="11">
        <v>424</v>
      </c>
      <c r="D63" s="11">
        <v>924</v>
      </c>
      <c r="E63" s="11">
        <v>1300</v>
      </c>
      <c r="F63" s="11">
        <v>1099.4</v>
      </c>
      <c r="G63" s="11">
        <v>699.4</v>
      </c>
      <c r="H63" s="11">
        <v>875.4</v>
      </c>
      <c r="I63" s="11">
        <v>575.4</v>
      </c>
      <c r="J63" s="11">
        <v>375.4</v>
      </c>
      <c r="K63" s="11">
        <v>500.4</v>
      </c>
      <c r="L63" s="11">
        <f aca="true" t="shared" si="22" ref="L63:L70">K63-B63</f>
        <v>500.4</v>
      </c>
      <c r="M63" s="12">
        <f aca="true" t="shared" si="23" ref="M63:M70">L63/L$60</f>
        <v>0.9388367729831144</v>
      </c>
    </row>
    <row r="64" spans="1:13" ht="12">
      <c r="A64" s="10" t="s">
        <v>35</v>
      </c>
      <c r="B64" s="8">
        <v>288</v>
      </c>
      <c r="C64" s="8">
        <v>264</v>
      </c>
      <c r="D64" s="8">
        <v>259</v>
      </c>
      <c r="E64" s="8">
        <v>282</v>
      </c>
      <c r="F64" s="8">
        <v>293.4</v>
      </c>
      <c r="G64" s="8">
        <v>279.4</v>
      </c>
      <c r="H64" s="8">
        <v>229.4</v>
      </c>
      <c r="I64" s="8">
        <v>234.4</v>
      </c>
      <c r="J64" s="8">
        <v>220.4</v>
      </c>
      <c r="K64" s="8">
        <v>172.4</v>
      </c>
      <c r="L64" s="8">
        <f t="shared" si="22"/>
        <v>-115.6</v>
      </c>
      <c r="M64" s="9">
        <f t="shared" si="23"/>
        <v>-0.2168855534709193</v>
      </c>
    </row>
    <row r="65" spans="1:13" ht="12">
      <c r="A65" s="10" t="s">
        <v>36</v>
      </c>
      <c r="B65" s="8">
        <v>0</v>
      </c>
      <c r="C65" s="8">
        <f>B65+C47</f>
        <v>33</v>
      </c>
      <c r="D65" s="8">
        <f>C65+D47</f>
        <v>99</v>
      </c>
      <c r="E65" s="8">
        <f>D65+E47-215</f>
        <v>-33</v>
      </c>
      <c r="F65" s="8">
        <f>E65+F47</f>
        <v>140.5</v>
      </c>
      <c r="G65" s="8">
        <f>F65+G47</f>
        <v>269.5</v>
      </c>
      <c r="H65" s="8">
        <f>G65+H47-215</f>
        <v>148.5</v>
      </c>
      <c r="I65" s="8">
        <f>H65+I47</f>
        <v>173.5</v>
      </c>
      <c r="J65" s="8">
        <f>I65+J47</f>
        <v>175.5</v>
      </c>
      <c r="K65" s="8">
        <f>J65+K47-215</f>
        <v>-46.5</v>
      </c>
      <c r="L65" s="8">
        <f t="shared" si="22"/>
        <v>-46.5</v>
      </c>
      <c r="M65" s="9">
        <f t="shared" si="23"/>
        <v>-0.08724202626641651</v>
      </c>
    </row>
    <row r="66" spans="1:13" ht="12">
      <c r="A66" s="10" t="s">
        <v>37</v>
      </c>
      <c r="B66" s="8">
        <v>90</v>
      </c>
      <c r="C66" s="8">
        <v>92</v>
      </c>
      <c r="D66" s="8">
        <v>106</v>
      </c>
      <c r="E66" s="8">
        <v>95</v>
      </c>
      <c r="F66" s="8">
        <v>97</v>
      </c>
      <c r="G66" s="8">
        <v>92</v>
      </c>
      <c r="H66" s="8">
        <v>90</v>
      </c>
      <c r="I66" s="8">
        <v>89</v>
      </c>
      <c r="J66" s="8">
        <v>87</v>
      </c>
      <c r="K66" s="8">
        <v>86</v>
      </c>
      <c r="L66" s="8">
        <f t="shared" si="22"/>
        <v>-4</v>
      </c>
      <c r="M66" s="9">
        <f t="shared" si="23"/>
        <v>-0.0075046904315197</v>
      </c>
    </row>
    <row r="67" spans="1:13" ht="12">
      <c r="A67" s="10" t="s">
        <v>38</v>
      </c>
      <c r="B67" s="8">
        <v>4000</v>
      </c>
      <c r="C67" s="8">
        <v>4000</v>
      </c>
      <c r="D67" s="8">
        <v>4000</v>
      </c>
      <c r="E67" s="8">
        <v>4000</v>
      </c>
      <c r="F67" s="8">
        <v>4000</v>
      </c>
      <c r="G67" s="8">
        <v>4000</v>
      </c>
      <c r="H67" s="8">
        <v>3900</v>
      </c>
      <c r="I67" s="8">
        <v>3900</v>
      </c>
      <c r="J67" s="8">
        <v>3900</v>
      </c>
      <c r="K67" s="8">
        <v>3900</v>
      </c>
      <c r="L67" s="8">
        <f t="shared" si="22"/>
        <v>-100</v>
      </c>
      <c r="M67" s="9">
        <f t="shared" si="23"/>
        <v>-0.18761726078799248</v>
      </c>
    </row>
    <row r="68" spans="1:13" ht="12">
      <c r="A68" s="10" t="s">
        <v>39</v>
      </c>
      <c r="B68" s="8">
        <v>4000</v>
      </c>
      <c r="C68" s="8">
        <v>4000</v>
      </c>
      <c r="D68" s="8">
        <v>4000</v>
      </c>
      <c r="E68" s="8">
        <v>4000</v>
      </c>
      <c r="F68" s="8">
        <v>4000</v>
      </c>
      <c r="G68" s="8">
        <v>4000</v>
      </c>
      <c r="H68" s="8">
        <v>4000</v>
      </c>
      <c r="I68" s="8">
        <v>4000</v>
      </c>
      <c r="J68" s="8">
        <v>4000</v>
      </c>
      <c r="K68" s="8">
        <v>4000</v>
      </c>
      <c r="L68" s="8">
        <f t="shared" si="22"/>
        <v>0</v>
      </c>
      <c r="M68" s="9">
        <f t="shared" si="23"/>
        <v>0</v>
      </c>
    </row>
    <row r="69" spans="1:13" ht="12">
      <c r="A69" s="10" t="s">
        <v>40</v>
      </c>
      <c r="B69" s="8">
        <v>4109</v>
      </c>
      <c r="C69" s="8">
        <f aca="true" t="shared" si="24" ref="C69:K69">B69+C50</f>
        <v>4142</v>
      </c>
      <c r="D69" s="8">
        <f t="shared" si="24"/>
        <v>4208</v>
      </c>
      <c r="E69" s="8">
        <f t="shared" si="24"/>
        <v>4191</v>
      </c>
      <c r="F69" s="8">
        <f t="shared" si="24"/>
        <v>4364.5</v>
      </c>
      <c r="G69" s="8">
        <f t="shared" si="24"/>
        <v>4493.5</v>
      </c>
      <c r="H69" s="8">
        <f t="shared" si="24"/>
        <v>4487.5</v>
      </c>
      <c r="I69" s="8">
        <f t="shared" si="24"/>
        <v>4512.5</v>
      </c>
      <c r="J69" s="8">
        <f t="shared" si="24"/>
        <v>4514.5</v>
      </c>
      <c r="K69" s="8">
        <f t="shared" si="24"/>
        <v>4407.5</v>
      </c>
      <c r="L69" s="8">
        <f t="shared" si="22"/>
        <v>298.5</v>
      </c>
      <c r="M69" s="9">
        <f t="shared" si="23"/>
        <v>0.5600375234521576</v>
      </c>
    </row>
    <row r="70" spans="1:13" ht="12">
      <c r="A70" s="19" t="s">
        <v>41</v>
      </c>
      <c r="B70" s="17">
        <v>12487</v>
      </c>
      <c r="C70" s="17">
        <f aca="true" t="shared" si="25" ref="C70:K70">SUM(C63:C69)</f>
        <v>12955</v>
      </c>
      <c r="D70" s="17">
        <f t="shared" si="25"/>
        <v>13596</v>
      </c>
      <c r="E70" s="17">
        <f t="shared" si="25"/>
        <v>13835</v>
      </c>
      <c r="F70" s="17">
        <f t="shared" si="25"/>
        <v>13994.8</v>
      </c>
      <c r="G70" s="17">
        <f t="shared" si="25"/>
        <v>13833.8</v>
      </c>
      <c r="H70" s="17">
        <f t="shared" si="25"/>
        <v>13730.8</v>
      </c>
      <c r="I70" s="17">
        <f t="shared" si="25"/>
        <v>13484.8</v>
      </c>
      <c r="J70" s="17">
        <f t="shared" si="25"/>
        <v>13272.8</v>
      </c>
      <c r="K70" s="17">
        <f t="shared" si="25"/>
        <v>13019.8</v>
      </c>
      <c r="L70" s="17">
        <f t="shared" si="22"/>
        <v>532.7999999999993</v>
      </c>
      <c r="M70" s="18">
        <f t="shared" si="23"/>
        <v>0.9996247654784226</v>
      </c>
    </row>
    <row r="71" spans="2:13" ht="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">
      <c r="A72" s="1" t="s">
        <v>44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2">
      <c r="B75" s="7" t="str">
        <f>"Jun 69"</f>
        <v>Jun 69</v>
      </c>
      <c r="C75" s="7" t="s">
        <v>2</v>
      </c>
      <c r="D75" s="7" t="s">
        <v>3</v>
      </c>
      <c r="E75" s="7" t="s">
        <v>4</v>
      </c>
      <c r="F75" s="7" t="s">
        <v>5</v>
      </c>
      <c r="G75" s="7" t="s">
        <v>6</v>
      </c>
      <c r="H75" s="7" t="s">
        <v>7</v>
      </c>
      <c r="I75" s="7" t="str">
        <f>"Ene 70"</f>
        <v>Ene 70</v>
      </c>
      <c r="J75" s="7" t="s">
        <v>8</v>
      </c>
      <c r="K75" s="7" t="s">
        <v>9</v>
      </c>
      <c r="L75" s="7" t="s">
        <v>10</v>
      </c>
      <c r="M75" s="7" t="s">
        <v>45</v>
      </c>
    </row>
    <row r="76" spans="1:13" ht="12">
      <c r="A76" s="13" t="s">
        <v>15</v>
      </c>
      <c r="B76" s="11">
        <f>B40-B4</f>
        <v>0</v>
      </c>
      <c r="C76" s="11">
        <f>C40-C4</f>
        <v>-8</v>
      </c>
      <c r="D76" s="11">
        <f>D40-D4</f>
        <v>-29</v>
      </c>
      <c r="E76" s="11">
        <f>E40-E4</f>
        <v>-70</v>
      </c>
      <c r="F76" s="11">
        <f>F40-F4</f>
        <v>-140</v>
      </c>
      <c r="G76" s="11">
        <f>G40-G4</f>
        <v>-172</v>
      </c>
      <c r="H76" s="11">
        <f>H40-H4</f>
        <v>-164</v>
      </c>
      <c r="I76" s="11">
        <f>I40-I4</f>
        <v>-112</v>
      </c>
      <c r="J76" s="11">
        <f>J40-J4</f>
        <v>-119</v>
      </c>
      <c r="K76" s="11">
        <f>K40-K4</f>
        <v>-99</v>
      </c>
      <c r="L76" s="11">
        <f>L40-L4</f>
        <v>-913</v>
      </c>
      <c r="M76" s="12">
        <f>L76/L4</f>
        <v>-0.10616279069767443</v>
      </c>
    </row>
    <row r="77" spans="1:13" ht="12">
      <c r="A77" s="10" t="s">
        <v>16</v>
      </c>
      <c r="B77" s="8">
        <f>B41-B5</f>
        <v>0</v>
      </c>
      <c r="C77" s="8">
        <f>C41-C5</f>
        <v>16</v>
      </c>
      <c r="D77" s="8">
        <f>D41-D5</f>
        <v>9</v>
      </c>
      <c r="E77" s="8">
        <f>E41-E5</f>
        <v>-8</v>
      </c>
      <c r="F77" s="8">
        <f>F41-F5</f>
        <v>-84</v>
      </c>
      <c r="G77" s="8">
        <f>G41-G5</f>
        <v>-103</v>
      </c>
      <c r="H77" s="8">
        <f>H41-H5</f>
        <v>-98</v>
      </c>
      <c r="I77" s="8">
        <f>I41-I5</f>
        <v>-67</v>
      </c>
      <c r="J77" s="8">
        <f>J41-J5</f>
        <v>-54</v>
      </c>
      <c r="K77" s="8">
        <f>K41-K5</f>
        <v>-39</v>
      </c>
      <c r="L77" s="8">
        <f>L41-L5</f>
        <v>-428</v>
      </c>
      <c r="M77" s="9">
        <f>L77/L5</f>
        <v>-0.08294573643410853</v>
      </c>
    </row>
    <row r="78" spans="1:13" ht="12">
      <c r="A78" s="10" t="s">
        <v>17</v>
      </c>
      <c r="B78" s="8">
        <f>B42-B6</f>
        <v>0</v>
      </c>
      <c r="C78" s="8">
        <f>C42-C6</f>
        <v>-1</v>
      </c>
      <c r="D78" s="8">
        <f>D42-D6</f>
        <v>-3</v>
      </c>
      <c r="E78" s="8">
        <f>E42-E6</f>
        <v>14</v>
      </c>
      <c r="F78" s="8">
        <f>F42-F6</f>
        <v>4</v>
      </c>
      <c r="G78" s="8">
        <f>G42-G6</f>
        <v>1</v>
      </c>
      <c r="H78" s="8">
        <f>H42-H6</f>
        <v>-4</v>
      </c>
      <c r="I78" s="8">
        <f>I42-I6</f>
        <v>-2</v>
      </c>
      <c r="J78" s="8">
        <f>J42-J6</f>
        <v>25</v>
      </c>
      <c r="K78" s="8">
        <f>K42-K6</f>
        <v>8</v>
      </c>
      <c r="L78" s="8">
        <f>L42-L6</f>
        <v>42</v>
      </c>
      <c r="M78" s="9">
        <f>L78/L6</f>
        <v>0.04666666666666667</v>
      </c>
    </row>
    <row r="79" spans="1:13" ht="12">
      <c r="A79" s="16" t="s">
        <v>18</v>
      </c>
      <c r="B79" s="14">
        <f>B43-B7</f>
        <v>0</v>
      </c>
      <c r="C79" s="14">
        <f>C43-C7</f>
        <v>15</v>
      </c>
      <c r="D79" s="14">
        <f>D43-D7</f>
        <v>6</v>
      </c>
      <c r="E79" s="14">
        <f>E43-E7</f>
        <v>6</v>
      </c>
      <c r="F79" s="14">
        <f>F43-F7</f>
        <v>-80</v>
      </c>
      <c r="G79" s="14">
        <f>G43-G7</f>
        <v>-102</v>
      </c>
      <c r="H79" s="14">
        <f>H43-H7</f>
        <v>-102</v>
      </c>
      <c r="I79" s="14">
        <f>I43-I7</f>
        <v>-69</v>
      </c>
      <c r="J79" s="14">
        <f>J43-J7</f>
        <v>-29</v>
      </c>
      <c r="K79" s="14">
        <f>K43-K7</f>
        <v>-31</v>
      </c>
      <c r="L79" s="14">
        <f>L43-L7</f>
        <v>-386</v>
      </c>
      <c r="M79" s="15">
        <f>L79/L7</f>
        <v>-0.06369636963696369</v>
      </c>
    </row>
    <row r="80" spans="1:13" ht="12">
      <c r="A80" s="10" t="s">
        <v>19</v>
      </c>
      <c r="B80" s="8">
        <f>B44-B8</f>
        <v>0</v>
      </c>
      <c r="C80" s="8">
        <f>C44-C8</f>
        <v>-23</v>
      </c>
      <c r="D80" s="8">
        <f>D44-D8</f>
        <v>-35</v>
      </c>
      <c r="E80" s="8">
        <f>E44-E8</f>
        <v>-76</v>
      </c>
      <c r="F80" s="8">
        <f>F44-F8</f>
        <v>-60</v>
      </c>
      <c r="G80" s="8">
        <f>G44-G8</f>
        <v>-70</v>
      </c>
      <c r="H80" s="8">
        <f>H44-H8</f>
        <v>-62</v>
      </c>
      <c r="I80" s="8">
        <f>I44-I8</f>
        <v>-43</v>
      </c>
      <c r="J80" s="8">
        <f>J44-J8</f>
        <v>-90</v>
      </c>
      <c r="K80" s="8">
        <f>K44-K8</f>
        <v>-68</v>
      </c>
      <c r="L80" s="8">
        <f>L44-L8</f>
        <v>-527</v>
      </c>
      <c r="M80" s="9">
        <f>L80/L8</f>
        <v>-0.2074803149606299</v>
      </c>
    </row>
    <row r="81" spans="1:13" ht="12">
      <c r="A81" s="10" t="s">
        <v>20</v>
      </c>
      <c r="B81" s="8">
        <f>B45-B9</f>
        <v>0</v>
      </c>
      <c r="C81" s="8">
        <f>C45-C9</f>
        <v>1</v>
      </c>
      <c r="D81" s="8">
        <f>D45-D9</f>
        <v>3</v>
      </c>
      <c r="E81" s="8">
        <f>E45-E9</f>
        <v>8</v>
      </c>
      <c r="F81" s="8">
        <f>F45-F9</f>
        <v>3</v>
      </c>
      <c r="G81" s="8">
        <f>G45-G9</f>
        <v>2</v>
      </c>
      <c r="H81" s="8">
        <f>H45-H9</f>
        <v>0</v>
      </c>
      <c r="I81" s="8">
        <f>I45-I9</f>
        <v>-3</v>
      </c>
      <c r="J81" s="8">
        <f>J45-J9</f>
        <v>-4</v>
      </c>
      <c r="K81" s="8">
        <f>K45-K9</f>
        <v>-4</v>
      </c>
      <c r="L81" s="8">
        <f>L45-L9</f>
        <v>6</v>
      </c>
      <c r="M81" s="9">
        <f>L81/L9</f>
        <v>0.007407407407407408</v>
      </c>
    </row>
    <row r="82" spans="1:13" ht="12">
      <c r="A82" s="13" t="s">
        <v>21</v>
      </c>
      <c r="B82" s="11">
        <f>B46-B10</f>
        <v>0</v>
      </c>
      <c r="C82" s="11">
        <f>C46-C10</f>
        <v>-24</v>
      </c>
      <c r="D82" s="11">
        <f>D46-D10</f>
        <v>-38</v>
      </c>
      <c r="E82" s="11">
        <f>E46-E10</f>
        <v>-84</v>
      </c>
      <c r="F82" s="11">
        <f>F46-F10</f>
        <v>-63</v>
      </c>
      <c r="G82" s="11">
        <f>G46-G10</f>
        <v>-72</v>
      </c>
      <c r="H82" s="11">
        <f>H46-H10</f>
        <v>-62</v>
      </c>
      <c r="I82" s="11">
        <f>I46-I10</f>
        <v>-40</v>
      </c>
      <c r="J82" s="11">
        <f>J46-J10</f>
        <v>-86</v>
      </c>
      <c r="K82" s="11">
        <f>K46-K10</f>
        <v>-64</v>
      </c>
      <c r="L82" s="11">
        <f>L46-L10</f>
        <v>-533</v>
      </c>
      <c r="M82" s="12">
        <f>L82/L10</f>
        <v>-0.30809248554913293</v>
      </c>
    </row>
    <row r="83" spans="1:13" ht="12">
      <c r="A83" s="16" t="s">
        <v>22</v>
      </c>
      <c r="B83" s="14">
        <f>B47-B11</f>
        <v>0</v>
      </c>
      <c r="C83" s="14">
        <f>C47-C11</f>
        <v>-12</v>
      </c>
      <c r="D83" s="14">
        <f>D47-D11</f>
        <v>-19</v>
      </c>
      <c r="E83" s="14">
        <f>E47-E11</f>
        <v>-42</v>
      </c>
      <c r="F83" s="14">
        <f>F47-F11</f>
        <v>-31.5</v>
      </c>
      <c r="G83" s="14">
        <f>G47-G11</f>
        <v>-36</v>
      </c>
      <c r="H83" s="14">
        <f>H47-H11</f>
        <v>-31</v>
      </c>
      <c r="I83" s="14">
        <f>I47-I11</f>
        <v>-20</v>
      </c>
      <c r="J83" s="14">
        <f>J47-J11</f>
        <v>-43</v>
      </c>
      <c r="K83" s="14">
        <f>K47-K11</f>
        <v>-32</v>
      </c>
      <c r="L83" s="14">
        <f>L47-L11</f>
        <v>-266.5</v>
      </c>
      <c r="M83" s="15">
        <f>L83/L11</f>
        <v>-0.30809248554913293</v>
      </c>
    </row>
    <row r="84" spans="1:13" ht="12">
      <c r="A84" s="10" t="s">
        <v>23</v>
      </c>
      <c r="B84" s="8">
        <f>B48-B12</f>
        <v>0</v>
      </c>
      <c r="C84" s="8">
        <f>C48-C12</f>
        <v>-12</v>
      </c>
      <c r="D84" s="8">
        <f>D48-D12</f>
        <v>-19</v>
      </c>
      <c r="E84" s="8">
        <f>E48-E12</f>
        <v>-42</v>
      </c>
      <c r="F84" s="8">
        <f>F48-F12</f>
        <v>-31.5</v>
      </c>
      <c r="G84" s="8">
        <f>G48-G12</f>
        <v>-36</v>
      </c>
      <c r="H84" s="8">
        <f>H48-H12</f>
        <v>-31</v>
      </c>
      <c r="I84" s="8">
        <f>I48-I12</f>
        <v>-20</v>
      </c>
      <c r="J84" s="8">
        <f>J48-J12</f>
        <v>-43</v>
      </c>
      <c r="K84" s="8">
        <f>K48-K12</f>
        <v>-32</v>
      </c>
      <c r="L84" s="8">
        <f>L48-L12</f>
        <v>-266.5</v>
      </c>
      <c r="M84" s="9">
        <f>L84/L12</f>
        <v>-0.30809248554913293</v>
      </c>
    </row>
    <row r="85" spans="1:13" ht="12">
      <c r="A85" s="10" t="s">
        <v>24</v>
      </c>
      <c r="B85" s="8">
        <f>B49-B13</f>
        <v>0</v>
      </c>
      <c r="C85" s="8">
        <f>C49-C13</f>
        <v>0</v>
      </c>
      <c r="D85" s="8">
        <f>D49-D13</f>
        <v>0</v>
      </c>
      <c r="E85" s="8">
        <f>E49-E13</f>
        <v>0</v>
      </c>
      <c r="F85" s="8">
        <f>F49-F13</f>
        <v>0</v>
      </c>
      <c r="G85" s="8">
        <f>G49-G13</f>
        <v>0</v>
      </c>
      <c r="H85" s="8">
        <f>H49-H13</f>
        <v>0</v>
      </c>
      <c r="I85" s="8">
        <f>I49-I13</f>
        <v>0</v>
      </c>
      <c r="J85" s="8">
        <f>J49-J13</f>
        <v>0</v>
      </c>
      <c r="K85" s="8">
        <f>K49-K13</f>
        <v>0</v>
      </c>
      <c r="L85" s="8">
        <f>L49-L13</f>
        <v>0</v>
      </c>
      <c r="M85" s="9">
        <f>L85/L13</f>
        <v>0</v>
      </c>
    </row>
    <row r="86" spans="1:13" ht="12">
      <c r="A86" s="13" t="s">
        <v>25</v>
      </c>
      <c r="B86" s="11">
        <f>B50-B14</f>
        <v>0</v>
      </c>
      <c r="C86" s="11">
        <f>C50-C14</f>
        <v>-12</v>
      </c>
      <c r="D86" s="11">
        <f>D50-D14</f>
        <v>-19</v>
      </c>
      <c r="E86" s="11">
        <f>E50-E14</f>
        <v>-42</v>
      </c>
      <c r="F86" s="11">
        <f>F50-F14</f>
        <v>-31.5</v>
      </c>
      <c r="G86" s="11">
        <f>G50-G14</f>
        <v>-36</v>
      </c>
      <c r="H86" s="11">
        <f>H50-H14</f>
        <v>-31</v>
      </c>
      <c r="I86" s="11">
        <f>I50-I14</f>
        <v>-20</v>
      </c>
      <c r="J86" s="11">
        <f>J50-J14</f>
        <v>-43</v>
      </c>
      <c r="K86" s="11">
        <f>K50-K14</f>
        <v>-32</v>
      </c>
      <c r="L86" s="11">
        <f>L50-L14</f>
        <v>-266.5</v>
      </c>
      <c r="M86" s="12">
        <f>L86/L14</f>
        <v>-0.47168141592920354</v>
      </c>
    </row>
    <row r="87" spans="1:13" ht="12">
      <c r="A87" s="16" t="s">
        <v>26</v>
      </c>
      <c r="B87" s="14">
        <f>B51-B15</f>
        <v>0</v>
      </c>
      <c r="C87" s="14">
        <f>C51-C15</f>
        <v>-12</v>
      </c>
      <c r="D87" s="14">
        <f>D51-D15</f>
        <v>-31</v>
      </c>
      <c r="E87" s="14">
        <f>E51-E15</f>
        <v>-73</v>
      </c>
      <c r="F87" s="14">
        <f>F51-F15</f>
        <v>-104.5</v>
      </c>
      <c r="G87" s="14">
        <f>G51-G15</f>
        <v>-140.5</v>
      </c>
      <c r="H87" s="14">
        <f>H51-H15</f>
        <v>-171.5</v>
      </c>
      <c r="I87" s="14">
        <f>I51-I15</f>
        <v>-191.5</v>
      </c>
      <c r="J87" s="14">
        <f>J51-J15</f>
        <v>-234.5</v>
      </c>
      <c r="K87" s="14">
        <f>K51-K15</f>
        <v>-266.5</v>
      </c>
      <c r="L87" s="14">
        <f>L51-L15</f>
        <v>-266.5</v>
      </c>
      <c r="M87" s="15">
        <f>L87/L15</f>
        <v>-0.47168141592920354</v>
      </c>
    </row>
    <row r="88" spans="1:13" ht="1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">
      <c r="A89" s="1" t="s">
        <v>27</v>
      </c>
      <c r="B89" s="7" t="str">
        <f>"Jun 69"</f>
        <v>Jun 69</v>
      </c>
      <c r="C89" s="7" t="s">
        <v>2</v>
      </c>
      <c r="D89" s="7" t="s">
        <v>3</v>
      </c>
      <c r="E89" s="7" t="s">
        <v>4</v>
      </c>
      <c r="F89" s="7" t="s">
        <v>5</v>
      </c>
      <c r="G89" s="7" t="s">
        <v>6</v>
      </c>
      <c r="H89" s="7" t="s">
        <v>7</v>
      </c>
      <c r="I89" s="7" t="str">
        <f>"Ene 70"</f>
        <v>Ene 70</v>
      </c>
      <c r="J89" s="7" t="s">
        <v>8</v>
      </c>
      <c r="K89" s="7" t="s">
        <v>9</v>
      </c>
      <c r="L89" s="7" t="s">
        <v>10</v>
      </c>
      <c r="M89" s="7" t="s">
        <v>45</v>
      </c>
    </row>
    <row r="90" spans="1:13" ht="12">
      <c r="A90" s="13" t="s">
        <v>28</v>
      </c>
      <c r="B90" s="11">
        <f>B56-B20</f>
        <v>0</v>
      </c>
      <c r="C90" s="11">
        <f>C56-C20</f>
        <v>74</v>
      </c>
      <c r="D90" s="11">
        <f>D56-D20</f>
        <v>-55</v>
      </c>
      <c r="E90" s="11">
        <f>E56-E20</f>
        <v>-12</v>
      </c>
      <c r="F90" s="11">
        <f>F56-F20</f>
        <v>-13</v>
      </c>
      <c r="G90" s="11">
        <f>G56-G20</f>
        <v>32</v>
      </c>
      <c r="H90" s="11">
        <f>H56-H20</f>
        <v>-37</v>
      </c>
      <c r="I90" s="11">
        <f>I56-I20</f>
        <v>-361</v>
      </c>
      <c r="J90" s="11">
        <f>J56-J20</f>
        <v>-570</v>
      </c>
      <c r="K90" s="11">
        <f>K56-K20</f>
        <v>-374</v>
      </c>
      <c r="L90" s="11">
        <f>L56-L20</f>
        <v>-374</v>
      </c>
      <c r="M90" s="12">
        <f>L90/L20</f>
        <v>3.5619047619047617</v>
      </c>
    </row>
    <row r="91" spans="1:13" ht="12">
      <c r="A91" s="10" t="s">
        <v>29</v>
      </c>
      <c r="B91" s="8">
        <f>B57-B21</f>
        <v>0</v>
      </c>
      <c r="C91" s="8">
        <f>C57-C21</f>
        <v>-1</v>
      </c>
      <c r="D91" s="8">
        <f>D57-D21</f>
        <v>-31</v>
      </c>
      <c r="E91" s="8">
        <f>E57-E21</f>
        <v>-80</v>
      </c>
      <c r="F91" s="8">
        <f>F57-F21</f>
        <v>-160</v>
      </c>
      <c r="G91" s="8">
        <f>G57-G21</f>
        <v>-202</v>
      </c>
      <c r="H91" s="8">
        <f>H57-H21</f>
        <v>114</v>
      </c>
      <c r="I91" s="8">
        <f>I57-I21</f>
        <v>74</v>
      </c>
      <c r="J91" s="8">
        <f>J57-J21</f>
        <v>10</v>
      </c>
      <c r="K91" s="8">
        <f>K57-K21</f>
        <v>-68</v>
      </c>
      <c r="L91" s="8">
        <f>L57-L21</f>
        <v>-68</v>
      </c>
      <c r="M91" s="9">
        <f>L91/L21</f>
        <v>-0.26877470355731226</v>
      </c>
    </row>
    <row r="92" spans="1:13" ht="12">
      <c r="A92" s="10" t="s">
        <v>30</v>
      </c>
      <c r="B92" s="8">
        <f>B58-B22</f>
        <v>0</v>
      </c>
      <c r="C92" s="8">
        <f>C58-C22</f>
        <v>2</v>
      </c>
      <c r="D92" s="8">
        <f>D58-D22</f>
        <v>-3</v>
      </c>
      <c r="E92" s="8">
        <f>E58-E22</f>
        <v>23</v>
      </c>
      <c r="F92" s="8">
        <f>F58-F22</f>
        <v>141</v>
      </c>
      <c r="G92" s="8">
        <f>G58-G22</f>
        <v>242</v>
      </c>
      <c r="H92" s="8">
        <f>H58-H22</f>
        <v>314</v>
      </c>
      <c r="I92" s="8">
        <f>I58-I22</f>
        <v>356</v>
      </c>
      <c r="J92" s="8">
        <f>J58-J22</f>
        <v>338</v>
      </c>
      <c r="K92" s="8">
        <f>K58-K22</f>
        <v>246</v>
      </c>
      <c r="L92" s="8">
        <f>L58-L22</f>
        <v>246</v>
      </c>
      <c r="M92" s="9">
        <f>L92/L22</f>
        <v>-0.5010183299389002</v>
      </c>
    </row>
    <row r="93" spans="1:13" ht="12">
      <c r="A93" s="10" t="s">
        <v>31</v>
      </c>
      <c r="B93" s="8">
        <f>B59-B23</f>
        <v>0</v>
      </c>
      <c r="C93" s="8">
        <f>C59-C23</f>
        <v>15</v>
      </c>
      <c r="D93" s="8">
        <f>D59-D23</f>
        <v>40</v>
      </c>
      <c r="E93" s="8">
        <f>E59-E23</f>
        <v>99</v>
      </c>
      <c r="F93" s="8">
        <f>F59-F23</f>
        <v>102</v>
      </c>
      <c r="G93" s="8">
        <f>G59-G23</f>
        <v>97</v>
      </c>
      <c r="H93" s="8">
        <f>H59-H23</f>
        <v>111</v>
      </c>
      <c r="I93" s="8">
        <f>I59-I23</f>
        <v>97</v>
      </c>
      <c r="J93" s="8">
        <f>J59-J23</f>
        <v>86</v>
      </c>
      <c r="K93" s="8">
        <f>K59-K23</f>
        <v>72</v>
      </c>
      <c r="L93" s="8">
        <f>L59-L23</f>
        <v>72</v>
      </c>
      <c r="M93" s="9">
        <f>L93/L23</f>
        <v>0.072</v>
      </c>
    </row>
    <row r="94" spans="1:13" ht="12">
      <c r="A94" s="19" t="s">
        <v>32</v>
      </c>
      <c r="B94" s="17">
        <f>B60-B24</f>
        <v>0</v>
      </c>
      <c r="C94" s="17">
        <f>C60-C24</f>
        <v>90</v>
      </c>
      <c r="D94" s="17">
        <f>D60-D24</f>
        <v>-49</v>
      </c>
      <c r="E94" s="17">
        <f>E60-E24</f>
        <v>30</v>
      </c>
      <c r="F94" s="17">
        <f>F60-F24</f>
        <v>70</v>
      </c>
      <c r="G94" s="17">
        <f>G60-G24</f>
        <v>169</v>
      </c>
      <c r="H94" s="17">
        <f>H60-H24</f>
        <v>502</v>
      </c>
      <c r="I94" s="17">
        <f>I60-I24</f>
        <v>166</v>
      </c>
      <c r="J94" s="17">
        <f>J60-J24</f>
        <v>-136</v>
      </c>
      <c r="K94" s="17">
        <f>K60-K24</f>
        <v>-124</v>
      </c>
      <c r="L94" s="17">
        <f>L60-L24</f>
        <v>-124</v>
      </c>
      <c r="M94" s="18">
        <f>L94/L24</f>
        <v>-0.1887366818873668</v>
      </c>
    </row>
    <row r="95" spans="1:13" ht="12">
      <c r="A95" s="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">
      <c r="A96" s="1" t="s">
        <v>33</v>
      </c>
      <c r="B96" s="7" t="str">
        <f>"Jun 69"</f>
        <v>Jun 69</v>
      </c>
      <c r="C96" s="7" t="s">
        <v>2</v>
      </c>
      <c r="D96" s="7" t="s">
        <v>3</v>
      </c>
      <c r="E96" s="7" t="s">
        <v>4</v>
      </c>
      <c r="F96" s="7" t="s">
        <v>5</v>
      </c>
      <c r="G96" s="7" t="s">
        <v>6</v>
      </c>
      <c r="H96" s="7" t="s">
        <v>7</v>
      </c>
      <c r="I96" s="7" t="str">
        <f>"Ene 70"</f>
        <v>Ene 70</v>
      </c>
      <c r="J96" s="7" t="s">
        <v>8</v>
      </c>
      <c r="K96" s="7" t="s">
        <v>9</v>
      </c>
      <c r="L96" s="7" t="s">
        <v>10</v>
      </c>
      <c r="M96" s="7" t="s">
        <v>45</v>
      </c>
    </row>
    <row r="97" spans="1:13" ht="12">
      <c r="A97" s="13" t="s">
        <v>34</v>
      </c>
      <c r="B97" s="11">
        <f>B63-B27</f>
        <v>0</v>
      </c>
      <c r="C97" s="11">
        <f>C63-C27</f>
        <v>97</v>
      </c>
      <c r="D97" s="11">
        <f>D63-D27</f>
        <v>-2</v>
      </c>
      <c r="E97" s="11">
        <f>E63-E27</f>
        <v>149</v>
      </c>
      <c r="F97" s="11">
        <f>F63-F27</f>
        <v>238.4000000000001</v>
      </c>
      <c r="G97" s="11">
        <f>G63-G27</f>
        <v>428.4</v>
      </c>
      <c r="H97" s="11">
        <f>H63-H27</f>
        <v>875.4</v>
      </c>
      <c r="I97" s="11">
        <f>I63-I27</f>
        <v>575.4</v>
      </c>
      <c r="J97" s="11">
        <f>J63-J27</f>
        <v>375.4</v>
      </c>
      <c r="K97" s="11">
        <f>K63-K27</f>
        <v>500.4</v>
      </c>
      <c r="L97" s="11">
        <f>L63-L27</f>
        <v>500.4</v>
      </c>
      <c r="M97" s="12" t="s">
        <v>46</v>
      </c>
    </row>
    <row r="98" spans="1:13" ht="12">
      <c r="A98" s="10" t="s">
        <v>35</v>
      </c>
      <c r="B98" s="8">
        <f>B64-B28</f>
        <v>0</v>
      </c>
      <c r="C98" s="8">
        <f>C64-C28</f>
        <v>15</v>
      </c>
      <c r="D98" s="8">
        <f>D64-D28</f>
        <v>-1</v>
      </c>
      <c r="E98" s="8">
        <f>E64-E28</f>
        <v>22</v>
      </c>
      <c r="F98" s="8">
        <f>F64-F28</f>
        <v>33.39999999999998</v>
      </c>
      <c r="G98" s="8">
        <f>G64-G28</f>
        <v>19.399999999999977</v>
      </c>
      <c r="H98" s="8">
        <f>H64-H28</f>
        <v>-30.599999999999994</v>
      </c>
      <c r="I98" s="8">
        <f>I64-I28</f>
        <v>-25.599999999999994</v>
      </c>
      <c r="J98" s="8">
        <f>J64-J28</f>
        <v>-39.599999999999994</v>
      </c>
      <c r="K98" s="8">
        <f>K64-K28</f>
        <v>-87.6</v>
      </c>
      <c r="L98" s="8">
        <f>L64-L28</f>
        <v>-87.6</v>
      </c>
      <c r="M98" s="9">
        <f>L98/L28</f>
        <v>3.1285714285714286</v>
      </c>
    </row>
    <row r="99" spans="1:13" ht="12">
      <c r="A99" s="10" t="s">
        <v>36</v>
      </c>
      <c r="B99" s="8">
        <f>B65-B29</f>
        <v>0</v>
      </c>
      <c r="C99" s="8">
        <f>C65-C29</f>
        <v>-12</v>
      </c>
      <c r="D99" s="8">
        <f>D65-D29</f>
        <v>-31</v>
      </c>
      <c r="E99" s="8">
        <f>E65-E29</f>
        <v>-73</v>
      </c>
      <c r="F99" s="8">
        <f>F65-F29</f>
        <v>-104.5</v>
      </c>
      <c r="G99" s="8">
        <f>G65-G29</f>
        <v>-140.5</v>
      </c>
      <c r="H99" s="8">
        <f>H65-H29</f>
        <v>-171.5</v>
      </c>
      <c r="I99" s="8">
        <f>I65-I29</f>
        <v>-191.5</v>
      </c>
      <c r="J99" s="8">
        <f>J65-J29</f>
        <v>-234.5</v>
      </c>
      <c r="K99" s="8">
        <f>K65-K29</f>
        <v>-266.5</v>
      </c>
      <c r="L99" s="8">
        <f>L65-L29</f>
        <v>-266.5</v>
      </c>
      <c r="M99" s="9">
        <f>L99/L29</f>
        <v>-1.2113636363636364</v>
      </c>
    </row>
    <row r="100" spans="1:13" ht="12">
      <c r="A100" s="10" t="s">
        <v>37</v>
      </c>
      <c r="B100" s="8">
        <f>B66-B30</f>
        <v>0</v>
      </c>
      <c r="C100" s="8">
        <f>C66-C30</f>
        <v>2</v>
      </c>
      <c r="D100" s="8">
        <f>D66-D30</f>
        <v>16</v>
      </c>
      <c r="E100" s="8">
        <f>E66-E30</f>
        <v>5</v>
      </c>
      <c r="F100" s="8">
        <f>F66-F30</f>
        <v>7</v>
      </c>
      <c r="G100" s="8">
        <f>G66-G30</f>
        <v>2</v>
      </c>
      <c r="H100" s="8">
        <f>H66-H30</f>
        <v>0</v>
      </c>
      <c r="I100" s="8">
        <f>I66-I30</f>
        <v>-1</v>
      </c>
      <c r="J100" s="8">
        <f>J66-J30</f>
        <v>-3</v>
      </c>
      <c r="K100" s="8">
        <f>K66-K30</f>
        <v>-4</v>
      </c>
      <c r="L100" s="8">
        <f>L66-L30</f>
        <v>-4</v>
      </c>
      <c r="M100" s="9" t="s">
        <v>46</v>
      </c>
    </row>
    <row r="101" spans="1:13" ht="12">
      <c r="A101" s="10" t="s">
        <v>38</v>
      </c>
      <c r="B101" s="8">
        <f>B67-B31</f>
        <v>0</v>
      </c>
      <c r="C101" s="8">
        <f>C67-C31</f>
        <v>0</v>
      </c>
      <c r="D101" s="8">
        <f>D67-D31</f>
        <v>0</v>
      </c>
      <c r="E101" s="8">
        <f>E67-E31</f>
        <v>0</v>
      </c>
      <c r="F101" s="8">
        <f>F67-F31</f>
        <v>0</v>
      </c>
      <c r="G101" s="8">
        <f>G67-G31</f>
        <v>0</v>
      </c>
      <c r="H101" s="8">
        <f>H67-H31</f>
        <v>0</v>
      </c>
      <c r="I101" s="8">
        <f>I67-I31</f>
        <v>0</v>
      </c>
      <c r="J101" s="8">
        <f>J67-J31</f>
        <v>0</v>
      </c>
      <c r="K101" s="8">
        <f>K67-K31</f>
        <v>0</v>
      </c>
      <c r="L101" s="8">
        <f>L67-L31</f>
        <v>0</v>
      </c>
      <c r="M101" s="9">
        <f>L101/L31</f>
        <v>0</v>
      </c>
    </row>
    <row r="102" spans="1:13" ht="12">
      <c r="A102" s="10" t="s">
        <v>39</v>
      </c>
      <c r="B102" s="8">
        <f>B68-B32</f>
        <v>0</v>
      </c>
      <c r="C102" s="8">
        <f>C68-C32</f>
        <v>0</v>
      </c>
      <c r="D102" s="8">
        <f>D68-D32</f>
        <v>0</v>
      </c>
      <c r="E102" s="8">
        <f>E68-E32</f>
        <v>0</v>
      </c>
      <c r="F102" s="8">
        <f>F68-F32</f>
        <v>0</v>
      </c>
      <c r="G102" s="8">
        <f>G68-G32</f>
        <v>0</v>
      </c>
      <c r="H102" s="8">
        <f>H68-H32</f>
        <v>0</v>
      </c>
      <c r="I102" s="8">
        <f>I68-I32</f>
        <v>0</v>
      </c>
      <c r="J102" s="8">
        <f>J68-J32</f>
        <v>0</v>
      </c>
      <c r="K102" s="8">
        <f>K68-K32</f>
        <v>0</v>
      </c>
      <c r="L102" s="8">
        <f>L68-L32</f>
        <v>0</v>
      </c>
      <c r="M102" s="9" t="s">
        <v>46</v>
      </c>
    </row>
    <row r="103" spans="1:13" ht="12">
      <c r="A103" s="10" t="s">
        <v>40</v>
      </c>
      <c r="B103" s="8">
        <f>B69-B33</f>
        <v>0</v>
      </c>
      <c r="C103" s="8">
        <f>C69-C33</f>
        <v>-12</v>
      </c>
      <c r="D103" s="8">
        <f>D69-D33</f>
        <v>-31</v>
      </c>
      <c r="E103" s="8">
        <f>E69-E33</f>
        <v>-73</v>
      </c>
      <c r="F103" s="8">
        <f>F69-F33</f>
        <v>-104.5</v>
      </c>
      <c r="G103" s="8">
        <f>G69-G33</f>
        <v>-140.5</v>
      </c>
      <c r="H103" s="8">
        <f>H69-H33</f>
        <v>-171.5</v>
      </c>
      <c r="I103" s="8">
        <f>I69-I33</f>
        <v>-191.5</v>
      </c>
      <c r="J103" s="8">
        <f>J69-J33</f>
        <v>-234.5</v>
      </c>
      <c r="K103" s="8">
        <f>K69-K33</f>
        <v>-266.5</v>
      </c>
      <c r="L103" s="8">
        <f>L69-L33</f>
        <v>-266.5</v>
      </c>
      <c r="M103" s="9">
        <f>L103/L33</f>
        <v>-0.47168141592920354</v>
      </c>
    </row>
    <row r="104" spans="1:13" ht="12">
      <c r="A104" s="19" t="s">
        <v>41</v>
      </c>
      <c r="B104" s="17">
        <f>B70-B34</f>
        <v>0</v>
      </c>
      <c r="C104" s="17">
        <f>C70-C34</f>
        <v>90</v>
      </c>
      <c r="D104" s="17">
        <f>D70-D34</f>
        <v>-49</v>
      </c>
      <c r="E104" s="17">
        <f>E70-E34</f>
        <v>30</v>
      </c>
      <c r="F104" s="17">
        <f>F70-F34</f>
        <v>69.79999999999927</v>
      </c>
      <c r="G104" s="17">
        <f>G70-G34</f>
        <v>168.79999999999927</v>
      </c>
      <c r="H104" s="17">
        <f>H70-H34</f>
        <v>501.7999999999993</v>
      </c>
      <c r="I104" s="17">
        <f>I70-I34</f>
        <v>165.79999999999927</v>
      </c>
      <c r="J104" s="17">
        <f>J70-J34</f>
        <v>-136.20000000000073</v>
      </c>
      <c r="K104" s="17">
        <f>K70-K34</f>
        <v>-124.20000000000073</v>
      </c>
      <c r="L104" s="17">
        <f>L70-L34</f>
        <v>-124.20000000000073</v>
      </c>
      <c r="M104" s="18">
        <f>L104/L34</f>
        <v>-0.18904109589041207</v>
      </c>
    </row>
  </sheetData>
  <printOptions/>
  <pageMargins left="0.9448818897637796" right="0.7480314960629921" top="0.7874015748031497" bottom="0.7874015748031497" header="0.5" footer="0.5"/>
  <pageSetup orientation="landscape" paperSize="9"/>
  <headerFooter alignWithMargins="0">
    <oddHeader>&amp;CCutrite Shears</oddHeader>
    <oddFooter>&amp;CPágina &amp;P</oddFooter>
  </headerFooter>
  <rowBreaks count="7" manualBreakCount="7">
    <brk id="34" max="65535" man="1"/>
    <brk id="68" max="65535" man="1"/>
    <brk id="102" max="65535" man="1"/>
    <brk id="136" max="65535" man="1"/>
    <brk id="171" max="65535" man="1"/>
    <brk id="210" max="65535" man="1"/>
    <brk id="24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2001-03-15T09:22:48Z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