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65491" windowWidth="14325" windowHeight="6705" activeTab="0"/>
  </bookViews>
  <sheets>
    <sheet name="Anexo 1" sheetId="1" r:id="rId1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<sst xmlns="http://schemas.openxmlformats.org/spreadsheetml/2006/main" count="93" uniqueCount="65">
  <si>
    <t xml:space="preserve">     Cuentas de resultados</t>
  </si>
  <si>
    <t>VENTAS NETAS</t>
  </si>
  <si>
    <t>COSTE DE VENTAS</t>
  </si>
  <si>
    <t>Stock inicial</t>
  </si>
  <si>
    <t>+</t>
  </si>
  <si>
    <t>Compras</t>
  </si>
  <si>
    <t>-</t>
  </si>
  <si>
    <t>Stock final</t>
  </si>
  <si>
    <t>MARGEN BRUTO</t>
  </si>
  <si>
    <t>Mano de obra</t>
  </si>
  <si>
    <t>Amortización</t>
  </si>
  <si>
    <t>Otros gastos</t>
  </si>
  <si>
    <t>GASTOS DE EXPLOTACION</t>
  </si>
  <si>
    <t>BENEFICIO NETO</t>
  </si>
  <si>
    <t xml:space="preserve">     Balances</t>
  </si>
  <si>
    <t>CAJA Y BANCOS</t>
  </si>
  <si>
    <t>CUENTAS A COBRAR-Neto</t>
  </si>
  <si>
    <t>STOCKS</t>
  </si>
  <si>
    <t>ACTIVO CIRCULANTE</t>
  </si>
  <si>
    <t>ACTIVO FIJO BRUTO</t>
  </si>
  <si>
    <t>Amort. Acumulada</t>
  </si>
  <si>
    <t>ACTIVO FIJO (Neto)</t>
  </si>
  <si>
    <t>TOTAL ACTIVO</t>
  </si>
  <si>
    <t>A PAGAR - BANCO</t>
  </si>
  <si>
    <t>A PAGAR - Hacienda</t>
  </si>
  <si>
    <t>A PAGAR - otros gastos</t>
  </si>
  <si>
    <t>PROVEEDORES</t>
  </si>
  <si>
    <t>EXIGIBLE A CORTO</t>
  </si>
  <si>
    <t>DEUDAS A LARGO</t>
  </si>
  <si>
    <t>FONDOS PROPIOS</t>
  </si>
  <si>
    <t>TOTAL PASIVO</t>
  </si>
  <si>
    <t xml:space="preserve">     Cash flow</t>
  </si>
  <si>
    <t>ENTRADAS</t>
  </si>
  <si>
    <t>SALIDAS</t>
  </si>
  <si>
    <t>Pagos proveedores</t>
  </si>
  <si>
    <t>Intereses</t>
  </si>
  <si>
    <t>Impuestos</t>
  </si>
  <si>
    <t>Compra de activos fijos</t>
  </si>
  <si>
    <t>Repago deuda a largo</t>
  </si>
  <si>
    <t>TOTAL</t>
  </si>
  <si>
    <t>ENTRADAS - SALIDAS</t>
  </si>
  <si>
    <t>NUEVA FINANCIACION</t>
  </si>
  <si>
    <t>Más deuda a corto</t>
  </si>
  <si>
    <t>Reducción caja</t>
  </si>
  <si>
    <t>Venta de activos</t>
  </si>
  <si>
    <t>FUENTES DE FINANCIACION</t>
  </si>
  <si>
    <t xml:space="preserve">     Análisis</t>
  </si>
  <si>
    <t>Bfo neto/Ventas</t>
  </si>
  <si>
    <t>Bfo neto/Fondos propios (med)</t>
  </si>
  <si>
    <t>Endeudamiento</t>
  </si>
  <si>
    <t>DIAS de deudores</t>
  </si>
  <si>
    <t>DIAS de proveedores</t>
  </si>
  <si>
    <t>DIAS de Stock</t>
  </si>
  <si>
    <t>Cuentas de resultados %</t>
  </si>
  <si>
    <t xml:space="preserve">     Balances   %</t>
  </si>
  <si>
    <t>2011: se retiraron activos con valor en libros de 15 (Activo fijo bruto = 25; amortización acumulada = 10)</t>
  </si>
  <si>
    <t>Beneficio Extraordinario</t>
  </si>
  <si>
    <t>Beneficio antes de impuestos</t>
  </si>
  <si>
    <t>Cobros de clientes</t>
  </si>
  <si>
    <t>Activo Fijo Bruto</t>
  </si>
  <si>
    <t>MaderasInc</t>
  </si>
  <si>
    <t>Impuestos (30%)</t>
  </si>
  <si>
    <t>Dividendos</t>
  </si>
  <si>
    <t>Miles de US$</t>
  </si>
  <si>
    <t>2012: se vendieron a fin de año por 60 Miles activos con valor en libros de 28 (Bruto = 40; am. ac. =12)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</si>
</sst>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%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000%"/>
    <numFmt numFmtId="192" formatCode="[$-C0A]mmmmm\-yy;@"/>
    <numFmt numFmtId="193" formatCode="m/d/yyyy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0"/>
    </font>
    <font>
      <u val="single"/>
      <sz val="10"/>
      <color theme="11"/>
      <name val="Genev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6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3" fontId="7" fillId="0" borderId="16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8" xfId="0" applyNumberFormat="1" applyFont="1" applyBorder="1" applyAlignment="1">
      <alignment/>
    </xf>
    <xf numFmtId="181" fontId="4" fillId="0" borderId="16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1" fontId="4" fillId="0" borderId="21" xfId="0" applyNumberFormat="1" applyFont="1" applyBorder="1" applyAlignment="1">
      <alignment/>
    </xf>
    <xf numFmtId="181" fontId="4" fillId="0" borderId="14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181" fontId="7" fillId="0" borderId="14" xfId="0" applyNumberFormat="1" applyFont="1" applyBorder="1" applyAlignment="1">
      <alignment/>
    </xf>
    <xf numFmtId="181" fontId="7" fillId="0" borderId="16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80" fontId="4" fillId="0" borderId="1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Neutral" xfId="49"/>
    <cellStyle name="Notas" xfId="50"/>
    <cellStyle name="Salida" xfId="51"/>
    <cellStyle name="Texto de advertencia" xfId="52"/>
    <cellStyle name="Texto explicativo" xfId="53"/>
    <cellStyle name="Título" xfId="54"/>
    <cellStyle name="Título 2" xfId="55"/>
    <cellStyle name="Título 3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pane ySplit="5400" topLeftCell="A65" activePane="bottomLeft" state="split"/>
      <selection pane="topLeft" activeCell="I9" sqref="I9"/>
      <selection pane="bottomLeft" activeCell="H70" sqref="H70"/>
    </sheetView>
  </sheetViews>
  <sheetFormatPr defaultColWidth="11.00390625" defaultRowHeight="12.75"/>
  <cols>
    <col min="1" max="1" width="5.00390625" style="1" customWidth="1"/>
    <col min="2" max="2" width="7.25390625" style="1" customWidth="1"/>
    <col min="3" max="3" width="10.75390625" style="1" customWidth="1"/>
    <col min="4" max="7" width="7.75390625" style="1" customWidth="1"/>
  </cols>
  <sheetData>
    <row r="1" spans="1:7" ht="12.75">
      <c r="A1" s="5" t="s">
        <v>63</v>
      </c>
      <c r="B1" s="6"/>
      <c r="C1" s="7"/>
      <c r="D1" s="4"/>
      <c r="E1" s="4" t="s">
        <v>60</v>
      </c>
      <c r="F1" s="4"/>
      <c r="G1" s="4"/>
    </row>
    <row r="2" spans="1:7" ht="12.75">
      <c r="A2" s="8" t="s">
        <v>0</v>
      </c>
      <c r="B2" s="6"/>
      <c r="C2" s="6"/>
      <c r="D2" s="9">
        <v>2010</v>
      </c>
      <c r="E2" s="9">
        <v>2011</v>
      </c>
      <c r="F2" s="9">
        <v>2012</v>
      </c>
      <c r="G2" s="54"/>
    </row>
    <row r="3" spans="1:7" ht="12.75">
      <c r="A3" s="10" t="s">
        <v>1</v>
      </c>
      <c r="D3" s="11">
        <v>2237</v>
      </c>
      <c r="E3" s="11">
        <v>2694</v>
      </c>
      <c r="F3" s="11">
        <v>3562</v>
      </c>
      <c r="G3" s="53"/>
    </row>
    <row r="4" spans="1:7" ht="12.75">
      <c r="A4" s="10" t="s">
        <v>2</v>
      </c>
      <c r="D4" s="11">
        <v>1578</v>
      </c>
      <c r="E4" s="11">
        <v>1861</v>
      </c>
      <c r="F4" s="11">
        <v>2490</v>
      </c>
      <c r="G4" s="53"/>
    </row>
    <row r="5" spans="1:7" ht="12.75">
      <c r="A5" s="10"/>
      <c r="B5" s="1" t="s">
        <v>3</v>
      </c>
      <c r="D5" s="12">
        <v>256</v>
      </c>
      <c r="E5" s="12">
        <f>D7</f>
        <v>397</v>
      </c>
      <c r="F5" s="12">
        <f>E7</f>
        <v>447</v>
      </c>
      <c r="G5" s="55"/>
    </row>
    <row r="6" spans="1:7" ht="12.75">
      <c r="A6" s="13" t="s">
        <v>4</v>
      </c>
      <c r="B6" s="1" t="s">
        <v>5</v>
      </c>
      <c r="D6" s="12">
        <v>1719</v>
      </c>
      <c r="E6" s="12">
        <v>1911</v>
      </c>
      <c r="F6" s="12">
        <v>2644</v>
      </c>
      <c r="G6" s="55"/>
    </row>
    <row r="7" spans="1:7" ht="12.75">
      <c r="A7" s="13" t="s">
        <v>6</v>
      </c>
      <c r="B7" s="1" t="s">
        <v>7</v>
      </c>
      <c r="D7" s="12">
        <f>D5+D6-D4</f>
        <v>397</v>
      </c>
      <c r="E7" s="12">
        <f>E5+E6-E4</f>
        <v>447</v>
      </c>
      <c r="F7" s="12">
        <f>F5+F6-F4</f>
        <v>601</v>
      </c>
      <c r="G7" s="55"/>
    </row>
    <row r="8" spans="1:7" ht="12.75">
      <c r="A8" s="14" t="s">
        <v>8</v>
      </c>
      <c r="B8" s="2"/>
      <c r="C8" s="2"/>
      <c r="D8" s="15">
        <f>D3-D4</f>
        <v>659</v>
      </c>
      <c r="E8" s="15">
        <f>E3-E4</f>
        <v>833</v>
      </c>
      <c r="F8" s="15">
        <f>F3-F4</f>
        <v>1072</v>
      </c>
      <c r="G8" s="53"/>
    </row>
    <row r="9" spans="1:7" ht="12.75">
      <c r="A9" s="10" t="s">
        <v>9</v>
      </c>
      <c r="D9" s="12">
        <v>204</v>
      </c>
      <c r="E9" s="12">
        <v>261</v>
      </c>
      <c r="F9" s="12">
        <v>345</v>
      </c>
      <c r="G9" s="55"/>
    </row>
    <row r="10" spans="1:7" ht="12.75">
      <c r="A10" s="10" t="s">
        <v>10</v>
      </c>
      <c r="D10" s="12">
        <v>25</v>
      </c>
      <c r="E10" s="12">
        <v>28</v>
      </c>
      <c r="F10" s="12">
        <v>39</v>
      </c>
      <c r="G10" s="55"/>
    </row>
    <row r="11" spans="1:7" ht="12.75">
      <c r="A11" s="10" t="s">
        <v>11</v>
      </c>
      <c r="D11" s="12">
        <v>333</v>
      </c>
      <c r="E11" s="12">
        <v>430</v>
      </c>
      <c r="F11" s="12">
        <v>568</v>
      </c>
      <c r="G11" s="55"/>
    </row>
    <row r="12" spans="1:7" ht="12.75">
      <c r="A12" s="14" t="s">
        <v>12</v>
      </c>
      <c r="B12" s="2"/>
      <c r="C12" s="2"/>
      <c r="D12" s="15">
        <f>D9+D10+D11</f>
        <v>562</v>
      </c>
      <c r="E12" s="15">
        <f>E9+E10+E11</f>
        <v>719</v>
      </c>
      <c r="F12" s="15">
        <f>F9+F10+F11</f>
        <v>952</v>
      </c>
      <c r="G12" s="53"/>
    </row>
    <row r="13" spans="1:7" ht="12.75">
      <c r="A13" s="10" t="s">
        <v>35</v>
      </c>
      <c r="D13" s="11">
        <v>64</v>
      </c>
      <c r="E13" s="11">
        <v>69</v>
      </c>
      <c r="F13" s="11">
        <v>72</v>
      </c>
      <c r="G13" s="53"/>
    </row>
    <row r="14" spans="1:7" ht="12.75">
      <c r="A14" s="10" t="s">
        <v>56</v>
      </c>
      <c r="D14" s="11"/>
      <c r="E14" s="11">
        <v>-15</v>
      </c>
      <c r="F14" s="11">
        <v>32</v>
      </c>
      <c r="G14" s="53"/>
    </row>
    <row r="15" spans="1:7" ht="12.75">
      <c r="A15" s="10" t="s">
        <v>57</v>
      </c>
      <c r="D15" s="11">
        <v>33</v>
      </c>
      <c r="E15" s="11">
        <v>30</v>
      </c>
      <c r="F15" s="11">
        <v>80</v>
      </c>
      <c r="G15" s="53"/>
    </row>
    <row r="16" spans="1:7" ht="15" customHeight="1">
      <c r="A16" s="10" t="s">
        <v>61</v>
      </c>
      <c r="D16" s="11">
        <v>9</v>
      </c>
      <c r="E16" s="11">
        <v>9</v>
      </c>
      <c r="F16" s="11">
        <v>24</v>
      </c>
      <c r="G16" s="53"/>
    </row>
    <row r="17" spans="1:7" ht="12.75">
      <c r="A17" s="16" t="s">
        <v>13</v>
      </c>
      <c r="B17" s="6"/>
      <c r="C17" s="6"/>
      <c r="D17" s="17">
        <f>D15-D16</f>
        <v>24</v>
      </c>
      <c r="E17" s="17">
        <f>E15-E16</f>
        <v>21</v>
      </c>
      <c r="F17" s="17">
        <f>F15-F16</f>
        <v>56</v>
      </c>
      <c r="G17" s="53"/>
    </row>
    <row r="18" spans="1:7" ht="12.75">
      <c r="A18" s="3" t="s">
        <v>62</v>
      </c>
      <c r="B18" s="3"/>
      <c r="C18" s="3"/>
      <c r="D18" s="53">
        <v>5</v>
      </c>
      <c r="E18" s="53">
        <v>5</v>
      </c>
      <c r="F18" s="53">
        <v>10</v>
      </c>
      <c r="G18" s="53"/>
    </row>
    <row r="19" spans="1:7" ht="12.75">
      <c r="A19" s="3"/>
      <c r="B19" s="3"/>
      <c r="C19" s="3"/>
      <c r="D19" s="53"/>
      <c r="E19" s="53"/>
      <c r="F19" s="53"/>
      <c r="G19" s="53"/>
    </row>
    <row r="20" spans="1:7" ht="12.75">
      <c r="A20" s="1" t="s">
        <v>55</v>
      </c>
      <c r="D20" s="18"/>
      <c r="E20" s="18"/>
      <c r="F20" s="18"/>
      <c r="G20" s="18"/>
    </row>
    <row r="21" spans="1:7" ht="12.75">
      <c r="A21" s="1" t="s">
        <v>64</v>
      </c>
      <c r="D21" s="18"/>
      <c r="E21" s="18"/>
      <c r="F21" s="18"/>
      <c r="G21" s="18"/>
    </row>
    <row r="22" spans="4:7" ht="12.75">
      <c r="D22" s="18"/>
      <c r="E22" s="18"/>
      <c r="F22" s="18"/>
      <c r="G22" s="18"/>
    </row>
    <row r="23" spans="1:7" ht="12.75">
      <c r="A23" s="8" t="s">
        <v>14</v>
      </c>
      <c r="B23" s="6"/>
      <c r="C23" s="6"/>
      <c r="D23" s="19">
        <v>2010</v>
      </c>
      <c r="E23" s="19">
        <v>2011</v>
      </c>
      <c r="F23" s="19">
        <v>2012</v>
      </c>
      <c r="G23" s="56"/>
    </row>
    <row r="24" spans="1:7" ht="12.75">
      <c r="A24" s="10" t="s">
        <v>15</v>
      </c>
      <c r="D24" s="11">
        <v>32</v>
      </c>
      <c r="E24" s="11">
        <v>28</v>
      </c>
      <c r="F24" s="11">
        <v>26</v>
      </c>
      <c r="G24" s="53"/>
    </row>
    <row r="25" spans="1:7" ht="12.75">
      <c r="A25" s="10" t="s">
        <v>16</v>
      </c>
      <c r="D25" s="11">
        <v>281</v>
      </c>
      <c r="E25" s="11">
        <v>329</v>
      </c>
      <c r="F25" s="11">
        <v>439</v>
      </c>
      <c r="G25" s="53"/>
    </row>
    <row r="26" spans="1:7" ht="12.75">
      <c r="A26" s="10" t="s">
        <v>17</v>
      </c>
      <c r="D26" s="11">
        <f>D7</f>
        <v>397</v>
      </c>
      <c r="E26" s="11">
        <f>E7</f>
        <v>447</v>
      </c>
      <c r="F26" s="11">
        <f>F7</f>
        <v>601</v>
      </c>
      <c r="G26" s="53"/>
    </row>
    <row r="27" spans="1:7" ht="12.75">
      <c r="A27" s="20" t="s">
        <v>18</v>
      </c>
      <c r="B27" s="6"/>
      <c r="C27" s="6"/>
      <c r="D27" s="21">
        <f>D24+D25+D26</f>
        <v>710</v>
      </c>
      <c r="E27" s="21">
        <f>E24+E25+E26</f>
        <v>804</v>
      </c>
      <c r="F27" s="21">
        <f>F24+F25+F26</f>
        <v>1066</v>
      </c>
      <c r="G27" s="57"/>
    </row>
    <row r="28" spans="1:7" ht="12.75">
      <c r="A28" s="10" t="s">
        <v>59</v>
      </c>
      <c r="D28" s="11">
        <v>307</v>
      </c>
      <c r="E28" s="11">
        <v>315</v>
      </c>
      <c r="F28" s="11">
        <v>302</v>
      </c>
      <c r="G28" s="53"/>
    </row>
    <row r="29" spans="1:7" ht="12.75">
      <c r="A29" s="22" t="s">
        <v>20</v>
      </c>
      <c r="D29" s="11">
        <v>50</v>
      </c>
      <c r="E29" s="11">
        <f>D29+E10-10</f>
        <v>68</v>
      </c>
      <c r="F29" s="11">
        <f>E29+F10-12</f>
        <v>95</v>
      </c>
      <c r="G29" s="53"/>
    </row>
    <row r="30" spans="1:7" ht="12.75">
      <c r="A30" s="22" t="s">
        <v>21</v>
      </c>
      <c r="B30" s="23"/>
      <c r="C30" s="23"/>
      <c r="D30" s="24">
        <f>D28-D29</f>
        <v>257</v>
      </c>
      <c r="E30" s="24">
        <f>E28-E29</f>
        <v>247</v>
      </c>
      <c r="F30" s="24">
        <f>F28-F29</f>
        <v>207</v>
      </c>
      <c r="G30" s="57"/>
    </row>
    <row r="31" spans="1:7" ht="12.75">
      <c r="A31" s="5" t="s">
        <v>22</v>
      </c>
      <c r="B31" s="6"/>
      <c r="C31" s="6"/>
      <c r="D31" s="25">
        <f>D27+D30</f>
        <v>967</v>
      </c>
      <c r="E31" s="25">
        <f>E27+E30</f>
        <v>1051</v>
      </c>
      <c r="F31" s="25">
        <f>F27+F30</f>
        <v>1273</v>
      </c>
      <c r="G31" s="58"/>
    </row>
    <row r="32" spans="4:7" ht="12.75">
      <c r="D32" s="18"/>
      <c r="E32" s="18"/>
      <c r="F32" s="18"/>
      <c r="G32" s="18"/>
    </row>
    <row r="33" spans="1:7" ht="12.75">
      <c r="A33" s="26" t="s">
        <v>23</v>
      </c>
      <c r="B33" s="27"/>
      <c r="C33" s="27"/>
      <c r="D33" s="28">
        <f>D31-D34-D35-D36-D38-D39</f>
        <v>388</v>
      </c>
      <c r="E33" s="28">
        <f>E31-E34-E35-E36-E38-E39</f>
        <v>428</v>
      </c>
      <c r="F33" s="28">
        <f>F31-F34-F35-F36-F38-F39</f>
        <v>443</v>
      </c>
      <c r="G33" s="53"/>
    </row>
    <row r="34" spans="1:7" ht="12.75">
      <c r="A34" s="10" t="s">
        <v>24</v>
      </c>
      <c r="D34" s="11">
        <f>INT(D16)</f>
        <v>9</v>
      </c>
      <c r="E34" s="11">
        <f>INT(E16)</f>
        <v>9</v>
      </c>
      <c r="F34" s="11">
        <f>INT(F16)</f>
        <v>24</v>
      </c>
      <c r="G34" s="53"/>
    </row>
    <row r="35" spans="1:7" ht="12.75">
      <c r="A35" s="10" t="s">
        <v>25</v>
      </c>
      <c r="D35" s="11">
        <f>INT(D11/6)</f>
        <v>55</v>
      </c>
      <c r="E35" s="11">
        <f>INT(E11/6)</f>
        <v>71</v>
      </c>
      <c r="F35" s="11">
        <f>INT(F11/6)</f>
        <v>94</v>
      </c>
      <c r="G35" s="53"/>
    </row>
    <row r="36" spans="1:7" ht="12.75">
      <c r="A36" s="10" t="s">
        <v>26</v>
      </c>
      <c r="D36" s="11">
        <v>190</v>
      </c>
      <c r="E36" s="11">
        <v>212</v>
      </c>
      <c r="F36" s="11">
        <v>345</v>
      </c>
      <c r="G36" s="53"/>
    </row>
    <row r="37" spans="1:7" ht="12.75">
      <c r="A37" s="20" t="s">
        <v>27</v>
      </c>
      <c r="B37" s="6"/>
      <c r="C37" s="6"/>
      <c r="D37" s="21">
        <f>D33+D34+D35+D36</f>
        <v>642</v>
      </c>
      <c r="E37" s="21">
        <f>E33+E34+E35+E36</f>
        <v>720</v>
      </c>
      <c r="F37" s="21">
        <f>F33+F34+F35+F36</f>
        <v>906</v>
      </c>
      <c r="G37" s="57"/>
    </row>
    <row r="38" spans="1:7" ht="12.75">
      <c r="A38" s="10" t="s">
        <v>28</v>
      </c>
      <c r="D38" s="11">
        <v>95</v>
      </c>
      <c r="E38" s="11">
        <f>D38-10</f>
        <v>85</v>
      </c>
      <c r="F38" s="11">
        <f>E38-10</f>
        <v>75</v>
      </c>
      <c r="G38" s="53"/>
    </row>
    <row r="39" spans="1:7" ht="12.75">
      <c r="A39" s="10" t="s">
        <v>29</v>
      </c>
      <c r="D39" s="11">
        <v>230</v>
      </c>
      <c r="E39" s="11">
        <f>D39+E17-E18</f>
        <v>246</v>
      </c>
      <c r="F39" s="11">
        <f>E39+F17-F18</f>
        <v>292</v>
      </c>
      <c r="G39" s="53"/>
    </row>
    <row r="40" spans="1:7" ht="12.75">
      <c r="A40" s="5" t="s">
        <v>30</v>
      </c>
      <c r="B40" s="6"/>
      <c r="C40" s="6"/>
      <c r="D40" s="25">
        <f>D37+D38+D39</f>
        <v>967</v>
      </c>
      <c r="E40" s="25">
        <f>E37+E38+E39</f>
        <v>1051</v>
      </c>
      <c r="F40" s="25">
        <f>F37+F38+F39</f>
        <v>1273</v>
      </c>
      <c r="G40" s="58"/>
    </row>
    <row r="41" spans="1:7" ht="12.75">
      <c r="A41" s="29"/>
      <c r="D41" s="30"/>
      <c r="E41" s="30"/>
      <c r="F41" s="30"/>
      <c r="G41" s="30"/>
    </row>
    <row r="42" spans="1:7" ht="12.75">
      <c r="A42" s="8" t="s">
        <v>31</v>
      </c>
      <c r="B42" s="6"/>
      <c r="C42" s="6"/>
      <c r="D42" s="31"/>
      <c r="E42" s="9">
        <v>2011</v>
      </c>
      <c r="F42" s="9">
        <v>2012</v>
      </c>
      <c r="G42" s="54"/>
    </row>
    <row r="43" spans="1:7" ht="12.75">
      <c r="A43" s="32" t="s">
        <v>32</v>
      </c>
      <c r="D43" s="33"/>
      <c r="E43" s="34"/>
      <c r="F43" s="34"/>
      <c r="G43" s="3"/>
    </row>
    <row r="44" spans="1:7" ht="12.75">
      <c r="A44" s="10"/>
      <c r="B44" s="1" t="s">
        <v>58</v>
      </c>
      <c r="D44" s="33"/>
      <c r="E44" s="11"/>
      <c r="F44" s="11"/>
      <c r="G44" s="53"/>
    </row>
    <row r="45" spans="1:7" ht="12.75">
      <c r="A45" s="10"/>
      <c r="D45" s="35"/>
      <c r="E45" s="11"/>
      <c r="F45" s="11"/>
      <c r="G45" s="53"/>
    </row>
    <row r="46" spans="1:7" ht="12.75">
      <c r="A46" s="32" t="s">
        <v>33</v>
      </c>
      <c r="D46" s="33"/>
      <c r="E46" s="11"/>
      <c r="F46" s="11"/>
      <c r="G46" s="53"/>
    </row>
    <row r="47" spans="1:7" ht="12.75">
      <c r="A47" s="10"/>
      <c r="B47" s="1" t="s">
        <v>34</v>
      </c>
      <c r="D47" s="33"/>
      <c r="E47" s="11"/>
      <c r="F47" s="11"/>
      <c r="G47" s="53"/>
    </row>
    <row r="48" spans="1:7" ht="12.75">
      <c r="A48" s="10"/>
      <c r="B48" s="1" t="s">
        <v>9</v>
      </c>
      <c r="E48" s="11"/>
      <c r="F48" s="11"/>
      <c r="G48" s="53"/>
    </row>
    <row r="49" spans="1:7" ht="12.75">
      <c r="A49" s="10"/>
      <c r="B49" s="1" t="s">
        <v>11</v>
      </c>
      <c r="E49" s="11"/>
      <c r="F49" s="11"/>
      <c r="G49" s="53"/>
    </row>
    <row r="50" spans="1:7" ht="12.75">
      <c r="A50" s="10"/>
      <c r="B50" s="1" t="s">
        <v>35</v>
      </c>
      <c r="E50" s="11"/>
      <c r="F50" s="11"/>
      <c r="G50" s="53"/>
    </row>
    <row r="51" spans="1:7" ht="12.75">
      <c r="A51" s="10"/>
      <c r="B51" s="1" t="s">
        <v>36</v>
      </c>
      <c r="E51" s="11"/>
      <c r="F51" s="11"/>
      <c r="G51" s="53"/>
    </row>
    <row r="52" spans="1:7" ht="12.75">
      <c r="A52" s="10"/>
      <c r="B52" s="1" t="s">
        <v>37</v>
      </c>
      <c r="E52" s="11"/>
      <c r="F52" s="11"/>
      <c r="G52" s="53"/>
    </row>
    <row r="53" spans="1:7" ht="12.75">
      <c r="A53" s="10"/>
      <c r="B53" s="1" t="s">
        <v>62</v>
      </c>
      <c r="E53" s="11"/>
      <c r="F53" s="11"/>
      <c r="G53" s="53"/>
    </row>
    <row r="54" spans="1:7" ht="12.75">
      <c r="A54" s="10"/>
      <c r="B54" s="1" t="s">
        <v>38</v>
      </c>
      <c r="E54" s="11"/>
      <c r="F54" s="11"/>
      <c r="G54" s="53"/>
    </row>
    <row r="55" spans="1:7" ht="12.75">
      <c r="A55" s="10"/>
      <c r="C55" s="1" t="s">
        <v>39</v>
      </c>
      <c r="E55" s="11"/>
      <c r="F55" s="11"/>
      <c r="G55" s="53"/>
    </row>
    <row r="56" spans="1:7" ht="12.75">
      <c r="A56" s="10"/>
      <c r="E56" s="11"/>
      <c r="F56" s="11"/>
      <c r="G56" s="53"/>
    </row>
    <row r="57" spans="1:7" ht="12.75">
      <c r="A57" s="36" t="s">
        <v>40</v>
      </c>
      <c r="B57" s="37"/>
      <c r="C57" s="37"/>
      <c r="D57" s="37"/>
      <c r="E57" s="38"/>
      <c r="F57" s="38"/>
      <c r="G57" s="58"/>
    </row>
    <row r="58" spans="1:7" ht="12.75">
      <c r="A58" s="10"/>
      <c r="E58" s="11"/>
      <c r="F58" s="11"/>
      <c r="G58" s="53"/>
    </row>
    <row r="59" spans="1:7" ht="12.75">
      <c r="A59" s="10" t="s">
        <v>41</v>
      </c>
      <c r="E59" s="11"/>
      <c r="F59" s="11"/>
      <c r="G59" s="53"/>
    </row>
    <row r="60" spans="1:7" ht="12.75">
      <c r="A60" s="10"/>
      <c r="B60" s="1" t="s">
        <v>42</v>
      </c>
      <c r="E60" s="11"/>
      <c r="F60" s="11"/>
      <c r="G60" s="53"/>
    </row>
    <row r="61" spans="1:7" ht="12.75">
      <c r="A61" s="10"/>
      <c r="B61" s="1" t="s">
        <v>43</v>
      </c>
      <c r="E61" s="11"/>
      <c r="F61" s="11"/>
      <c r="G61" s="53"/>
    </row>
    <row r="62" spans="1:7" ht="12.75">
      <c r="A62" s="10"/>
      <c r="B62" s="1" t="s">
        <v>44</v>
      </c>
      <c r="E62" s="11"/>
      <c r="F62" s="11"/>
      <c r="G62" s="53"/>
    </row>
    <row r="63" spans="1:7" ht="12.75">
      <c r="A63" s="36" t="s">
        <v>45</v>
      </c>
      <c r="B63" s="37"/>
      <c r="C63" s="37"/>
      <c r="D63" s="37"/>
      <c r="E63" s="38"/>
      <c r="F63" s="38"/>
      <c r="G63" s="58"/>
    </row>
    <row r="64" spans="1:7" ht="12.75">
      <c r="A64" s="29"/>
      <c r="B64" s="29"/>
      <c r="C64" s="29"/>
      <c r="D64" s="29"/>
      <c r="E64" s="30"/>
      <c r="F64" s="30"/>
      <c r="G64" s="30"/>
    </row>
    <row r="66" spans="1:7" ht="12.75">
      <c r="A66" s="8" t="s">
        <v>46</v>
      </c>
      <c r="B66" s="6"/>
      <c r="C66" s="6"/>
      <c r="D66" s="9">
        <v>2010</v>
      </c>
      <c r="E66" s="9">
        <v>2011</v>
      </c>
      <c r="F66" s="9">
        <v>2012</v>
      </c>
      <c r="G66" s="54"/>
    </row>
    <row r="67" spans="1:7" ht="12.75">
      <c r="A67" s="26" t="s">
        <v>47</v>
      </c>
      <c r="B67" s="27"/>
      <c r="C67" s="27"/>
      <c r="D67" s="41">
        <f>D17/D3</f>
        <v>0.010728654447921324</v>
      </c>
      <c r="E67" s="41">
        <f>E17/E3</f>
        <v>0.0077951002227171495</v>
      </c>
      <c r="F67" s="41">
        <f>F17/F3</f>
        <v>0.015721504772599662</v>
      </c>
      <c r="G67" s="59"/>
    </row>
    <row r="68" spans="1:7" ht="12.75">
      <c r="A68" s="10" t="s">
        <v>48</v>
      </c>
      <c r="B68" s="3"/>
      <c r="C68" s="3"/>
      <c r="D68" s="39">
        <f>D17*2/(D39+D39-D17)</f>
        <v>0.11009174311926606</v>
      </c>
      <c r="E68" s="39">
        <f>E17*2/(E39+D39)</f>
        <v>0.08823529411764706</v>
      </c>
      <c r="F68" s="39">
        <f>F17*2/(F39+E39)</f>
        <v>0.20817843866171004</v>
      </c>
      <c r="G68" s="59"/>
    </row>
    <row r="69" spans="1:7" ht="12.75">
      <c r="A69" s="10" t="s">
        <v>49</v>
      </c>
      <c r="B69" s="3"/>
      <c r="C69" s="3"/>
      <c r="D69" s="39">
        <f>(D38+D33)/(D38+D39+D33)</f>
        <v>0.6774193548387096</v>
      </c>
      <c r="E69" s="39">
        <f>(E38+E33)/(E38+E39+E33)</f>
        <v>0.6758893280632411</v>
      </c>
      <c r="F69" s="39">
        <f>(F38+F33)/(F38+F39+F33)</f>
        <v>0.6395061728395062</v>
      </c>
      <c r="G69" s="59"/>
    </row>
    <row r="70" spans="1:7" ht="12.75">
      <c r="A70" s="10" t="s">
        <v>50</v>
      </c>
      <c r="B70" s="3"/>
      <c r="C70" s="3"/>
      <c r="D70" s="40">
        <f>D25*365/D3</f>
        <v>45.84935181046044</v>
      </c>
      <c r="E70" s="40">
        <f>E25*365/E3</f>
        <v>44.574981440237565</v>
      </c>
      <c r="F70" s="40">
        <f>F25*365/F3</f>
        <v>44.98455923638405</v>
      </c>
      <c r="G70" s="61"/>
    </row>
    <row r="71" spans="1:7" ht="12.75">
      <c r="A71" s="10" t="s">
        <v>51</v>
      </c>
      <c r="B71" s="3"/>
      <c r="C71" s="3"/>
      <c r="D71" s="40">
        <f>D36*365/D6</f>
        <v>40.34322280395579</v>
      </c>
      <c r="E71" s="40">
        <f>E36*365/E6</f>
        <v>40.491889063317636</v>
      </c>
      <c r="F71" s="40">
        <f>F36*365/F6</f>
        <v>47.62670196671709</v>
      </c>
      <c r="G71" s="61"/>
    </row>
    <row r="72" spans="1:7" ht="12.75">
      <c r="A72" s="14" t="s">
        <v>52</v>
      </c>
      <c r="B72" s="2"/>
      <c r="C72" s="2"/>
      <c r="D72" s="52">
        <f>D26*365/D4</f>
        <v>91.82826362484157</v>
      </c>
      <c r="E72" s="52">
        <f>E26*365/E4</f>
        <v>87.67060720042987</v>
      </c>
      <c r="F72" s="52">
        <f>F26*365/F4</f>
        <v>88.09839357429719</v>
      </c>
      <c r="G72" s="61"/>
    </row>
    <row r="74" spans="1:7" ht="12.75">
      <c r="A74" s="8" t="s">
        <v>53</v>
      </c>
      <c r="B74" s="6"/>
      <c r="C74" s="6"/>
      <c r="D74" s="9">
        <v>2010</v>
      </c>
      <c r="E74" s="9">
        <v>2011</v>
      </c>
      <c r="F74" s="9">
        <v>2012</v>
      </c>
      <c r="G74" s="54"/>
    </row>
    <row r="75" spans="1:7" ht="12.75">
      <c r="A75" s="10" t="s">
        <v>1</v>
      </c>
      <c r="D75" s="39">
        <f aca="true" t="shared" si="0" ref="D75:F76">D3/D$3</f>
        <v>1</v>
      </c>
      <c r="E75" s="39">
        <f t="shared" si="0"/>
        <v>1</v>
      </c>
      <c r="F75" s="39">
        <f t="shared" si="0"/>
        <v>1</v>
      </c>
      <c r="G75" s="59"/>
    </row>
    <row r="76" spans="1:7" ht="12.75">
      <c r="A76" s="10" t="s">
        <v>2</v>
      </c>
      <c r="D76" s="39">
        <f t="shared" si="0"/>
        <v>0.705409029950827</v>
      </c>
      <c r="E76" s="39">
        <f t="shared" si="0"/>
        <v>0.6907943578322198</v>
      </c>
      <c r="F76" s="39">
        <f t="shared" si="0"/>
        <v>0.6990454800673779</v>
      </c>
      <c r="G76" s="59"/>
    </row>
    <row r="77" spans="1:7" ht="12.75">
      <c r="A77" s="10" t="s">
        <v>9</v>
      </c>
      <c r="D77" s="39">
        <f aca="true" t="shared" si="1" ref="D77:F79">D9/D$3</f>
        <v>0.09119356280733125</v>
      </c>
      <c r="E77" s="39">
        <f t="shared" si="1"/>
        <v>0.09688195991091314</v>
      </c>
      <c r="F77" s="39">
        <f t="shared" si="1"/>
        <v>0.09685569904548007</v>
      </c>
      <c r="G77" s="59"/>
    </row>
    <row r="78" spans="1:7" ht="12.75">
      <c r="A78" s="10" t="s">
        <v>10</v>
      </c>
      <c r="D78" s="39">
        <f t="shared" si="1"/>
        <v>0.011175681716584712</v>
      </c>
      <c r="E78" s="39">
        <f t="shared" si="1"/>
        <v>0.010393466963622866</v>
      </c>
      <c r="F78" s="39">
        <f t="shared" si="1"/>
        <v>0.010948905109489052</v>
      </c>
      <c r="G78" s="59"/>
    </row>
    <row r="79" spans="1:7" ht="12.75">
      <c r="A79" s="10" t="s">
        <v>11</v>
      </c>
      <c r="D79" s="39">
        <f t="shared" si="1"/>
        <v>0.14886008046490837</v>
      </c>
      <c r="E79" s="39">
        <f t="shared" si="1"/>
        <v>0.15961395694135114</v>
      </c>
      <c r="F79" s="39">
        <f t="shared" si="1"/>
        <v>0.15946097697922515</v>
      </c>
      <c r="G79" s="59"/>
    </row>
    <row r="80" spans="1:7" ht="12.75">
      <c r="A80" s="10" t="s">
        <v>35</v>
      </c>
      <c r="D80" s="39">
        <f>D13/D$3</f>
        <v>0.028609745194456863</v>
      </c>
      <c r="E80" s="39">
        <f>E13/E$3</f>
        <v>0.025612472160356347</v>
      </c>
      <c r="F80" s="39">
        <f>F13/F$3</f>
        <v>0.02021336327905671</v>
      </c>
      <c r="G80" s="59"/>
    </row>
    <row r="81" spans="1:7" ht="12.75">
      <c r="A81" s="10" t="s">
        <v>57</v>
      </c>
      <c r="D81" s="39">
        <f aca="true" t="shared" si="2" ref="D81:F83">D15/D$3</f>
        <v>0.014751899865891819</v>
      </c>
      <c r="E81" s="39">
        <f t="shared" si="2"/>
        <v>0.011135857461024499</v>
      </c>
      <c r="F81" s="39">
        <f t="shared" si="2"/>
        <v>0.022459292532285232</v>
      </c>
      <c r="G81" s="59"/>
    </row>
    <row r="82" spans="1:7" ht="12.75">
      <c r="A82" s="10" t="s">
        <v>36</v>
      </c>
      <c r="D82" s="39">
        <f t="shared" si="2"/>
        <v>0.004023245417970496</v>
      </c>
      <c r="E82" s="39">
        <f t="shared" si="2"/>
        <v>0.0033407572383073497</v>
      </c>
      <c r="F82" s="39">
        <f t="shared" si="2"/>
        <v>0.00673778775968557</v>
      </c>
      <c r="G82" s="59"/>
    </row>
    <row r="83" spans="1:7" ht="12.75">
      <c r="A83" s="16" t="s">
        <v>13</v>
      </c>
      <c r="B83" s="6"/>
      <c r="C83" s="6"/>
      <c r="D83" s="42">
        <f t="shared" si="2"/>
        <v>0.010728654447921324</v>
      </c>
      <c r="E83" s="42">
        <f t="shared" si="2"/>
        <v>0.0077951002227171495</v>
      </c>
      <c r="F83" s="42">
        <f t="shared" si="2"/>
        <v>0.015721504772599662</v>
      </c>
      <c r="G83" s="59"/>
    </row>
    <row r="84" spans="4:7" ht="12.75">
      <c r="D84" s="43"/>
      <c r="E84" s="43"/>
      <c r="F84" s="43"/>
      <c r="G84" s="43"/>
    </row>
    <row r="85" spans="1:7" ht="12.75">
      <c r="A85" s="8" t="s">
        <v>54</v>
      </c>
      <c r="B85" s="6"/>
      <c r="C85" s="6"/>
      <c r="D85" s="19">
        <v>2010</v>
      </c>
      <c r="E85" s="19">
        <v>2011</v>
      </c>
      <c r="F85" s="19">
        <v>2012</v>
      </c>
      <c r="G85" s="56"/>
    </row>
    <row r="86" spans="1:7" ht="12.75">
      <c r="A86" s="10" t="s">
        <v>15</v>
      </c>
      <c r="D86" s="39">
        <f aca="true" t="shared" si="3" ref="D86:F93">D24/D$31</f>
        <v>0.033092037228541885</v>
      </c>
      <c r="E86" s="39">
        <f t="shared" si="3"/>
        <v>0.02664129400570885</v>
      </c>
      <c r="F86" s="39">
        <f t="shared" si="3"/>
        <v>0.0204241948153967</v>
      </c>
      <c r="G86" s="59"/>
    </row>
    <row r="87" spans="1:7" ht="12.75">
      <c r="A87" s="10" t="s">
        <v>16</v>
      </c>
      <c r="D87" s="39">
        <f t="shared" si="3"/>
        <v>0.2905894519131334</v>
      </c>
      <c r="E87" s="39">
        <f t="shared" si="3"/>
        <v>0.31303520456707895</v>
      </c>
      <c r="F87" s="39">
        <f t="shared" si="3"/>
        <v>0.3448546739984289</v>
      </c>
      <c r="G87" s="59"/>
    </row>
    <row r="88" spans="1:7" ht="12.75">
      <c r="A88" s="10" t="s">
        <v>17</v>
      </c>
      <c r="D88" s="39">
        <f t="shared" si="3"/>
        <v>0.4105480868665977</v>
      </c>
      <c r="E88" s="39">
        <f t="shared" si="3"/>
        <v>0.4253092293054234</v>
      </c>
      <c r="F88" s="39">
        <f t="shared" si="3"/>
        <v>0.4721131186174391</v>
      </c>
      <c r="G88" s="59"/>
    </row>
    <row r="89" spans="1:7" ht="12.75">
      <c r="A89" s="20" t="s">
        <v>18</v>
      </c>
      <c r="B89" s="44"/>
      <c r="C89" s="44"/>
      <c r="D89" s="45">
        <f t="shared" si="3"/>
        <v>0.734229576008273</v>
      </c>
      <c r="E89" s="45">
        <f t="shared" si="3"/>
        <v>0.7649857278782112</v>
      </c>
      <c r="F89" s="45">
        <f t="shared" si="3"/>
        <v>0.8373919874312648</v>
      </c>
      <c r="G89" s="62"/>
    </row>
    <row r="90" spans="1:7" ht="12.75">
      <c r="A90" s="10" t="s">
        <v>19</v>
      </c>
      <c r="D90" s="39">
        <f t="shared" si="3"/>
        <v>0.31747673216132366</v>
      </c>
      <c r="E90" s="39">
        <f t="shared" si="3"/>
        <v>0.29971455756422455</v>
      </c>
      <c r="F90" s="39">
        <f t="shared" si="3"/>
        <v>0.23723487824037706</v>
      </c>
      <c r="G90" s="59"/>
    </row>
    <row r="91" spans="1:7" ht="12.75">
      <c r="A91" s="22" t="s">
        <v>20</v>
      </c>
      <c r="D91" s="39">
        <f t="shared" si="3"/>
        <v>0.05170630816959669</v>
      </c>
      <c r="E91" s="39">
        <f t="shared" si="3"/>
        <v>0.06470028544243578</v>
      </c>
      <c r="F91" s="39">
        <f t="shared" si="3"/>
        <v>0.07462686567164178</v>
      </c>
      <c r="G91" s="59"/>
    </row>
    <row r="92" spans="1:7" ht="12.75">
      <c r="A92" s="22" t="s">
        <v>21</v>
      </c>
      <c r="B92" s="23"/>
      <c r="C92" s="23"/>
      <c r="D92" s="46">
        <f t="shared" si="3"/>
        <v>0.265770423991727</v>
      </c>
      <c r="E92" s="46">
        <f t="shared" si="3"/>
        <v>0.23501427212178877</v>
      </c>
      <c r="F92" s="46">
        <f t="shared" si="3"/>
        <v>0.16260801256873528</v>
      </c>
      <c r="G92" s="62"/>
    </row>
    <row r="93" spans="1:7" ht="12.75">
      <c r="A93" s="5" t="s">
        <v>22</v>
      </c>
      <c r="B93" s="50"/>
      <c r="C93" s="51"/>
      <c r="D93" s="49">
        <f t="shared" si="3"/>
        <v>1</v>
      </c>
      <c r="E93" s="47">
        <f t="shared" si="3"/>
        <v>1</v>
      </c>
      <c r="F93" s="47">
        <f t="shared" si="3"/>
        <v>1</v>
      </c>
      <c r="G93" s="60"/>
    </row>
    <row r="94" spans="1:7" ht="12.75">
      <c r="A94" s="29"/>
      <c r="B94" s="29"/>
      <c r="C94" s="29"/>
      <c r="D94" s="48"/>
      <c r="E94" s="48"/>
      <c r="F94" s="48"/>
      <c r="G94" s="48"/>
    </row>
    <row r="95" spans="1:7" ht="12.75">
      <c r="A95" s="26" t="s">
        <v>23</v>
      </c>
      <c r="B95" s="27"/>
      <c r="C95" s="27"/>
      <c r="D95" s="41">
        <f aca="true" t="shared" si="4" ref="D95:F102">D33/D$31</f>
        <v>0.4012409513960703</v>
      </c>
      <c r="E95" s="41">
        <f t="shared" si="4"/>
        <v>0.4072312083729781</v>
      </c>
      <c r="F95" s="41">
        <f t="shared" si="4"/>
        <v>0.3479968578161822</v>
      </c>
      <c r="G95" s="59"/>
    </row>
    <row r="96" spans="1:7" ht="12.75">
      <c r="A96" s="10" t="s">
        <v>24</v>
      </c>
      <c r="D96" s="39">
        <f t="shared" si="4"/>
        <v>0.009307135470527405</v>
      </c>
      <c r="E96" s="39">
        <f t="shared" si="4"/>
        <v>0.008563273073263558</v>
      </c>
      <c r="F96" s="39">
        <f t="shared" si="4"/>
        <v>0.018853102906520033</v>
      </c>
      <c r="G96" s="59"/>
    </row>
    <row r="97" spans="1:7" ht="12.75">
      <c r="A97" s="10" t="s">
        <v>25</v>
      </c>
      <c r="D97" s="39">
        <f t="shared" si="4"/>
        <v>0.05687693898655636</v>
      </c>
      <c r="E97" s="39">
        <f t="shared" si="4"/>
        <v>0.0675547098001903</v>
      </c>
      <c r="F97" s="39">
        <f t="shared" si="4"/>
        <v>0.07384131971720345</v>
      </c>
      <c r="G97" s="59"/>
    </row>
    <row r="98" spans="1:7" ht="12.75">
      <c r="A98" s="10" t="s">
        <v>26</v>
      </c>
      <c r="D98" s="39">
        <f t="shared" si="4"/>
        <v>0.19648397104446744</v>
      </c>
      <c r="E98" s="39">
        <f t="shared" si="4"/>
        <v>0.2017126546146527</v>
      </c>
      <c r="F98" s="39">
        <f t="shared" si="4"/>
        <v>0.27101335428122547</v>
      </c>
      <c r="G98" s="59"/>
    </row>
    <row r="99" spans="1:7" ht="12.75">
      <c r="A99" s="20" t="s">
        <v>27</v>
      </c>
      <c r="B99" s="6"/>
      <c r="C99" s="6"/>
      <c r="D99" s="45">
        <f t="shared" si="4"/>
        <v>0.6639089968976215</v>
      </c>
      <c r="E99" s="45">
        <f t="shared" si="4"/>
        <v>0.6850618458610847</v>
      </c>
      <c r="F99" s="45">
        <f t="shared" si="4"/>
        <v>0.7117046347211312</v>
      </c>
      <c r="G99" s="62"/>
    </row>
    <row r="100" spans="1:7" ht="12.75">
      <c r="A100" s="10" t="s">
        <v>28</v>
      </c>
      <c r="D100" s="39">
        <f t="shared" si="4"/>
        <v>0.09824198552223372</v>
      </c>
      <c r="E100" s="39">
        <f t="shared" si="4"/>
        <v>0.08087535680304472</v>
      </c>
      <c r="F100" s="39">
        <f t="shared" si="4"/>
        <v>0.0589159465828751</v>
      </c>
      <c r="G100" s="59"/>
    </row>
    <row r="101" spans="1:7" ht="12.75">
      <c r="A101" s="10" t="s">
        <v>29</v>
      </c>
      <c r="D101" s="39">
        <f t="shared" si="4"/>
        <v>0.2378490175801448</v>
      </c>
      <c r="E101" s="39">
        <f t="shared" si="4"/>
        <v>0.2340627973358706</v>
      </c>
      <c r="F101" s="39">
        <f t="shared" si="4"/>
        <v>0.2293794186959937</v>
      </c>
      <c r="G101" s="59"/>
    </row>
    <row r="102" spans="1:7" ht="12.75">
      <c r="A102" s="5" t="s">
        <v>30</v>
      </c>
      <c r="B102" s="6"/>
      <c r="C102" s="6"/>
      <c r="D102" s="47">
        <f t="shared" si="4"/>
        <v>1</v>
      </c>
      <c r="E102" s="47">
        <f t="shared" si="4"/>
        <v>1</v>
      </c>
      <c r="F102" s="47">
        <f t="shared" si="4"/>
        <v>1</v>
      </c>
      <c r="G102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IESE</dc:creator>
  <cp:keywords/>
  <dc:description/>
  <cp:lastModifiedBy>Fernández, Pablo</cp:lastModifiedBy>
  <dcterms:created xsi:type="dcterms:W3CDTF">2004-03-01T17:58:44Z</dcterms:created>
  <dcterms:modified xsi:type="dcterms:W3CDTF">2017-11-21T00:04:37Z</dcterms:modified>
  <cp:category/>
  <cp:version/>
  <cp:contentType/>
  <cp:contentStatus/>
</cp:coreProperties>
</file>