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726" activeTab="1"/>
  </bookViews>
  <sheets>
    <sheet name="Formato Estándar" sheetId="1" r:id="rId1"/>
    <sheet name="Cuentas" sheetId="2" r:id="rId2"/>
  </sheets>
  <definedNames/>
  <calcPr fullCalcOnLoad="1"/>
</workbook>
</file>

<file path=xl/sharedStrings.xml><?xml version="1.0" encoding="utf-8"?>
<sst xmlns="http://schemas.openxmlformats.org/spreadsheetml/2006/main" count="270" uniqueCount="121">
  <si>
    <t>MERCADONA SA</t>
  </si>
  <si>
    <t>Balance de situación</t>
  </si>
  <si>
    <t>Registro local/No consolidado</t>
  </si>
  <si>
    <t>31/12/2005
mil EUR</t>
  </si>
  <si>
    <t>31/12/2006
mil EUR</t>
  </si>
  <si>
    <t>31/12/2007
mil EUR</t>
  </si>
  <si>
    <t>31/12/2008
mil EUR</t>
  </si>
  <si>
    <t>31/12/2009
mil EUR</t>
  </si>
  <si>
    <t>31/12/2010
mil EUR</t>
  </si>
  <si>
    <t>31/12/2011
mil EUR</t>
  </si>
  <si>
    <t>31/12/2012
mil EUR</t>
  </si>
  <si>
    <t>31/12/2013
mil EUR</t>
  </si>
  <si>
    <t>31/12/2014
mil EUR</t>
  </si>
  <si>
    <t>12 meses
Local GAAP</t>
  </si>
  <si>
    <t>12 meses
IFRS</t>
  </si>
  <si>
    <t>Activos</t>
  </si>
  <si>
    <t>Activos fijos</t>
  </si>
  <si>
    <t>Inmovilizado inmaterial</t>
  </si>
  <si>
    <t>Inmovilizado material</t>
  </si>
  <si>
    <t>Otros activos fijos</t>
  </si>
  <si>
    <t>Activo circulante</t>
  </si>
  <si>
    <t>Valores</t>
  </si>
  <si>
    <t>Deudores</t>
  </si>
  <si>
    <t>Otros activos corrientes</t>
  </si>
  <si>
    <t>Efectivo y equivalentes de efectivo</t>
  </si>
  <si>
    <t>ACTIVOS TOTALES</t>
  </si>
  <si>
    <t>Pasivos y Patrimonio</t>
  </si>
  <si>
    <t>Fondos de los accionistas</t>
  </si>
  <si>
    <t>Capital</t>
  </si>
  <si>
    <t>Otros accionistas de fondos</t>
  </si>
  <si>
    <t>Pasivos no corrientes</t>
  </si>
  <si>
    <t>Deuda a largo plazo</t>
  </si>
  <si>
    <t>Otros pasivos no corrientes</t>
  </si>
  <si>
    <t>Provisiones</t>
  </si>
  <si>
    <t>Deudas a corto plazo</t>
  </si>
  <si>
    <t>Préstamos</t>
  </si>
  <si>
    <t>Acreedores</t>
  </si>
  <si>
    <t>Otros pasivos circulantes</t>
  </si>
  <si>
    <t>TOTAL PASIVO</t>
  </si>
  <si>
    <t>Memo líneas</t>
  </si>
  <si>
    <t>Capital de explotación</t>
  </si>
  <si>
    <t>Activo corriente neto</t>
  </si>
  <si>
    <t>n.d.</t>
  </si>
  <si>
    <t>Valor empresarial</t>
  </si>
  <si>
    <t>Número empleados</t>
  </si>
  <si>
    <t>Cuenta de Pérdidas y Ganancias</t>
  </si>
  <si>
    <t>Ingresos operacionales (volumen de negocio)</t>
  </si>
  <si>
    <t>Venta</t>
  </si>
  <si>
    <t>Costes de los bienes vendidos</t>
  </si>
  <si>
    <t>Beneficio bruto</t>
  </si>
  <si>
    <t>Otros gastos de explotación</t>
  </si>
  <si>
    <t>P/G operacionales  [=EBIT]</t>
  </si>
  <si>
    <t>Ingresos financieros</t>
  </si>
  <si>
    <t>Gastos financieros</t>
  </si>
  <si>
    <t>P&amp;G Financieras</t>
  </si>
  <si>
    <t>Result. ordinarios antes impuestos</t>
  </si>
  <si>
    <t>Impuestos</t>
  </si>
  <si>
    <t>Resultado actividades ordinarias</t>
  </si>
  <si>
    <t>Extr. y otros ingresos</t>
  </si>
  <si>
    <t>Extr. y otros gastos</t>
  </si>
  <si>
    <t>Extr. y otros P&amp;G</t>
  </si>
  <si>
    <t>P/G por periodo [=ingresos netos]</t>
  </si>
  <si>
    <t>Ingresos de exportación</t>
  </si>
  <si>
    <t>Coste material</t>
  </si>
  <si>
    <t>Costes de los empleados</t>
  </si>
  <si>
    <t>Depreciación y Amortización</t>
  </si>
  <si>
    <t>Intereses pagados</t>
  </si>
  <si>
    <t>Gastos de Investigación y Desarrollo</t>
  </si>
  <si>
    <t>Flujo de caja</t>
  </si>
  <si>
    <t>Valor añadido</t>
  </si>
  <si>
    <t>EBITDA</t>
  </si>
  <si>
    <t>Activo</t>
  </si>
  <si>
    <t>Pasivo</t>
  </si>
  <si>
    <t>Cuenta de pérdidas y ganancias</t>
  </si>
  <si>
    <t>Bfo/ventas</t>
  </si>
  <si>
    <t>Reservas y otros</t>
  </si>
  <si>
    <t>Otras cuentas a pagar</t>
  </si>
  <si>
    <t>Proveedores</t>
  </si>
  <si>
    <t>Inversiones financieras a largo plazo y otros</t>
  </si>
  <si>
    <t>Inmovilizado intangible</t>
  </si>
  <si>
    <t>Existencias</t>
  </si>
  <si>
    <t>Deudores comerciales y otras cuentas a cobrar</t>
  </si>
  <si>
    <t>Inversiones financieras a corto plazo y otros</t>
  </si>
  <si>
    <t>Efectivo y equivalentes</t>
  </si>
  <si>
    <t>Total patrimonio y pasivo</t>
  </si>
  <si>
    <t>Otros Pasivos</t>
  </si>
  <si>
    <t>Deudas a largo plazo</t>
  </si>
  <si>
    <t>Otros</t>
  </si>
  <si>
    <t>Ventas</t>
  </si>
  <si>
    <t>Aprovisionamientos</t>
  </si>
  <si>
    <t>Otros ingresos de explotación</t>
  </si>
  <si>
    <t>Gastos de personal</t>
  </si>
  <si>
    <t>Amortización del inmovilizado</t>
  </si>
  <si>
    <t>Impuestos sobre beneficios</t>
  </si>
  <si>
    <t>Resultado del ejercicio</t>
  </si>
  <si>
    <t>MERCADONA SA (millones de euros)</t>
  </si>
  <si>
    <t>Patrimonio neto</t>
  </si>
  <si>
    <t>Total activo</t>
  </si>
  <si>
    <t>Caja y eq.</t>
  </si>
  <si>
    <t>DS-P</t>
  </si>
  <si>
    <t>RNC</t>
  </si>
  <si>
    <t>AFN</t>
  </si>
  <si>
    <t>Intang y Fin</t>
  </si>
  <si>
    <t>D</t>
  </si>
  <si>
    <t>FP</t>
  </si>
  <si>
    <t>Total</t>
  </si>
  <si>
    <t>Beneficio</t>
  </si>
  <si>
    <t>Aumento anual</t>
  </si>
  <si>
    <t>B y CR reducidos</t>
  </si>
  <si>
    <r>
      <t xml:space="preserve">Bfo -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0"/>
      </rPr>
      <t xml:space="preserve"> FP</t>
    </r>
  </si>
  <si>
    <t>(Días)</t>
  </si>
  <si>
    <t>Plazo cobro</t>
  </si>
  <si>
    <t>Días en stock</t>
  </si>
  <si>
    <t>Plazo de pago</t>
  </si>
  <si>
    <t>Cobro-Pago</t>
  </si>
  <si>
    <t>% de las ventas</t>
  </si>
  <si>
    <t>CV</t>
  </si>
  <si>
    <t>Otros (SG&amp;A)</t>
  </si>
  <si>
    <t>Amortización</t>
  </si>
  <si>
    <t>DI-P</t>
  </si>
  <si>
    <t>Personal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</si>
</sst>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"/>
    <numFmt numFmtId="165" formatCode="###,##0.00"/>
    <numFmt numFmtId="166" formatCode="0.0%"/>
    <numFmt numFmtId="167" formatCode="0.0"/>
  </numFmts>
  <fonts count="5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0.5"/>
      <color indexed="56"/>
      <name val="Verdana"/>
      <family val="2"/>
    </font>
    <font>
      <b/>
      <sz val="8.5"/>
      <color indexed="63"/>
      <name val="Verdana"/>
      <family val="2"/>
    </font>
    <font>
      <sz val="8.5"/>
      <color indexed="56"/>
      <name val="Verdana"/>
      <family val="2"/>
    </font>
    <font>
      <sz val="8.5"/>
      <color indexed="63"/>
      <name val="Verdana"/>
      <family val="2"/>
    </font>
    <font>
      <sz val="8.5"/>
      <color indexed="8"/>
      <name val="Verdana"/>
      <family val="2"/>
    </font>
    <font>
      <sz val="10"/>
      <color indexed="8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333333"/>
      <name val="Verdana"/>
      <family val="2"/>
    </font>
    <font>
      <sz val="8.5"/>
      <color rgb="FF000000"/>
      <name val="Verdana"/>
      <family val="2"/>
    </font>
    <font>
      <b/>
      <sz val="10.5"/>
      <color rgb="FF00336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6D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22"/>
      </bottom>
    </border>
    <border>
      <left style="thin">
        <color rgb="FFFFFFFF"/>
      </left>
      <right/>
      <top/>
      <bottom/>
    </border>
    <border>
      <left style="thin">
        <color rgb="FFFFFFFF"/>
      </left>
      <right/>
      <top/>
      <bottom style="thin">
        <color rgb="FFCCCCCC"/>
      </bottom>
    </border>
    <border>
      <left>
        <color indexed="8"/>
      </left>
      <right>
        <color indexed="8"/>
      </right>
      <top>
        <color indexed="8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right" vertical="top" wrapText="1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164" fontId="7" fillId="33" borderId="10" xfId="0" applyNumberFormat="1" applyFont="1" applyFill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top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50" fillId="37" borderId="12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51" fillId="36" borderId="0" xfId="0" applyFont="1" applyFill="1" applyBorder="1" applyAlignment="1">
      <alignment horizontal="left" vertical="top" wrapText="1"/>
    </xf>
    <xf numFmtId="166" fontId="0" fillId="0" borderId="0" xfId="59" applyNumberFormat="1" applyFont="1" applyAlignment="1">
      <alignment/>
    </xf>
    <xf numFmtId="3" fontId="0" fillId="0" borderId="0" xfId="0" applyNumberFormat="1" applyAlignment="1">
      <alignment/>
    </xf>
    <xf numFmtId="0" fontId="51" fillId="36" borderId="12" xfId="0" applyFont="1" applyFill="1" applyBorder="1" applyAlignment="1">
      <alignment horizontal="left" vertical="top" wrapText="1"/>
    </xf>
    <xf numFmtId="3" fontId="0" fillId="36" borderId="12" xfId="0" applyNumberFormat="1" applyFill="1" applyBorder="1" applyAlignment="1">
      <alignment/>
    </xf>
    <xf numFmtId="0" fontId="51" fillId="36" borderId="12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166" fontId="1" fillId="0" borderId="0" xfId="59" applyNumberFormat="1" applyAlignment="1">
      <alignment/>
    </xf>
    <xf numFmtId="0" fontId="10" fillId="0" borderId="14" xfId="0" applyFont="1" applyBorder="1" applyAlignment="1">
      <alignment/>
    </xf>
    <xf numFmtId="166" fontId="1" fillId="0" borderId="14" xfId="59" applyNumberFormat="1" applyBorder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 vertical="top" wrapText="1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2" xfId="0" applyFill="1" applyBorder="1" applyAlignment="1">
      <alignment/>
    </xf>
    <xf numFmtId="0" fontId="52" fillId="36" borderId="11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64">
      <selection activeCell="B92" sqref="B92"/>
    </sheetView>
  </sheetViews>
  <sheetFormatPr defaultColWidth="9.140625" defaultRowHeight="12.75"/>
  <cols>
    <col min="1" max="1" width="2.28125" style="1" customWidth="1"/>
    <col min="2" max="2" width="42.421875" style="1" customWidth="1"/>
    <col min="3" max="12" width="12.8515625" style="1" customWidth="1"/>
  </cols>
  <sheetData>
    <row r="1" spans="1:12" ht="14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 customHeight="1">
      <c r="A3" s="2"/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7" customHeight="1">
      <c r="A4" s="4"/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</row>
    <row r="5" spans="1:12" ht="27" customHeight="1">
      <c r="A5" s="7"/>
      <c r="B5" s="7"/>
      <c r="C5" s="8" t="s">
        <v>13</v>
      </c>
      <c r="D5" s="8" t="s">
        <v>13</v>
      </c>
      <c r="E5" s="8" t="s">
        <v>14</v>
      </c>
      <c r="F5" s="8" t="s">
        <v>14</v>
      </c>
      <c r="G5" s="8" t="s">
        <v>14</v>
      </c>
      <c r="H5" s="8" t="s">
        <v>14</v>
      </c>
      <c r="I5" s="8" t="s">
        <v>14</v>
      </c>
      <c r="J5" s="8" t="s">
        <v>14</v>
      </c>
      <c r="K5" s="8" t="s">
        <v>14</v>
      </c>
      <c r="L5" s="8" t="s">
        <v>14</v>
      </c>
    </row>
    <row r="6" spans="1:12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 customHeight="1">
      <c r="A7" s="4"/>
      <c r="B7" s="9" t="s">
        <v>15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 customHeight="1">
      <c r="A8" s="7"/>
      <c r="B8" s="10" t="s">
        <v>16</v>
      </c>
      <c r="C8" s="11">
        <v>1770138</v>
      </c>
      <c r="D8" s="11">
        <v>1999723</v>
      </c>
      <c r="E8" s="11">
        <v>2242713</v>
      </c>
      <c r="F8" s="11">
        <v>2428822</v>
      </c>
      <c r="G8" s="11">
        <v>2519145</v>
      </c>
      <c r="H8" s="11">
        <v>2523123</v>
      </c>
      <c r="I8" s="11">
        <v>2562140</v>
      </c>
      <c r="J8" s="11">
        <v>2973782</v>
      </c>
      <c r="K8" s="11">
        <v>3236426</v>
      </c>
      <c r="L8" s="11">
        <v>3452266</v>
      </c>
    </row>
    <row r="9" spans="1:12" ht="15.75" customHeight="1">
      <c r="A9" s="7"/>
      <c r="B9" s="10" t="s">
        <v>17</v>
      </c>
      <c r="C9" s="11">
        <v>23714</v>
      </c>
      <c r="D9" s="11">
        <v>34807</v>
      </c>
      <c r="E9" s="11">
        <v>66247</v>
      </c>
      <c r="F9" s="11">
        <v>85396</v>
      </c>
      <c r="G9" s="11">
        <v>69032</v>
      </c>
      <c r="H9" s="11">
        <v>64863</v>
      </c>
      <c r="I9" s="11">
        <v>62518</v>
      </c>
      <c r="J9" s="11">
        <v>55973</v>
      </c>
      <c r="K9" s="11">
        <v>63853</v>
      </c>
      <c r="L9" s="11">
        <v>95289</v>
      </c>
    </row>
    <row r="10" spans="1:12" ht="15.75" customHeight="1">
      <c r="A10" s="7"/>
      <c r="B10" s="10" t="s">
        <v>18</v>
      </c>
      <c r="C10" s="11">
        <v>1717172</v>
      </c>
      <c r="D10" s="11">
        <v>1933640</v>
      </c>
      <c r="E10" s="11">
        <v>2144863</v>
      </c>
      <c r="F10" s="11">
        <v>2297423</v>
      </c>
      <c r="G10" s="11">
        <v>2369514</v>
      </c>
      <c r="H10" s="11">
        <v>2371547</v>
      </c>
      <c r="I10" s="11">
        <v>2372204</v>
      </c>
      <c r="J10" s="11">
        <v>2557468</v>
      </c>
      <c r="K10" s="11">
        <v>2727255</v>
      </c>
      <c r="L10" s="11">
        <v>2912943</v>
      </c>
    </row>
    <row r="11" spans="1:12" ht="15.75" customHeight="1">
      <c r="A11" s="7"/>
      <c r="B11" s="10" t="s">
        <v>19</v>
      </c>
      <c r="C11" s="11">
        <v>29252</v>
      </c>
      <c r="D11" s="11">
        <v>31276</v>
      </c>
      <c r="E11" s="11">
        <v>31603</v>
      </c>
      <c r="F11" s="11">
        <v>46003</v>
      </c>
      <c r="G11" s="11">
        <v>80599</v>
      </c>
      <c r="H11" s="11">
        <v>86713</v>
      </c>
      <c r="I11" s="11">
        <v>127418</v>
      </c>
      <c r="J11" s="11">
        <v>360341</v>
      </c>
      <c r="K11" s="11">
        <v>445318</v>
      </c>
      <c r="L11" s="11">
        <v>444034</v>
      </c>
    </row>
    <row r="12" spans="1:12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 customHeight="1">
      <c r="A13" s="7"/>
      <c r="B13" s="10" t="s">
        <v>20</v>
      </c>
      <c r="C13" s="11">
        <v>1221630</v>
      </c>
      <c r="D13" s="11">
        <v>1580012</v>
      </c>
      <c r="E13" s="11">
        <v>1588424</v>
      </c>
      <c r="F13" s="11">
        <v>1895395</v>
      </c>
      <c r="G13" s="11">
        <v>2040005</v>
      </c>
      <c r="H13" s="11">
        <v>2537435</v>
      </c>
      <c r="I13" s="11">
        <v>3226153</v>
      </c>
      <c r="J13" s="11">
        <v>3308156</v>
      </c>
      <c r="K13" s="11">
        <v>3280907</v>
      </c>
      <c r="L13" s="11">
        <v>3608120</v>
      </c>
    </row>
    <row r="14" spans="1:12" ht="15.75" customHeight="1">
      <c r="A14" s="7"/>
      <c r="B14" s="10" t="s">
        <v>21</v>
      </c>
      <c r="C14" s="11">
        <v>391917</v>
      </c>
      <c r="D14" s="11">
        <v>469476</v>
      </c>
      <c r="E14" s="11">
        <v>485022</v>
      </c>
      <c r="F14" s="11">
        <v>531096</v>
      </c>
      <c r="G14" s="11">
        <v>540868</v>
      </c>
      <c r="H14" s="11">
        <v>560003</v>
      </c>
      <c r="I14" s="11">
        <v>558503</v>
      </c>
      <c r="J14" s="11">
        <v>571769</v>
      </c>
      <c r="K14" s="11">
        <v>557299</v>
      </c>
      <c r="L14" s="11">
        <v>612458</v>
      </c>
    </row>
    <row r="15" spans="1:12" ht="15.75" customHeight="1">
      <c r="A15" s="7"/>
      <c r="B15" s="10" t="s">
        <v>22</v>
      </c>
      <c r="C15" s="11">
        <v>87793</v>
      </c>
      <c r="D15" s="11">
        <v>82646</v>
      </c>
      <c r="E15" s="11">
        <v>60651</v>
      </c>
      <c r="F15" s="11">
        <v>47256</v>
      </c>
      <c r="G15" s="11">
        <v>68244</v>
      </c>
      <c r="H15" s="11">
        <v>75837</v>
      </c>
      <c r="I15" s="11">
        <v>78470</v>
      </c>
      <c r="J15" s="11">
        <v>83290</v>
      </c>
      <c r="K15" s="11">
        <v>103915</v>
      </c>
      <c r="L15" s="11">
        <v>74522</v>
      </c>
    </row>
    <row r="16" spans="1:12" ht="15.75" customHeight="1">
      <c r="A16" s="7"/>
      <c r="B16" s="10" t="s">
        <v>23</v>
      </c>
      <c r="C16" s="11">
        <v>741920</v>
      </c>
      <c r="D16" s="11">
        <v>1027890</v>
      </c>
      <c r="E16" s="11">
        <v>1042751</v>
      </c>
      <c r="F16" s="11">
        <v>1317043</v>
      </c>
      <c r="G16" s="11">
        <v>1430893</v>
      </c>
      <c r="H16" s="11">
        <v>1901595</v>
      </c>
      <c r="I16" s="11">
        <v>2589180</v>
      </c>
      <c r="J16" s="11">
        <v>2653097</v>
      </c>
      <c r="K16" s="11">
        <v>2619693</v>
      </c>
      <c r="L16" s="11">
        <v>2921140</v>
      </c>
    </row>
    <row r="17" spans="1:12" ht="15.75" customHeight="1">
      <c r="A17" s="7"/>
      <c r="B17" s="10" t="s">
        <v>24</v>
      </c>
      <c r="C17" s="11">
        <v>730467</v>
      </c>
      <c r="D17" s="11">
        <v>1020495</v>
      </c>
      <c r="E17" s="11">
        <v>951459</v>
      </c>
      <c r="F17" s="11">
        <v>1302348</v>
      </c>
      <c r="G17" s="11">
        <v>1420899</v>
      </c>
      <c r="H17" s="11">
        <v>1890226</v>
      </c>
      <c r="I17" s="11">
        <v>2576051</v>
      </c>
      <c r="J17" s="11">
        <v>2602634</v>
      </c>
      <c r="K17" s="11">
        <v>2583005</v>
      </c>
      <c r="L17" s="11">
        <v>2883414</v>
      </c>
    </row>
    <row r="18" spans="1:12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.75" customHeight="1">
      <c r="A19" s="7"/>
      <c r="B19" s="10" t="s">
        <v>25</v>
      </c>
      <c r="C19" s="11">
        <v>2991768</v>
      </c>
      <c r="D19" s="11">
        <v>3579735</v>
      </c>
      <c r="E19" s="11">
        <v>3831137</v>
      </c>
      <c r="F19" s="11">
        <v>4324217</v>
      </c>
      <c r="G19" s="11">
        <v>4559150</v>
      </c>
      <c r="H19" s="11">
        <v>5060558</v>
      </c>
      <c r="I19" s="11">
        <v>5788293</v>
      </c>
      <c r="J19" s="11">
        <v>6281938</v>
      </c>
      <c r="K19" s="11">
        <v>6517333</v>
      </c>
      <c r="L19" s="11">
        <v>7060386</v>
      </c>
    </row>
    <row r="20" spans="1:12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 customHeight="1">
      <c r="A21" s="4"/>
      <c r="B21" s="9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.75" customHeight="1">
      <c r="A22" s="7"/>
      <c r="B22" s="10" t="s">
        <v>27</v>
      </c>
      <c r="C22" s="11">
        <v>811249</v>
      </c>
      <c r="D22" s="11">
        <v>1035098</v>
      </c>
      <c r="E22" s="11">
        <v>1343225</v>
      </c>
      <c r="F22" s="11">
        <v>1641114</v>
      </c>
      <c r="G22" s="11">
        <v>1885041</v>
      </c>
      <c r="H22" s="11">
        <v>2255241</v>
      </c>
      <c r="I22" s="11">
        <v>2672886</v>
      </c>
      <c r="J22" s="11">
        <v>3019232</v>
      </c>
      <c r="K22" s="11">
        <v>3438110</v>
      </c>
      <c r="L22" s="11">
        <v>3884206</v>
      </c>
    </row>
    <row r="23" spans="1:12" ht="15.75" customHeight="1">
      <c r="A23" s="7"/>
      <c r="B23" s="10" t="s">
        <v>28</v>
      </c>
      <c r="C23" s="11">
        <v>15921</v>
      </c>
      <c r="D23" s="11">
        <v>15921</v>
      </c>
      <c r="E23" s="11">
        <v>15921</v>
      </c>
      <c r="F23" s="11">
        <v>15921</v>
      </c>
      <c r="G23" s="11">
        <v>15921</v>
      </c>
      <c r="H23" s="11">
        <v>15921</v>
      </c>
      <c r="I23" s="11">
        <v>15921</v>
      </c>
      <c r="J23" s="11">
        <v>15921</v>
      </c>
      <c r="K23" s="11">
        <v>15921</v>
      </c>
      <c r="L23" s="11">
        <v>15921</v>
      </c>
    </row>
    <row r="24" spans="1:12" ht="15.75" customHeight="1">
      <c r="A24" s="7"/>
      <c r="B24" s="10" t="s">
        <v>29</v>
      </c>
      <c r="C24" s="11">
        <v>795328</v>
      </c>
      <c r="D24" s="11">
        <v>1019177</v>
      </c>
      <c r="E24" s="11">
        <v>1327304</v>
      </c>
      <c r="F24" s="11">
        <v>1625193</v>
      </c>
      <c r="G24" s="11">
        <v>1869120</v>
      </c>
      <c r="H24" s="11">
        <v>2239320</v>
      </c>
      <c r="I24" s="11">
        <v>2656965</v>
      </c>
      <c r="J24" s="11">
        <v>3003311</v>
      </c>
      <c r="K24" s="11">
        <v>3422189</v>
      </c>
      <c r="L24" s="11">
        <v>3868285</v>
      </c>
    </row>
    <row r="25" spans="1:12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 customHeight="1">
      <c r="A26" s="7"/>
      <c r="B26" s="10" t="s">
        <v>30</v>
      </c>
      <c r="C26" s="11">
        <v>35473</v>
      </c>
      <c r="D26" s="11">
        <v>42702</v>
      </c>
      <c r="E26" s="11">
        <v>39224</v>
      </c>
      <c r="F26" s="11">
        <v>47487</v>
      </c>
      <c r="G26" s="11">
        <v>127872</v>
      </c>
      <c r="H26" s="11">
        <v>200874</v>
      </c>
      <c r="I26" s="11">
        <v>253263</v>
      </c>
      <c r="J26" s="11">
        <v>223051</v>
      </c>
      <c r="K26" s="11">
        <v>185801</v>
      </c>
      <c r="L26" s="11">
        <v>135498</v>
      </c>
    </row>
    <row r="27" spans="1:12" ht="15.75" customHeight="1">
      <c r="A27" s="7"/>
      <c r="B27" s="10" t="s">
        <v>31</v>
      </c>
      <c r="C27" s="11">
        <v>29474</v>
      </c>
      <c r="D27" s="11">
        <v>29162</v>
      </c>
      <c r="E27" s="11">
        <v>23558</v>
      </c>
      <c r="F27" s="11">
        <v>23452</v>
      </c>
      <c r="G27" s="11">
        <v>21698</v>
      </c>
      <c r="H27" s="11">
        <v>19937</v>
      </c>
      <c r="I27" s="11">
        <v>18044</v>
      </c>
      <c r="J27" s="11">
        <v>10503</v>
      </c>
      <c r="K27" s="11">
        <v>10904</v>
      </c>
      <c r="L27" s="11">
        <v>11029</v>
      </c>
    </row>
    <row r="28" spans="1:12" ht="15.75" customHeight="1">
      <c r="A28" s="7"/>
      <c r="B28" s="10" t="s">
        <v>32</v>
      </c>
      <c r="C28" s="11">
        <v>5999</v>
      </c>
      <c r="D28" s="11">
        <v>13540</v>
      </c>
      <c r="E28" s="11">
        <v>15666</v>
      </c>
      <c r="F28" s="11">
        <v>24035</v>
      </c>
      <c r="G28" s="11">
        <v>106174</v>
      </c>
      <c r="H28" s="11">
        <v>180937</v>
      </c>
      <c r="I28" s="11">
        <v>235219</v>
      </c>
      <c r="J28" s="11">
        <v>212548</v>
      </c>
      <c r="K28" s="11">
        <v>174897</v>
      </c>
      <c r="L28" s="11">
        <v>124469</v>
      </c>
    </row>
    <row r="29" spans="1:12" ht="15.75" customHeight="1">
      <c r="A29" s="7"/>
      <c r="B29" s="10" t="s">
        <v>33</v>
      </c>
      <c r="C29" s="11">
        <v>5999</v>
      </c>
      <c r="D29" s="11">
        <v>13540</v>
      </c>
      <c r="E29" s="11">
        <v>15254</v>
      </c>
      <c r="F29" s="11">
        <v>22891</v>
      </c>
      <c r="G29" s="11">
        <v>15099</v>
      </c>
      <c r="H29" s="11">
        <v>23446</v>
      </c>
      <c r="I29" s="11">
        <v>13824</v>
      </c>
      <c r="J29" s="11">
        <v>14723</v>
      </c>
      <c r="K29" s="11">
        <v>13159</v>
      </c>
      <c r="L29" s="11">
        <v>17166</v>
      </c>
    </row>
    <row r="30" spans="1:12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 customHeight="1">
      <c r="A31" s="7"/>
      <c r="B31" s="10" t="s">
        <v>34</v>
      </c>
      <c r="C31" s="11">
        <v>2145046</v>
      </c>
      <c r="D31" s="11">
        <v>2501935</v>
      </c>
      <c r="E31" s="11">
        <v>2448688</v>
      </c>
      <c r="F31" s="11">
        <v>2635616</v>
      </c>
      <c r="G31" s="11">
        <v>2546237</v>
      </c>
      <c r="H31" s="11">
        <v>2604443</v>
      </c>
      <c r="I31" s="11">
        <v>2862144</v>
      </c>
      <c r="J31" s="11">
        <v>3039655</v>
      </c>
      <c r="K31" s="11">
        <v>2893422</v>
      </c>
      <c r="L31" s="11">
        <v>3040682</v>
      </c>
    </row>
    <row r="32" spans="1:12" ht="15.75" customHeight="1">
      <c r="A32" s="7"/>
      <c r="B32" s="10" t="s">
        <v>35</v>
      </c>
      <c r="C32" s="11">
        <v>2129</v>
      </c>
      <c r="D32" s="11">
        <v>2124</v>
      </c>
      <c r="E32" s="11">
        <v>2149</v>
      </c>
      <c r="F32" s="11">
        <v>2238</v>
      </c>
      <c r="G32" s="11">
        <v>2426</v>
      </c>
      <c r="H32" s="11">
        <v>2371</v>
      </c>
      <c r="I32" s="11">
        <v>2412</v>
      </c>
      <c r="J32" s="11">
        <v>0</v>
      </c>
      <c r="K32" s="11">
        <v>0</v>
      </c>
      <c r="L32" s="11">
        <v>0</v>
      </c>
    </row>
    <row r="33" spans="1:12" ht="15.75" customHeight="1">
      <c r="A33" s="7"/>
      <c r="B33" s="10" t="s">
        <v>36</v>
      </c>
      <c r="C33" s="11">
        <v>1659122</v>
      </c>
      <c r="D33" s="11">
        <v>1906627</v>
      </c>
      <c r="E33" s="11">
        <v>2163273</v>
      </c>
      <c r="F33" s="11">
        <v>1955349</v>
      </c>
      <c r="G33" s="11">
        <v>1949407</v>
      </c>
      <c r="H33" s="11">
        <v>1893403</v>
      </c>
      <c r="I33" s="11">
        <v>2091246</v>
      </c>
      <c r="J33" s="11">
        <v>2170701</v>
      </c>
      <c r="K33" s="11">
        <v>1990475</v>
      </c>
      <c r="L33" s="11">
        <v>2096411</v>
      </c>
    </row>
    <row r="34" spans="1:12" ht="15.75" customHeight="1">
      <c r="A34" s="7"/>
      <c r="B34" s="10" t="s">
        <v>37</v>
      </c>
      <c r="C34" s="11">
        <v>483795</v>
      </c>
      <c r="D34" s="11">
        <v>593184</v>
      </c>
      <c r="E34" s="11">
        <v>283266</v>
      </c>
      <c r="F34" s="11">
        <v>678029</v>
      </c>
      <c r="G34" s="11">
        <v>594404</v>
      </c>
      <c r="H34" s="11">
        <v>708669</v>
      </c>
      <c r="I34" s="11">
        <v>768486</v>
      </c>
      <c r="J34" s="11">
        <v>868954</v>
      </c>
      <c r="K34" s="11">
        <v>902947</v>
      </c>
      <c r="L34" s="11">
        <v>944271</v>
      </c>
    </row>
    <row r="35" spans="1:12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.75" customHeight="1">
      <c r="A36" s="7"/>
      <c r="B36" s="10" t="s">
        <v>38</v>
      </c>
      <c r="C36" s="11">
        <v>2991768</v>
      </c>
      <c r="D36" s="11">
        <v>3579735</v>
      </c>
      <c r="E36" s="11">
        <v>3831137</v>
      </c>
      <c r="F36" s="11">
        <v>4324217</v>
      </c>
      <c r="G36" s="11">
        <v>4559150</v>
      </c>
      <c r="H36" s="11">
        <v>5060558</v>
      </c>
      <c r="I36" s="11">
        <v>5788293</v>
      </c>
      <c r="J36" s="11">
        <v>6281938</v>
      </c>
      <c r="K36" s="11">
        <v>6517333</v>
      </c>
      <c r="L36" s="11">
        <v>7060386</v>
      </c>
    </row>
    <row r="37" spans="1:12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.75" customHeight="1">
      <c r="A38" s="4"/>
      <c r="B38" s="9" t="s">
        <v>39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.75" customHeight="1">
      <c r="A39" s="7"/>
      <c r="B39" s="10" t="s">
        <v>40</v>
      </c>
      <c r="C39" s="11">
        <v>-1179412</v>
      </c>
      <c r="D39" s="11">
        <v>-1354505</v>
      </c>
      <c r="E39" s="11">
        <v>-1617600</v>
      </c>
      <c r="F39" s="11">
        <v>-1376997</v>
      </c>
      <c r="G39" s="11">
        <v>-1340295</v>
      </c>
      <c r="H39" s="11">
        <v>-1257563</v>
      </c>
      <c r="I39" s="11">
        <v>-1454273</v>
      </c>
      <c r="J39" s="11">
        <v>-1515642</v>
      </c>
      <c r="K39" s="11">
        <v>-1329261</v>
      </c>
      <c r="L39" s="11">
        <v>-1409431</v>
      </c>
    </row>
    <row r="40" spans="1:12" ht="15.75" customHeight="1">
      <c r="A40" s="7"/>
      <c r="B40" s="10" t="s">
        <v>41</v>
      </c>
      <c r="C40" s="8" t="s">
        <v>42</v>
      </c>
      <c r="D40" s="8" t="s">
        <v>42</v>
      </c>
      <c r="E40" s="8" t="s">
        <v>42</v>
      </c>
      <c r="F40" s="8" t="s">
        <v>42</v>
      </c>
      <c r="G40" s="8" t="s">
        <v>42</v>
      </c>
      <c r="H40" s="8" t="s">
        <v>42</v>
      </c>
      <c r="I40" s="8" t="s">
        <v>42</v>
      </c>
      <c r="J40" s="8" t="s">
        <v>42</v>
      </c>
      <c r="K40" s="8" t="s">
        <v>42</v>
      </c>
      <c r="L40" s="8" t="s">
        <v>42</v>
      </c>
    </row>
    <row r="41" spans="1:12" ht="15.75" customHeight="1">
      <c r="A41" s="7"/>
      <c r="B41" s="10" t="s">
        <v>43</v>
      </c>
      <c r="C41" s="8" t="s">
        <v>42</v>
      </c>
      <c r="D41" s="8" t="s">
        <v>42</v>
      </c>
      <c r="E41" s="8" t="s">
        <v>42</v>
      </c>
      <c r="F41" s="8" t="s">
        <v>42</v>
      </c>
      <c r="G41" s="8" t="s">
        <v>42</v>
      </c>
      <c r="H41" s="8" t="s">
        <v>42</v>
      </c>
      <c r="I41" s="8" t="s">
        <v>42</v>
      </c>
      <c r="J41" s="8" t="s">
        <v>42</v>
      </c>
      <c r="K41" s="8" t="s">
        <v>42</v>
      </c>
      <c r="L41" s="8" t="s">
        <v>42</v>
      </c>
    </row>
    <row r="42" spans="1:1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.75" customHeight="1">
      <c r="A43" s="7"/>
      <c r="B43" s="10" t="s">
        <v>44</v>
      </c>
      <c r="C43" s="12">
        <v>52132</v>
      </c>
      <c r="D43" s="12">
        <v>54929</v>
      </c>
      <c r="E43" s="12">
        <v>59425</v>
      </c>
      <c r="F43" s="12">
        <v>61739</v>
      </c>
      <c r="G43" s="12">
        <v>61803</v>
      </c>
      <c r="H43" s="12">
        <v>63142</v>
      </c>
      <c r="I43" s="12">
        <v>67208</v>
      </c>
      <c r="J43" s="12">
        <v>71333</v>
      </c>
      <c r="K43" s="12">
        <v>74082</v>
      </c>
      <c r="L43" s="12">
        <v>74228</v>
      </c>
    </row>
    <row r="44" spans="1:12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8" spans="1:12" ht="12.75">
      <c r="A48" s="37" t="s">
        <v>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12.75">
      <c r="A50" s="2"/>
      <c r="B50" s="3" t="s">
        <v>45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21">
      <c r="A51" s="4"/>
      <c r="B51" s="5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  <c r="J51" s="6" t="s">
        <v>10</v>
      </c>
      <c r="K51" s="6" t="s">
        <v>11</v>
      </c>
      <c r="L51" s="6" t="s">
        <v>12</v>
      </c>
    </row>
    <row r="52" spans="1:12" ht="21">
      <c r="A52" s="7"/>
      <c r="B52" s="7"/>
      <c r="C52" s="8" t="s">
        <v>13</v>
      </c>
      <c r="D52" s="8" t="s">
        <v>13</v>
      </c>
      <c r="E52" s="8" t="s">
        <v>14</v>
      </c>
      <c r="F52" s="8" t="s">
        <v>14</v>
      </c>
      <c r="G52" s="8" t="s">
        <v>14</v>
      </c>
      <c r="H52" s="8" t="s">
        <v>14</v>
      </c>
      <c r="I52" s="8" t="s">
        <v>14</v>
      </c>
      <c r="J52" s="8" t="s">
        <v>14</v>
      </c>
      <c r="K52" s="8" t="s">
        <v>14</v>
      </c>
      <c r="L52" s="8" t="s">
        <v>14</v>
      </c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10" t="s">
        <v>46</v>
      </c>
      <c r="C54" s="11">
        <v>9619766</v>
      </c>
      <c r="D54" s="11">
        <v>11305219</v>
      </c>
      <c r="E54" s="11">
        <v>13010300</v>
      </c>
      <c r="F54" s="11">
        <v>14308686</v>
      </c>
      <c r="G54" s="11">
        <v>14428567</v>
      </c>
      <c r="H54" s="11">
        <v>15270146</v>
      </c>
      <c r="I54" s="11">
        <v>16476333</v>
      </c>
      <c r="J54" s="11">
        <v>17552041</v>
      </c>
      <c r="K54" s="11">
        <v>18062450</v>
      </c>
      <c r="L54" s="11">
        <v>18458967</v>
      </c>
    </row>
    <row r="55" spans="1:12" ht="12.75">
      <c r="A55" s="7"/>
      <c r="B55" s="10" t="s">
        <v>47</v>
      </c>
      <c r="C55" s="11">
        <v>9601593</v>
      </c>
      <c r="D55" s="11">
        <v>11286253</v>
      </c>
      <c r="E55" s="11">
        <v>12984925</v>
      </c>
      <c r="F55" s="11">
        <v>14283643</v>
      </c>
      <c r="G55" s="11">
        <v>14402371</v>
      </c>
      <c r="H55" s="11">
        <v>15242859</v>
      </c>
      <c r="I55" s="11">
        <v>16448101</v>
      </c>
      <c r="J55" s="11">
        <v>17522881</v>
      </c>
      <c r="K55" s="11">
        <v>18033983</v>
      </c>
      <c r="L55" s="11">
        <v>18441861</v>
      </c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10" t="s">
        <v>48</v>
      </c>
      <c r="C57" s="8" t="s">
        <v>42</v>
      </c>
      <c r="D57" s="8" t="s">
        <v>42</v>
      </c>
      <c r="E57" s="8" t="s">
        <v>42</v>
      </c>
      <c r="F57" s="8" t="s">
        <v>42</v>
      </c>
      <c r="G57" s="8" t="s">
        <v>42</v>
      </c>
      <c r="H57" s="8" t="s">
        <v>42</v>
      </c>
      <c r="I57" s="8" t="s">
        <v>42</v>
      </c>
      <c r="J57" s="8" t="s">
        <v>42</v>
      </c>
      <c r="K57" s="8" t="s">
        <v>42</v>
      </c>
      <c r="L57" s="8" t="s">
        <v>42</v>
      </c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10" t="s">
        <v>49</v>
      </c>
      <c r="C59" s="8" t="s">
        <v>42</v>
      </c>
      <c r="D59" s="8" t="s">
        <v>42</v>
      </c>
      <c r="E59" s="8" t="s">
        <v>42</v>
      </c>
      <c r="F59" s="8" t="s">
        <v>42</v>
      </c>
      <c r="G59" s="8" t="s">
        <v>42</v>
      </c>
      <c r="H59" s="8" t="s">
        <v>42</v>
      </c>
      <c r="I59" s="8" t="s">
        <v>42</v>
      </c>
      <c r="J59" s="8" t="s">
        <v>42</v>
      </c>
      <c r="K59" s="8" t="s">
        <v>42</v>
      </c>
      <c r="L59" s="8" t="s">
        <v>42</v>
      </c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10" t="s">
        <v>50</v>
      </c>
      <c r="C61" s="8" t="s">
        <v>42</v>
      </c>
      <c r="D61" s="8" t="s">
        <v>42</v>
      </c>
      <c r="E61" s="8" t="s">
        <v>42</v>
      </c>
      <c r="F61" s="8" t="s">
        <v>42</v>
      </c>
      <c r="G61" s="8" t="s">
        <v>42</v>
      </c>
      <c r="H61" s="8" t="s">
        <v>42</v>
      </c>
      <c r="I61" s="8" t="s">
        <v>42</v>
      </c>
      <c r="J61" s="8" t="s">
        <v>42</v>
      </c>
      <c r="K61" s="8" t="s">
        <v>42</v>
      </c>
      <c r="L61" s="8" t="s">
        <v>42</v>
      </c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10" t="s">
        <v>51</v>
      </c>
      <c r="C63" s="11">
        <v>244605</v>
      </c>
      <c r="D63" s="11">
        <v>332038</v>
      </c>
      <c r="E63" s="11">
        <v>459420</v>
      </c>
      <c r="F63" s="11">
        <v>429543</v>
      </c>
      <c r="G63" s="11">
        <v>369640</v>
      </c>
      <c r="H63" s="11">
        <v>560147</v>
      </c>
      <c r="I63" s="11">
        <v>640771</v>
      </c>
      <c r="J63" s="11">
        <v>656351</v>
      </c>
      <c r="K63" s="11">
        <v>660309</v>
      </c>
      <c r="L63" s="11">
        <v>675268</v>
      </c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10" t="s">
        <v>52</v>
      </c>
      <c r="C65" s="11">
        <v>21026</v>
      </c>
      <c r="D65" s="11">
        <v>33346</v>
      </c>
      <c r="E65" s="11">
        <v>38600</v>
      </c>
      <c r="F65" s="11">
        <v>51659</v>
      </c>
      <c r="G65" s="11">
        <v>22446</v>
      </c>
      <c r="H65" s="11">
        <v>40593</v>
      </c>
      <c r="I65" s="11">
        <v>73379</v>
      </c>
      <c r="J65" s="11">
        <v>88093</v>
      </c>
      <c r="K65" s="11">
        <v>87551</v>
      </c>
      <c r="L65" s="11">
        <v>62647</v>
      </c>
    </row>
    <row r="66" spans="1:12" ht="12.75">
      <c r="A66" s="7"/>
      <c r="B66" s="10" t="s">
        <v>53</v>
      </c>
      <c r="C66" s="11">
        <v>17926</v>
      </c>
      <c r="D66" s="11">
        <v>20362</v>
      </c>
      <c r="E66" s="11">
        <v>26380</v>
      </c>
      <c r="F66" s="11">
        <v>37158</v>
      </c>
      <c r="G66" s="11">
        <v>31554</v>
      </c>
      <c r="H66" s="11">
        <v>37192</v>
      </c>
      <c r="I66" s="11">
        <v>45413</v>
      </c>
      <c r="J66" s="11">
        <v>34229</v>
      </c>
      <c r="K66" s="11">
        <v>30265</v>
      </c>
      <c r="L66" s="8" t="s">
        <v>42</v>
      </c>
    </row>
    <row r="67" spans="1:12" ht="12.75">
      <c r="A67" s="7"/>
      <c r="B67" s="10" t="s">
        <v>54</v>
      </c>
      <c r="C67" s="11">
        <v>3100</v>
      </c>
      <c r="D67" s="11">
        <v>12984</v>
      </c>
      <c r="E67" s="11">
        <v>12220</v>
      </c>
      <c r="F67" s="11">
        <v>14501</v>
      </c>
      <c r="G67" s="11">
        <v>-9108</v>
      </c>
      <c r="H67" s="11">
        <v>3401</v>
      </c>
      <c r="I67" s="11">
        <v>27966</v>
      </c>
      <c r="J67" s="11">
        <v>53864</v>
      </c>
      <c r="K67" s="11">
        <v>57286</v>
      </c>
      <c r="L67" s="11">
        <v>62647</v>
      </c>
    </row>
    <row r="68" spans="1:12" ht="12.75">
      <c r="A68" s="7"/>
      <c r="B68" s="10" t="s">
        <v>55</v>
      </c>
      <c r="C68" s="11">
        <v>247705</v>
      </c>
      <c r="D68" s="11">
        <v>345022</v>
      </c>
      <c r="E68" s="11">
        <v>471640</v>
      </c>
      <c r="F68" s="11">
        <v>444044</v>
      </c>
      <c r="G68" s="11">
        <v>360532</v>
      </c>
      <c r="H68" s="11">
        <v>563548</v>
      </c>
      <c r="I68" s="11">
        <v>668737</v>
      </c>
      <c r="J68" s="11">
        <v>710215</v>
      </c>
      <c r="K68" s="11">
        <v>717595</v>
      </c>
      <c r="L68" s="11">
        <v>737915</v>
      </c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10" t="s">
        <v>56</v>
      </c>
      <c r="C70" s="11">
        <v>66409</v>
      </c>
      <c r="D70" s="11">
        <v>98676</v>
      </c>
      <c r="E70" s="11">
        <v>135440</v>
      </c>
      <c r="F70" s="11">
        <v>123580</v>
      </c>
      <c r="G70" s="11">
        <v>90264</v>
      </c>
      <c r="H70" s="11">
        <v>165615</v>
      </c>
      <c r="I70" s="11">
        <v>194545</v>
      </c>
      <c r="J70" s="11">
        <v>201774</v>
      </c>
      <c r="K70" s="11">
        <v>202271</v>
      </c>
      <c r="L70" s="11">
        <v>194656</v>
      </c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10" t="s">
        <v>57</v>
      </c>
      <c r="C72" s="11">
        <v>181296</v>
      </c>
      <c r="D72" s="11">
        <v>246346</v>
      </c>
      <c r="E72" s="11">
        <v>336200</v>
      </c>
      <c r="F72" s="11">
        <v>320464</v>
      </c>
      <c r="G72" s="11">
        <v>270268</v>
      </c>
      <c r="H72" s="11">
        <v>397933</v>
      </c>
      <c r="I72" s="11">
        <v>474192</v>
      </c>
      <c r="J72" s="11">
        <v>508441</v>
      </c>
      <c r="K72" s="11">
        <v>515324</v>
      </c>
      <c r="L72" s="11">
        <v>543259</v>
      </c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10" t="s">
        <v>58</v>
      </c>
      <c r="C74" s="11">
        <v>2393</v>
      </c>
      <c r="D74" s="11">
        <v>1236</v>
      </c>
      <c r="E74" s="8" t="s">
        <v>42</v>
      </c>
      <c r="F74" s="8" t="s">
        <v>42</v>
      </c>
      <c r="G74" s="8" t="s">
        <v>42</v>
      </c>
      <c r="H74" s="8" t="s">
        <v>42</v>
      </c>
      <c r="I74" s="8" t="s">
        <v>42</v>
      </c>
      <c r="J74" s="8" t="s">
        <v>42</v>
      </c>
      <c r="K74" s="8" t="s">
        <v>42</v>
      </c>
      <c r="L74" s="8" t="s">
        <v>42</v>
      </c>
    </row>
    <row r="75" spans="1:12" ht="12.75">
      <c r="A75" s="7"/>
      <c r="B75" s="10" t="s">
        <v>59</v>
      </c>
      <c r="C75" s="11">
        <v>886</v>
      </c>
      <c r="D75" s="11">
        <v>5777</v>
      </c>
      <c r="E75" s="8" t="s">
        <v>42</v>
      </c>
      <c r="F75" s="8" t="s">
        <v>42</v>
      </c>
      <c r="G75" s="8" t="s">
        <v>42</v>
      </c>
      <c r="H75" s="8" t="s">
        <v>42</v>
      </c>
      <c r="I75" s="8" t="s">
        <v>42</v>
      </c>
      <c r="J75" s="8" t="s">
        <v>42</v>
      </c>
      <c r="K75" s="8" t="s">
        <v>42</v>
      </c>
      <c r="L75" s="8" t="s">
        <v>42</v>
      </c>
    </row>
    <row r="76" spans="1:12" ht="12.75">
      <c r="A76" s="7"/>
      <c r="B76" s="10" t="s">
        <v>60</v>
      </c>
      <c r="C76" s="11">
        <v>1507</v>
      </c>
      <c r="D76" s="11">
        <v>-4541</v>
      </c>
      <c r="E76" s="8" t="s">
        <v>42</v>
      </c>
      <c r="F76" s="8" t="s">
        <v>42</v>
      </c>
      <c r="G76" s="8" t="s">
        <v>42</v>
      </c>
      <c r="H76" s="8" t="s">
        <v>42</v>
      </c>
      <c r="I76" s="8" t="s">
        <v>42</v>
      </c>
      <c r="J76" s="8" t="s">
        <v>42</v>
      </c>
      <c r="K76" s="8" t="s">
        <v>42</v>
      </c>
      <c r="L76" s="8" t="s">
        <v>42</v>
      </c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10" t="s">
        <v>61</v>
      </c>
      <c r="C78" s="11">
        <v>182803</v>
      </c>
      <c r="D78" s="11">
        <v>241805</v>
      </c>
      <c r="E78" s="11">
        <v>336200</v>
      </c>
      <c r="F78" s="11">
        <v>320464</v>
      </c>
      <c r="G78" s="11">
        <v>270268</v>
      </c>
      <c r="H78" s="11">
        <v>397933</v>
      </c>
      <c r="I78" s="11">
        <v>474192</v>
      </c>
      <c r="J78" s="11">
        <v>508441</v>
      </c>
      <c r="K78" s="11">
        <v>515324</v>
      </c>
      <c r="L78" s="11">
        <v>543259</v>
      </c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4"/>
      <c r="B80" s="9" t="s">
        <v>39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7"/>
      <c r="B81" s="10" t="s">
        <v>62</v>
      </c>
      <c r="C81" s="8" t="s">
        <v>42</v>
      </c>
      <c r="D81" s="8" t="s">
        <v>42</v>
      </c>
      <c r="E81" s="8" t="s">
        <v>42</v>
      </c>
      <c r="F81" s="8" t="s">
        <v>42</v>
      </c>
      <c r="G81" s="8" t="s">
        <v>42</v>
      </c>
      <c r="H81" s="8" t="s">
        <v>42</v>
      </c>
      <c r="I81" s="8" t="s">
        <v>42</v>
      </c>
      <c r="J81" s="8" t="s">
        <v>42</v>
      </c>
      <c r="K81" s="8" t="s">
        <v>42</v>
      </c>
      <c r="L81" s="8" t="s">
        <v>42</v>
      </c>
    </row>
    <row r="82" spans="1:12" ht="12.75">
      <c r="A82" s="7"/>
      <c r="B82" s="10" t="s">
        <v>63</v>
      </c>
      <c r="C82" s="11">
        <v>7306520</v>
      </c>
      <c r="D82" s="11">
        <v>8535965</v>
      </c>
      <c r="E82" s="11">
        <v>9749297</v>
      </c>
      <c r="F82" s="11">
        <v>10816816</v>
      </c>
      <c r="G82" s="11">
        <v>10955258</v>
      </c>
      <c r="H82" s="11">
        <v>11411277</v>
      </c>
      <c r="I82" s="11">
        <v>12358854</v>
      </c>
      <c r="J82" s="11">
        <v>13158848</v>
      </c>
      <c r="K82" s="11">
        <v>13603765</v>
      </c>
      <c r="L82" s="11">
        <v>13907913</v>
      </c>
    </row>
    <row r="83" spans="1:12" ht="12.75">
      <c r="A83" s="7"/>
      <c r="B83" s="10" t="s">
        <v>64</v>
      </c>
      <c r="C83" s="11">
        <v>1194343</v>
      </c>
      <c r="D83" s="11">
        <v>1413100</v>
      </c>
      <c r="E83" s="11">
        <v>1587424</v>
      </c>
      <c r="F83" s="11">
        <v>1747386</v>
      </c>
      <c r="G83" s="11">
        <v>1808030</v>
      </c>
      <c r="H83" s="11">
        <v>1876569</v>
      </c>
      <c r="I83" s="11">
        <v>2042672</v>
      </c>
      <c r="J83" s="11">
        <v>2217803</v>
      </c>
      <c r="K83" s="11">
        <v>2273939</v>
      </c>
      <c r="L83" s="11">
        <v>2329392</v>
      </c>
    </row>
    <row r="84" spans="1:12" ht="12.75">
      <c r="A84" s="7"/>
      <c r="B84" s="10" t="s">
        <v>65</v>
      </c>
      <c r="C84" s="11">
        <v>276646</v>
      </c>
      <c r="D84" s="11">
        <v>323031</v>
      </c>
      <c r="E84" s="11">
        <v>390390</v>
      </c>
      <c r="F84" s="11">
        <v>387614</v>
      </c>
      <c r="G84" s="11">
        <v>348609</v>
      </c>
      <c r="H84" s="11">
        <v>406328</v>
      </c>
      <c r="I84" s="11">
        <v>380342</v>
      </c>
      <c r="J84" s="11">
        <v>375755</v>
      </c>
      <c r="K84" s="11">
        <v>360744</v>
      </c>
      <c r="L84" s="11">
        <v>330375</v>
      </c>
    </row>
    <row r="85" spans="1:12" ht="12.75">
      <c r="A85" s="7"/>
      <c r="B85" s="10" t="s">
        <v>66</v>
      </c>
      <c r="C85" s="11">
        <v>17926</v>
      </c>
      <c r="D85" s="11">
        <v>20362</v>
      </c>
      <c r="E85" s="11">
        <v>26380</v>
      </c>
      <c r="F85" s="11">
        <v>28902</v>
      </c>
      <c r="G85" s="11">
        <v>25269</v>
      </c>
      <c r="H85" s="11">
        <v>23192</v>
      </c>
      <c r="I85" s="11">
        <v>26311</v>
      </c>
      <c r="J85" s="11">
        <v>28347</v>
      </c>
      <c r="K85" s="11">
        <v>30253</v>
      </c>
      <c r="L85" s="8" t="s">
        <v>42</v>
      </c>
    </row>
    <row r="86" spans="1:12" ht="12.75">
      <c r="A86" s="7"/>
      <c r="B86" s="10" t="s">
        <v>67</v>
      </c>
      <c r="C86" s="8" t="s">
        <v>42</v>
      </c>
      <c r="D86" s="8" t="s">
        <v>42</v>
      </c>
      <c r="E86" s="8" t="s">
        <v>42</v>
      </c>
      <c r="F86" s="8" t="s">
        <v>42</v>
      </c>
      <c r="G86" s="8" t="s">
        <v>42</v>
      </c>
      <c r="H86" s="8" t="s">
        <v>42</v>
      </c>
      <c r="I86" s="8" t="s">
        <v>42</v>
      </c>
      <c r="J86" s="8" t="s">
        <v>42</v>
      </c>
      <c r="K86" s="8" t="s">
        <v>42</v>
      </c>
      <c r="L86" s="8" t="s">
        <v>42</v>
      </c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10" t="s">
        <v>68</v>
      </c>
      <c r="C88" s="11">
        <v>459449</v>
      </c>
      <c r="D88" s="11">
        <v>564836</v>
      </c>
      <c r="E88" s="11">
        <v>726590</v>
      </c>
      <c r="F88" s="11">
        <v>708078</v>
      </c>
      <c r="G88" s="11">
        <v>618877</v>
      </c>
      <c r="H88" s="11">
        <v>804261</v>
      </c>
      <c r="I88" s="11">
        <v>854534</v>
      </c>
      <c r="J88" s="11">
        <v>884196</v>
      </c>
      <c r="K88" s="11">
        <v>876068</v>
      </c>
      <c r="L88" s="11">
        <v>873634</v>
      </c>
    </row>
    <row r="89" spans="1:12" ht="12.75">
      <c r="A89" s="7"/>
      <c r="B89" s="10" t="s">
        <v>69</v>
      </c>
      <c r="C89" s="11">
        <v>1738127</v>
      </c>
      <c r="D89" s="11">
        <v>2096974</v>
      </c>
      <c r="E89" s="11">
        <v>2475834</v>
      </c>
      <c r="F89" s="11">
        <v>2607946</v>
      </c>
      <c r="G89" s="11">
        <v>2542440</v>
      </c>
      <c r="H89" s="11">
        <v>2869637</v>
      </c>
      <c r="I89" s="11">
        <v>3118062</v>
      </c>
      <c r="J89" s="11">
        <v>3332120</v>
      </c>
      <c r="K89" s="11">
        <v>3382531</v>
      </c>
      <c r="L89" s="11">
        <v>3397682</v>
      </c>
    </row>
    <row r="90" spans="1:12" ht="12.75">
      <c r="A90" s="7"/>
      <c r="B90" s="10" t="s">
        <v>70</v>
      </c>
      <c r="C90" s="11">
        <v>521251</v>
      </c>
      <c r="D90" s="11">
        <v>655069</v>
      </c>
      <c r="E90" s="11">
        <v>849810</v>
      </c>
      <c r="F90" s="11">
        <v>817157</v>
      </c>
      <c r="G90" s="11">
        <v>718249</v>
      </c>
      <c r="H90" s="11">
        <v>966475</v>
      </c>
      <c r="I90" s="11">
        <v>1021113</v>
      </c>
      <c r="J90" s="11">
        <v>1032106</v>
      </c>
      <c r="K90" s="11">
        <v>1021053</v>
      </c>
      <c r="L90" s="11">
        <v>1005643</v>
      </c>
    </row>
  </sheetData>
  <sheetProtection/>
  <mergeCells count="4">
    <mergeCell ref="A1:L1"/>
    <mergeCell ref="A2:L2"/>
    <mergeCell ref="A48:L48"/>
    <mergeCell ref="A49:L49"/>
  </mergeCells>
  <printOptions/>
  <pageMargins left="0" right="0" top="0" bottom="0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87"/>
  <sheetViews>
    <sheetView tabSelected="1" zoomScalePageLayoutView="0" workbookViewId="0" topLeftCell="A1">
      <pane ySplit="4335" topLeftCell="A78" activePane="bottomLeft" state="split"/>
      <selection pane="topLeft" activeCell="C3" sqref="C3:K87"/>
      <selection pane="bottomLeft" activeCell="M84" sqref="M84"/>
    </sheetView>
  </sheetViews>
  <sheetFormatPr defaultColWidth="9.140625" defaultRowHeight="12.75"/>
  <cols>
    <col min="1" max="1" width="0.5625" style="0" customWidth="1"/>
    <col min="2" max="2" width="1.8515625" style="0" customWidth="1"/>
    <col min="3" max="3" width="40.140625" style="0" customWidth="1"/>
  </cols>
  <sheetData>
    <row r="1" spans="1:3" ht="12.75">
      <c r="A1" s="13"/>
      <c r="B1" s="42" t="s">
        <v>95</v>
      </c>
      <c r="C1" s="38"/>
    </row>
    <row r="2" spans="1:3" ht="12.75">
      <c r="A2" s="43"/>
      <c r="B2" s="38"/>
      <c r="C2" s="38"/>
    </row>
    <row r="3" spans="1:11" ht="12.75">
      <c r="A3" s="41"/>
      <c r="B3" s="40"/>
      <c r="C3" s="15" t="s">
        <v>71</v>
      </c>
      <c r="D3" s="25">
        <v>2007</v>
      </c>
      <c r="E3" s="25">
        <v>2008</v>
      </c>
      <c r="F3" s="25">
        <v>2009</v>
      </c>
      <c r="G3" s="25">
        <v>2010</v>
      </c>
      <c r="H3" s="25">
        <v>2011</v>
      </c>
      <c r="I3" s="25">
        <v>2012</v>
      </c>
      <c r="J3" s="25">
        <v>2013</v>
      </c>
      <c r="K3" s="25">
        <v>2014</v>
      </c>
    </row>
    <row r="4" spans="1:11" ht="12.75" customHeight="1">
      <c r="A4" s="39"/>
      <c r="B4" s="40"/>
      <c r="C4" s="21" t="s">
        <v>79</v>
      </c>
      <c r="D4" s="20">
        <v>66.247</v>
      </c>
      <c r="E4" s="20">
        <v>85.396</v>
      </c>
      <c r="F4" s="20">
        <v>69.032</v>
      </c>
      <c r="G4" s="20">
        <v>64.863</v>
      </c>
      <c r="H4" s="20">
        <v>62.518</v>
      </c>
      <c r="I4" s="20">
        <v>55.973</v>
      </c>
      <c r="J4" s="20">
        <v>63.853</v>
      </c>
      <c r="K4" s="20">
        <v>95.289</v>
      </c>
    </row>
    <row r="5" spans="1:11" ht="12.75" customHeight="1">
      <c r="A5" s="39"/>
      <c r="B5" s="40"/>
      <c r="C5" s="21" t="s">
        <v>18</v>
      </c>
      <c r="D5" s="20">
        <v>2144.863</v>
      </c>
      <c r="E5" s="20">
        <v>2297.423</v>
      </c>
      <c r="F5" s="20">
        <v>2369.514</v>
      </c>
      <c r="G5" s="20">
        <v>2371.547</v>
      </c>
      <c r="H5" s="20">
        <v>2372.204</v>
      </c>
      <c r="I5" s="20">
        <v>2557.468</v>
      </c>
      <c r="J5" s="20">
        <v>2727.255</v>
      </c>
      <c r="K5" s="20">
        <v>2912.943</v>
      </c>
    </row>
    <row r="6" spans="1:12" ht="12.75">
      <c r="A6" s="39"/>
      <c r="B6" s="40"/>
      <c r="C6" s="21" t="s">
        <v>78</v>
      </c>
      <c r="D6" s="22">
        <v>31.603</v>
      </c>
      <c r="E6" s="22">
        <v>46.003</v>
      </c>
      <c r="F6" s="22">
        <v>80.59899999999999</v>
      </c>
      <c r="G6" s="22">
        <v>86.713</v>
      </c>
      <c r="H6" s="22">
        <v>127.41799999999999</v>
      </c>
      <c r="I6" s="22">
        <v>360.341</v>
      </c>
      <c r="J6" s="22">
        <v>445.318</v>
      </c>
      <c r="K6" s="22">
        <v>444.034</v>
      </c>
      <c r="L6" s="16"/>
    </row>
    <row r="7" spans="1:11" ht="12.75" customHeight="1">
      <c r="A7" s="39"/>
      <c r="B7" s="40"/>
      <c r="C7" s="21" t="s">
        <v>80</v>
      </c>
      <c r="D7" s="20">
        <v>485.022</v>
      </c>
      <c r="E7" s="20">
        <v>531.096</v>
      </c>
      <c r="F7" s="20">
        <v>540.868</v>
      </c>
      <c r="G7" s="20">
        <v>560.003</v>
      </c>
      <c r="H7" s="20">
        <v>558.503</v>
      </c>
      <c r="I7" s="20">
        <v>571.769</v>
      </c>
      <c r="J7" s="20">
        <v>557.299</v>
      </c>
      <c r="K7" s="20">
        <v>612.458</v>
      </c>
    </row>
    <row r="8" spans="1:11" ht="12.75" customHeight="1">
      <c r="A8" s="39"/>
      <c r="B8" s="40"/>
      <c r="C8" s="21" t="s">
        <v>81</v>
      </c>
      <c r="D8" s="20">
        <v>60.651</v>
      </c>
      <c r="E8" s="20">
        <v>47.256</v>
      </c>
      <c r="F8" s="20">
        <v>68.244</v>
      </c>
      <c r="G8" s="20">
        <v>75.837</v>
      </c>
      <c r="H8" s="20">
        <v>78.47</v>
      </c>
      <c r="I8" s="20">
        <v>83.29</v>
      </c>
      <c r="J8" s="20">
        <v>103.915</v>
      </c>
      <c r="K8" s="20">
        <v>74.522</v>
      </c>
    </row>
    <row r="9" spans="1:11" ht="12.75" customHeight="1">
      <c r="A9" s="16"/>
      <c r="B9" s="17"/>
      <c r="C9" s="21" t="s">
        <v>82</v>
      </c>
      <c r="D9" s="20">
        <v>91.292</v>
      </c>
      <c r="E9" s="20">
        <v>14.695</v>
      </c>
      <c r="F9" s="20">
        <v>9.994</v>
      </c>
      <c r="G9" s="20">
        <v>11.369</v>
      </c>
      <c r="H9" s="20">
        <v>13.129000000000001</v>
      </c>
      <c r="I9" s="20">
        <v>50.463</v>
      </c>
      <c r="J9" s="20">
        <v>36.687999999999995</v>
      </c>
      <c r="K9" s="20">
        <v>37.726</v>
      </c>
    </row>
    <row r="10" spans="1:11" ht="12.75" customHeight="1">
      <c r="A10" s="39"/>
      <c r="B10" s="40"/>
      <c r="C10" s="21" t="s">
        <v>83</v>
      </c>
      <c r="D10" s="20">
        <v>951.459</v>
      </c>
      <c r="E10" s="20">
        <v>1302.348</v>
      </c>
      <c r="F10" s="20">
        <v>1420.899</v>
      </c>
      <c r="G10" s="20">
        <v>1890.226</v>
      </c>
      <c r="H10" s="20">
        <v>2576.051</v>
      </c>
      <c r="I10" s="20">
        <v>2602.634</v>
      </c>
      <c r="J10" s="20">
        <v>2583.005</v>
      </c>
      <c r="K10" s="20">
        <v>2883.414</v>
      </c>
    </row>
    <row r="11" spans="1:11" ht="12.75" customHeight="1">
      <c r="A11" s="39"/>
      <c r="B11" s="40"/>
      <c r="C11" s="21" t="s">
        <v>97</v>
      </c>
      <c r="D11" s="20">
        <v>3831.137</v>
      </c>
      <c r="E11" s="20">
        <v>4324.217</v>
      </c>
      <c r="F11" s="20">
        <v>4559.15</v>
      </c>
      <c r="G11" s="20">
        <v>5060.558</v>
      </c>
      <c r="H11" s="20">
        <v>5788.293</v>
      </c>
      <c r="I11" s="20">
        <v>6281.938</v>
      </c>
      <c r="J11" s="20">
        <v>6517.333</v>
      </c>
      <c r="K11" s="20">
        <v>7060.386</v>
      </c>
    </row>
    <row r="12" spans="1:3" ht="12.75">
      <c r="A12" s="39"/>
      <c r="B12" s="40"/>
      <c r="C12" s="14"/>
    </row>
    <row r="13" spans="1:11" ht="12.75">
      <c r="A13" s="41"/>
      <c r="B13" s="40"/>
      <c r="C13" s="15" t="s">
        <v>72</v>
      </c>
      <c r="D13" s="25">
        <v>2007</v>
      </c>
      <c r="E13" s="25">
        <v>2008</v>
      </c>
      <c r="F13" s="25">
        <v>2009</v>
      </c>
      <c r="G13" s="25">
        <v>2010</v>
      </c>
      <c r="H13" s="25">
        <v>2011</v>
      </c>
      <c r="I13" s="25">
        <v>2012</v>
      </c>
      <c r="J13" s="25">
        <v>2013</v>
      </c>
      <c r="K13" s="25">
        <v>2014</v>
      </c>
    </row>
    <row r="14" spans="1:11" ht="12.75" customHeight="1">
      <c r="A14" s="39"/>
      <c r="B14" s="40"/>
      <c r="C14" s="21" t="s">
        <v>96</v>
      </c>
      <c r="D14" s="20">
        <v>1343.225</v>
      </c>
      <c r="E14" s="20">
        <v>1641.114</v>
      </c>
      <c r="F14" s="20">
        <v>1885.041</v>
      </c>
      <c r="G14" s="20">
        <v>2255.241</v>
      </c>
      <c r="H14" s="20">
        <v>2672.886</v>
      </c>
      <c r="I14" s="20">
        <v>3019.232</v>
      </c>
      <c r="J14" s="20">
        <v>3438.11</v>
      </c>
      <c r="K14" s="20">
        <v>3884.206</v>
      </c>
    </row>
    <row r="15" spans="1:11" ht="12.75" customHeight="1">
      <c r="A15" s="39"/>
      <c r="B15" s="40"/>
      <c r="C15" s="23" t="s">
        <v>28</v>
      </c>
      <c r="D15" s="24">
        <v>15.921</v>
      </c>
      <c r="E15" s="24">
        <v>15.921</v>
      </c>
      <c r="F15" s="24">
        <v>15.921</v>
      </c>
      <c r="G15" s="24">
        <v>15.921</v>
      </c>
      <c r="H15" s="24">
        <v>15.921</v>
      </c>
      <c r="I15" s="24">
        <v>15.921</v>
      </c>
      <c r="J15" s="24">
        <v>15.921</v>
      </c>
      <c r="K15" s="24">
        <v>15.921</v>
      </c>
    </row>
    <row r="16" spans="1:11" ht="12.75" customHeight="1">
      <c r="A16" s="39"/>
      <c r="B16" s="40"/>
      <c r="C16" s="23" t="s">
        <v>75</v>
      </c>
      <c r="D16" s="24">
        <v>1327.3039999999999</v>
      </c>
      <c r="E16" s="24">
        <v>1625.193</v>
      </c>
      <c r="F16" s="24">
        <v>1869.12</v>
      </c>
      <c r="G16" s="24">
        <v>2239.32</v>
      </c>
      <c r="H16" s="24">
        <v>2656.965</v>
      </c>
      <c r="I16" s="24">
        <v>3003.311</v>
      </c>
      <c r="J16" s="24">
        <v>3422.1890000000003</v>
      </c>
      <c r="K16" s="24">
        <v>3868.2850000000003</v>
      </c>
    </row>
    <row r="17" spans="1:11" ht="12.75" customHeight="1">
      <c r="A17" s="39"/>
      <c r="B17" s="40"/>
      <c r="C17" s="21" t="s">
        <v>86</v>
      </c>
      <c r="D17" s="20">
        <v>23.558</v>
      </c>
      <c r="E17" s="20">
        <v>23.452</v>
      </c>
      <c r="F17" s="20">
        <v>21.698</v>
      </c>
      <c r="G17" s="20">
        <v>19.937</v>
      </c>
      <c r="H17" s="20">
        <v>18.044</v>
      </c>
      <c r="I17" s="20">
        <v>10.503</v>
      </c>
      <c r="J17" s="20">
        <v>10.904</v>
      </c>
      <c r="K17" s="20">
        <v>11.029</v>
      </c>
    </row>
    <row r="18" spans="1:11" ht="12.75" customHeight="1">
      <c r="A18" s="16"/>
      <c r="B18" s="17"/>
      <c r="C18" s="21" t="s">
        <v>85</v>
      </c>
      <c r="D18" s="20">
        <v>15.666</v>
      </c>
      <c r="E18" s="20">
        <v>24.034999999999997</v>
      </c>
      <c r="F18" s="20">
        <v>106.174</v>
      </c>
      <c r="G18" s="20">
        <v>180.937</v>
      </c>
      <c r="H18" s="20">
        <v>235.21900000000002</v>
      </c>
      <c r="I18" s="20">
        <v>212.548</v>
      </c>
      <c r="J18" s="20">
        <v>174.897</v>
      </c>
      <c r="K18" s="20">
        <v>124.469</v>
      </c>
    </row>
    <row r="19" spans="1:11" ht="12.75" customHeight="1">
      <c r="A19" s="39"/>
      <c r="B19" s="40"/>
      <c r="C19" s="21" t="s">
        <v>34</v>
      </c>
      <c r="D19" s="20">
        <v>2.149</v>
      </c>
      <c r="E19" s="20">
        <v>2.238</v>
      </c>
      <c r="F19" s="20">
        <v>2.426</v>
      </c>
      <c r="G19" s="20">
        <v>2.371</v>
      </c>
      <c r="H19" s="20">
        <v>2.412</v>
      </c>
      <c r="I19" s="20"/>
      <c r="J19" s="20"/>
      <c r="K19" s="20"/>
    </row>
    <row r="20" spans="1:11" ht="12.75" customHeight="1">
      <c r="A20" s="16"/>
      <c r="B20" s="17"/>
      <c r="C20" s="21" t="s">
        <v>76</v>
      </c>
      <c r="D20" s="20">
        <v>283.2660000000001</v>
      </c>
      <c r="E20" s="20">
        <v>678.0290000000002</v>
      </c>
      <c r="F20" s="20">
        <v>594.4040000000002</v>
      </c>
      <c r="G20" s="20">
        <v>708.6690000000001</v>
      </c>
      <c r="H20" s="20">
        <v>768.4859999999999</v>
      </c>
      <c r="I20" s="20">
        <v>868.9540000000002</v>
      </c>
      <c r="J20" s="20">
        <v>902.9470000000001</v>
      </c>
      <c r="K20" s="20">
        <v>944.2709999999997</v>
      </c>
    </row>
    <row r="21" spans="1:11" ht="12.75" customHeight="1">
      <c r="A21" s="39"/>
      <c r="B21" s="40"/>
      <c r="C21" s="21" t="s">
        <v>77</v>
      </c>
      <c r="D21" s="20">
        <v>2163.273</v>
      </c>
      <c r="E21" s="20">
        <v>1955.349</v>
      </c>
      <c r="F21" s="20">
        <v>1949.407</v>
      </c>
      <c r="G21" s="20">
        <v>1893.403</v>
      </c>
      <c r="H21" s="20">
        <v>2091.246</v>
      </c>
      <c r="I21" s="20">
        <v>2170.701</v>
      </c>
      <c r="J21" s="20">
        <v>1990.475</v>
      </c>
      <c r="K21" s="20">
        <v>2096.411</v>
      </c>
    </row>
    <row r="22" spans="1:11" ht="12.75" customHeight="1">
      <c r="A22" s="39"/>
      <c r="B22" s="40"/>
      <c r="C22" s="21" t="s">
        <v>84</v>
      </c>
      <c r="D22" s="20">
        <v>3831.137</v>
      </c>
      <c r="E22" s="20">
        <v>4324.217</v>
      </c>
      <c r="F22" s="20">
        <v>4559.15</v>
      </c>
      <c r="G22" s="20">
        <v>5060.558</v>
      </c>
      <c r="H22" s="20">
        <v>5788.293</v>
      </c>
      <c r="I22" s="20">
        <v>6281.938</v>
      </c>
      <c r="J22" s="20">
        <v>6517.333</v>
      </c>
      <c r="K22" s="20">
        <v>7060.386</v>
      </c>
    </row>
    <row r="23" spans="1:11" ht="12.75">
      <c r="A23" s="39"/>
      <c r="B23" s="40"/>
      <c r="C23" s="14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41"/>
      <c r="B24" s="40"/>
      <c r="C24" s="15" t="s">
        <v>73</v>
      </c>
      <c r="D24" s="25">
        <v>2007</v>
      </c>
      <c r="E24" s="25">
        <v>2008</v>
      </c>
      <c r="F24" s="25">
        <v>2009</v>
      </c>
      <c r="G24" s="25">
        <v>2010</v>
      </c>
      <c r="H24" s="25">
        <v>2011</v>
      </c>
      <c r="I24" s="25">
        <v>2012</v>
      </c>
      <c r="J24" s="25">
        <v>2013</v>
      </c>
      <c r="K24" s="25">
        <v>2014</v>
      </c>
    </row>
    <row r="25" spans="1:11" ht="12.75" customHeight="1">
      <c r="A25" s="39"/>
      <c r="B25" s="40"/>
      <c r="C25" s="21" t="s">
        <v>88</v>
      </c>
      <c r="D25" s="20">
        <v>12984.925</v>
      </c>
      <c r="E25" s="20">
        <v>14283.643</v>
      </c>
      <c r="F25" s="20">
        <v>14402.371</v>
      </c>
      <c r="G25" s="20">
        <v>15242.859</v>
      </c>
      <c r="H25" s="20">
        <v>16448.101</v>
      </c>
      <c r="I25" s="20">
        <v>17522.881</v>
      </c>
      <c r="J25" s="20">
        <v>18033.983</v>
      </c>
      <c r="K25" s="20">
        <v>18441.861</v>
      </c>
    </row>
    <row r="26" spans="1:11" ht="12.75" customHeight="1">
      <c r="A26" s="39"/>
      <c r="B26" s="40"/>
      <c r="C26" s="21" t="s">
        <v>89</v>
      </c>
      <c r="D26" s="20">
        <v>-9749.297</v>
      </c>
      <c r="E26" s="20">
        <v>-10816.816</v>
      </c>
      <c r="F26" s="20">
        <v>-10955.258</v>
      </c>
      <c r="G26" s="20">
        <v>-11411.277</v>
      </c>
      <c r="H26" s="20">
        <v>-12358.854</v>
      </c>
      <c r="I26" s="20">
        <v>-13158.848</v>
      </c>
      <c r="J26" s="20">
        <v>-13603.765</v>
      </c>
      <c r="K26" s="20">
        <v>-13907.913</v>
      </c>
    </row>
    <row r="27" spans="1:11" ht="12.75" customHeight="1">
      <c r="A27" s="39"/>
      <c r="B27" s="40"/>
      <c r="C27" s="21" t="s">
        <v>90</v>
      </c>
      <c r="D27" s="20">
        <v>25.375</v>
      </c>
      <c r="E27" s="20">
        <v>25.043</v>
      </c>
      <c r="F27" s="20">
        <v>26.196</v>
      </c>
      <c r="G27" s="20">
        <v>27.287</v>
      </c>
      <c r="H27" s="20">
        <v>28.232</v>
      </c>
      <c r="I27" s="20">
        <v>29.16</v>
      </c>
      <c r="J27" s="20">
        <v>28.467</v>
      </c>
      <c r="K27" s="20">
        <v>17.106</v>
      </c>
    </row>
    <row r="28" spans="1:11" ht="12.75" customHeight="1">
      <c r="A28" s="39"/>
      <c r="B28" s="40"/>
      <c r="C28" s="21" t="s">
        <v>91</v>
      </c>
      <c r="D28" s="20">
        <v>-1587.424</v>
      </c>
      <c r="E28" s="20">
        <v>-1747.386</v>
      </c>
      <c r="F28" s="20">
        <v>-1808.03</v>
      </c>
      <c r="G28" s="20">
        <v>-1876.569</v>
      </c>
      <c r="H28" s="20">
        <v>-2042.672</v>
      </c>
      <c r="I28" s="20">
        <v>-2217.803</v>
      </c>
      <c r="J28" s="20">
        <v>-2273.939</v>
      </c>
      <c r="K28" s="20">
        <v>-2329.392</v>
      </c>
    </row>
    <row r="29" spans="1:11" ht="12.75" customHeight="1">
      <c r="A29" s="39"/>
      <c r="B29" s="40"/>
      <c r="C29" s="21" t="s">
        <v>50</v>
      </c>
      <c r="D29" s="20">
        <v>-821.608</v>
      </c>
      <c r="E29" s="20">
        <v>-908.627</v>
      </c>
      <c r="F29" s="20">
        <v>-941.364</v>
      </c>
      <c r="G29" s="20">
        <v>-1013.107</v>
      </c>
      <c r="H29" s="20">
        <v>-1048.349</v>
      </c>
      <c r="I29" s="20">
        <v>-1137.281</v>
      </c>
      <c r="J29" s="20">
        <v>-1164.262</v>
      </c>
      <c r="K29" s="20">
        <v>-1216.382</v>
      </c>
    </row>
    <row r="30" spans="1:11" ht="12.75" customHeight="1">
      <c r="A30" s="39"/>
      <c r="B30" s="40"/>
      <c r="C30" s="21" t="s">
        <v>92</v>
      </c>
      <c r="D30" s="20">
        <v>-390.39</v>
      </c>
      <c r="E30" s="20">
        <v>-387.614</v>
      </c>
      <c r="F30" s="20">
        <v>-348.609</v>
      </c>
      <c r="G30" s="20">
        <v>-406.328</v>
      </c>
      <c r="H30" s="20">
        <v>-380.342</v>
      </c>
      <c r="I30" s="20">
        <v>-375.755</v>
      </c>
      <c r="J30" s="20">
        <v>-360.744</v>
      </c>
      <c r="K30" s="20">
        <v>-330.375</v>
      </c>
    </row>
    <row r="31" spans="1:11" ht="12.75" customHeight="1">
      <c r="A31" s="16"/>
      <c r="B31" s="17"/>
      <c r="C31" s="21" t="s">
        <v>87</v>
      </c>
      <c r="D31" s="20">
        <v>-2.161</v>
      </c>
      <c r="E31" s="20">
        <v>-26.956000000000003</v>
      </c>
      <c r="F31" s="20">
        <v>-11.951</v>
      </c>
      <c r="G31" s="20">
        <v>-16.718</v>
      </c>
      <c r="H31" s="20">
        <v>-24.447000000000003</v>
      </c>
      <c r="I31" s="20">
        <v>-11.885</v>
      </c>
      <c r="J31" s="20">
        <v>0.5569999999999999</v>
      </c>
      <c r="K31" s="20">
        <v>1.345</v>
      </c>
    </row>
    <row r="32" spans="1:11" ht="12.75" customHeight="1">
      <c r="A32" s="39"/>
      <c r="B32" s="40"/>
      <c r="C32" s="21" t="s">
        <v>52</v>
      </c>
      <c r="D32" s="20">
        <v>38.6</v>
      </c>
      <c r="E32" s="20">
        <v>51.659</v>
      </c>
      <c r="F32" s="20">
        <v>22.446</v>
      </c>
      <c r="G32" s="20">
        <v>40.593</v>
      </c>
      <c r="H32" s="20">
        <v>73.379</v>
      </c>
      <c r="I32" s="20">
        <v>88.093</v>
      </c>
      <c r="J32" s="20">
        <v>87.551</v>
      </c>
      <c r="K32" s="20">
        <v>61.665</v>
      </c>
    </row>
    <row r="33" spans="1:11" ht="12.75" customHeight="1">
      <c r="A33" s="39"/>
      <c r="B33" s="40"/>
      <c r="C33" s="21" t="s">
        <v>53</v>
      </c>
      <c r="D33" s="20">
        <v>-26.38</v>
      </c>
      <c r="E33" s="20">
        <v>-28.902</v>
      </c>
      <c r="F33" s="20">
        <v>-25.269</v>
      </c>
      <c r="G33" s="20">
        <v>-23.192</v>
      </c>
      <c r="H33" s="20">
        <v>-26.311</v>
      </c>
      <c r="I33" s="20">
        <v>-28.347</v>
      </c>
      <c r="J33" s="20">
        <v>-30.253</v>
      </c>
      <c r="K33" s="20">
        <v>0</v>
      </c>
    </row>
    <row r="34" spans="1:11" ht="12.75" customHeight="1">
      <c r="A34" s="39"/>
      <c r="B34" s="40"/>
      <c r="C34" s="21" t="s">
        <v>93</v>
      </c>
      <c r="D34" s="20">
        <v>-135.44</v>
      </c>
      <c r="E34" s="20">
        <v>-123.58</v>
      </c>
      <c r="F34" s="20">
        <v>-90.264</v>
      </c>
      <c r="G34" s="20">
        <v>-165.615</v>
      </c>
      <c r="H34" s="20">
        <v>-194.545</v>
      </c>
      <c r="I34" s="20">
        <v>-201.774</v>
      </c>
      <c r="J34" s="20">
        <v>-202.271</v>
      </c>
      <c r="K34" s="20">
        <v>-194.656</v>
      </c>
    </row>
    <row r="35" spans="1:11" ht="12.75" customHeight="1">
      <c r="A35" s="39"/>
      <c r="B35" s="40"/>
      <c r="C35" s="21" t="s">
        <v>94</v>
      </c>
      <c r="D35" s="20">
        <v>336.2</v>
      </c>
      <c r="E35" s="20">
        <v>320.464</v>
      </c>
      <c r="F35" s="20">
        <v>270.268</v>
      </c>
      <c r="G35" s="20">
        <v>397.933</v>
      </c>
      <c r="H35" s="20">
        <v>474.192</v>
      </c>
      <c r="I35" s="20">
        <v>508.441</v>
      </c>
      <c r="J35" s="20">
        <v>515.324</v>
      </c>
      <c r="K35" s="20">
        <v>543.259</v>
      </c>
    </row>
    <row r="36" spans="3:11" ht="12.75">
      <c r="C36" s="18" t="s">
        <v>74</v>
      </c>
      <c r="D36" s="19">
        <f aca="true" t="shared" si="0" ref="D36:K36">D35/D25</f>
        <v>0.025891562715995665</v>
      </c>
      <c r="E36" s="19">
        <f t="shared" si="0"/>
        <v>0.022435732956921424</v>
      </c>
      <c r="F36" s="19">
        <f t="shared" si="0"/>
        <v>0.0187655213159</v>
      </c>
      <c r="G36" s="19">
        <f t="shared" si="0"/>
        <v>0.026106191758383385</v>
      </c>
      <c r="H36" s="19">
        <f t="shared" si="0"/>
        <v>0.02882958950701969</v>
      </c>
      <c r="I36" s="19">
        <f t="shared" si="0"/>
        <v>0.029015833640598253</v>
      </c>
      <c r="J36" s="19">
        <f t="shared" si="0"/>
        <v>0.028575162791270235</v>
      </c>
      <c r="K36" s="19">
        <f t="shared" si="0"/>
        <v>0.029457927266667936</v>
      </c>
    </row>
    <row r="40" spans="3:71" ht="12.75">
      <c r="C40" s="25" t="s">
        <v>108</v>
      </c>
      <c r="D40" s="25">
        <v>2007</v>
      </c>
      <c r="E40" s="25">
        <v>2008</v>
      </c>
      <c r="F40" s="25">
        <v>2009</v>
      </c>
      <c r="G40" s="25">
        <v>2010</v>
      </c>
      <c r="H40" s="25">
        <v>2011</v>
      </c>
      <c r="I40" s="25">
        <v>2012</v>
      </c>
      <c r="J40" s="25">
        <v>2013</v>
      </c>
      <c r="K40" s="25">
        <v>2014</v>
      </c>
      <c r="BS40" s="25" t="s">
        <v>108</v>
      </c>
    </row>
    <row r="41" spans="3:11" ht="12.75">
      <c r="C41" s="26" t="s">
        <v>98</v>
      </c>
      <c r="D41" s="20">
        <f>D10</f>
        <v>951.459</v>
      </c>
      <c r="E41" s="20">
        <f aca="true" t="shared" si="1" ref="E41:K41">E10</f>
        <v>1302.348</v>
      </c>
      <c r="F41" s="20">
        <f t="shared" si="1"/>
        <v>1420.899</v>
      </c>
      <c r="G41" s="20">
        <f t="shared" si="1"/>
        <v>1890.226</v>
      </c>
      <c r="H41" s="20">
        <f t="shared" si="1"/>
        <v>2576.051</v>
      </c>
      <c r="I41" s="20">
        <f t="shared" si="1"/>
        <v>2602.634</v>
      </c>
      <c r="J41" s="20">
        <f t="shared" si="1"/>
        <v>2583.005</v>
      </c>
      <c r="K41" s="20">
        <f t="shared" si="1"/>
        <v>2883.414</v>
      </c>
    </row>
    <row r="42" spans="3:11" ht="12.75">
      <c r="C42" s="36" t="s">
        <v>119</v>
      </c>
      <c r="D42" s="20">
        <f>D7+D8-D21</f>
        <v>-1617.6000000000001</v>
      </c>
      <c r="E42" s="20">
        <f aca="true" t="shared" si="2" ref="E42:K42">E7+E8-E21</f>
        <v>-1376.9969999999998</v>
      </c>
      <c r="F42" s="20">
        <f t="shared" si="2"/>
        <v>-1340.2949999999998</v>
      </c>
      <c r="G42" s="20">
        <f t="shared" si="2"/>
        <v>-1257.563</v>
      </c>
      <c r="H42" s="20">
        <f t="shared" si="2"/>
        <v>-1454.2730000000001</v>
      </c>
      <c r="I42" s="20">
        <f t="shared" si="2"/>
        <v>-1515.642</v>
      </c>
      <c r="J42" s="20">
        <f t="shared" si="2"/>
        <v>-1329.261</v>
      </c>
      <c r="K42" s="20">
        <f t="shared" si="2"/>
        <v>-1409.431</v>
      </c>
    </row>
    <row r="43" spans="3:11" ht="12.75">
      <c r="C43" s="26" t="s">
        <v>100</v>
      </c>
      <c r="D43" s="20">
        <f>D50-D41-D42-D44-D45</f>
        <v>-207.6399999999995</v>
      </c>
      <c r="E43" s="20">
        <f aca="true" t="shared" si="3" ref="E43:K43">E50-E41-E42-E44-E45</f>
        <v>-687.3689999999998</v>
      </c>
      <c r="F43" s="20">
        <f t="shared" si="3"/>
        <v>-690.5840000000002</v>
      </c>
      <c r="G43" s="20">
        <f t="shared" si="3"/>
        <v>-878.2370000000001</v>
      </c>
      <c r="H43" s="20">
        <f t="shared" si="3"/>
        <v>-990.5759999999998</v>
      </c>
      <c r="I43" s="20">
        <f t="shared" si="3"/>
        <v>-1031.0389999999998</v>
      </c>
      <c r="J43" s="20">
        <f t="shared" si="3"/>
        <v>-1041.1560000000002</v>
      </c>
      <c r="K43" s="20">
        <f t="shared" si="3"/>
        <v>-1031.0140000000001</v>
      </c>
    </row>
    <row r="44" spans="3:11" ht="12.75">
      <c r="C44" s="26" t="s">
        <v>101</v>
      </c>
      <c r="D44" s="20">
        <f>D5</f>
        <v>2144.863</v>
      </c>
      <c r="E44" s="20">
        <f aca="true" t="shared" si="4" ref="E44:K44">E5</f>
        <v>2297.423</v>
      </c>
      <c r="F44" s="20">
        <f t="shared" si="4"/>
        <v>2369.514</v>
      </c>
      <c r="G44" s="20">
        <f t="shared" si="4"/>
        <v>2371.547</v>
      </c>
      <c r="H44" s="20">
        <f t="shared" si="4"/>
        <v>2372.204</v>
      </c>
      <c r="I44" s="20">
        <f t="shared" si="4"/>
        <v>2557.468</v>
      </c>
      <c r="J44" s="20">
        <f t="shared" si="4"/>
        <v>2727.255</v>
      </c>
      <c r="K44" s="20">
        <f t="shared" si="4"/>
        <v>2912.943</v>
      </c>
    </row>
    <row r="45" spans="3:11" ht="12.75">
      <c r="C45" s="26" t="s">
        <v>102</v>
      </c>
      <c r="D45" s="20">
        <f>D4+D6</f>
        <v>97.85</v>
      </c>
      <c r="E45" s="20">
        <f aca="true" t="shared" si="5" ref="E45:K45">E4+E6</f>
        <v>131.399</v>
      </c>
      <c r="F45" s="20">
        <f t="shared" si="5"/>
        <v>149.63099999999997</v>
      </c>
      <c r="G45" s="20">
        <f t="shared" si="5"/>
        <v>151.576</v>
      </c>
      <c r="H45" s="20">
        <f t="shared" si="5"/>
        <v>189.93599999999998</v>
      </c>
      <c r="I45" s="20">
        <f t="shared" si="5"/>
        <v>416.314</v>
      </c>
      <c r="J45" s="20">
        <f t="shared" si="5"/>
        <v>509.171</v>
      </c>
      <c r="K45" s="20">
        <f t="shared" si="5"/>
        <v>539.323</v>
      </c>
    </row>
    <row r="46" spans="3:11" ht="12.75">
      <c r="C46" s="26" t="s">
        <v>105</v>
      </c>
      <c r="D46" s="20">
        <f>SUM(D41:D45)</f>
        <v>1368.932</v>
      </c>
      <c r="E46" s="20">
        <f aca="true" t="shared" si="6" ref="E46:K46">SUM(E41:E45)</f>
        <v>1666.804</v>
      </c>
      <c r="F46" s="20">
        <f t="shared" si="6"/>
        <v>1909.165</v>
      </c>
      <c r="G46" s="20">
        <f t="shared" si="6"/>
        <v>2277.549</v>
      </c>
      <c r="H46" s="20">
        <f t="shared" si="6"/>
        <v>2693.342</v>
      </c>
      <c r="I46" s="20">
        <f t="shared" si="6"/>
        <v>3029.735</v>
      </c>
      <c r="J46" s="20">
        <f t="shared" si="6"/>
        <v>3449.0139999999997</v>
      </c>
      <c r="K46" s="20">
        <f t="shared" si="6"/>
        <v>3895.235</v>
      </c>
    </row>
    <row r="48" spans="3:11" ht="12.75">
      <c r="C48" s="26" t="s">
        <v>103</v>
      </c>
      <c r="D48" s="20">
        <f>D17+D19</f>
        <v>25.707</v>
      </c>
      <c r="E48" s="20">
        <f aca="true" t="shared" si="7" ref="E48:K48">E17+E19</f>
        <v>25.69</v>
      </c>
      <c r="F48" s="20">
        <f t="shared" si="7"/>
        <v>24.124000000000002</v>
      </c>
      <c r="G48" s="20">
        <f t="shared" si="7"/>
        <v>22.308</v>
      </c>
      <c r="H48" s="20">
        <f t="shared" si="7"/>
        <v>20.456</v>
      </c>
      <c r="I48" s="20">
        <f t="shared" si="7"/>
        <v>10.503</v>
      </c>
      <c r="J48" s="20">
        <f t="shared" si="7"/>
        <v>10.904</v>
      </c>
      <c r="K48" s="20">
        <f t="shared" si="7"/>
        <v>11.029</v>
      </c>
    </row>
    <row r="49" spans="3:11" ht="12.75">
      <c r="C49" s="26" t="s">
        <v>104</v>
      </c>
      <c r="D49" s="20">
        <f>D14</f>
        <v>1343.225</v>
      </c>
      <c r="E49" s="20">
        <f aca="true" t="shared" si="8" ref="E49:K49">E14</f>
        <v>1641.114</v>
      </c>
      <c r="F49" s="20">
        <f t="shared" si="8"/>
        <v>1885.041</v>
      </c>
      <c r="G49" s="20">
        <f t="shared" si="8"/>
        <v>2255.241</v>
      </c>
      <c r="H49" s="20">
        <f t="shared" si="8"/>
        <v>2672.886</v>
      </c>
      <c r="I49" s="20">
        <f t="shared" si="8"/>
        <v>3019.232</v>
      </c>
      <c r="J49" s="20">
        <f t="shared" si="8"/>
        <v>3438.11</v>
      </c>
      <c r="K49" s="20">
        <f t="shared" si="8"/>
        <v>3884.206</v>
      </c>
    </row>
    <row r="50" spans="3:11" ht="12.75">
      <c r="C50" s="26" t="s">
        <v>105</v>
      </c>
      <c r="D50" s="20">
        <f>SUM(D48:D49)</f>
        <v>1368.932</v>
      </c>
      <c r="E50" s="20">
        <f aca="true" t="shared" si="9" ref="E50:K50">SUM(E48:E49)</f>
        <v>1666.804</v>
      </c>
      <c r="F50" s="20">
        <f t="shared" si="9"/>
        <v>1909.165</v>
      </c>
      <c r="G50" s="20">
        <f t="shared" si="9"/>
        <v>2277.549</v>
      </c>
      <c r="H50" s="20">
        <f t="shared" si="9"/>
        <v>2693.342</v>
      </c>
      <c r="I50" s="20">
        <f t="shared" si="9"/>
        <v>3029.735</v>
      </c>
      <c r="J50" s="20">
        <f t="shared" si="9"/>
        <v>3449.014</v>
      </c>
      <c r="K50" s="20">
        <f t="shared" si="9"/>
        <v>3895.235</v>
      </c>
    </row>
    <row r="52" spans="3:11" ht="12.75">
      <c r="C52" s="26" t="s">
        <v>88</v>
      </c>
      <c r="D52" s="20">
        <f>D25</f>
        <v>12984.925</v>
      </c>
      <c r="E52" s="20">
        <f aca="true" t="shared" si="10" ref="E52:K52">E25</f>
        <v>14283.643</v>
      </c>
      <c r="F52" s="20">
        <f t="shared" si="10"/>
        <v>14402.371</v>
      </c>
      <c r="G52" s="20">
        <f t="shared" si="10"/>
        <v>15242.859</v>
      </c>
      <c r="H52" s="20">
        <f t="shared" si="10"/>
        <v>16448.101</v>
      </c>
      <c r="I52" s="20">
        <f t="shared" si="10"/>
        <v>17522.881</v>
      </c>
      <c r="J52" s="20">
        <f t="shared" si="10"/>
        <v>18033.983</v>
      </c>
      <c r="K52" s="20">
        <f t="shared" si="10"/>
        <v>18441.861</v>
      </c>
    </row>
    <row r="53" spans="3:11" ht="12.75">
      <c r="C53" s="26" t="s">
        <v>106</v>
      </c>
      <c r="D53" s="20">
        <f>D35</f>
        <v>336.2</v>
      </c>
      <c r="E53" s="20">
        <f aca="true" t="shared" si="11" ref="E53:K53">E35</f>
        <v>320.464</v>
      </c>
      <c r="F53" s="20">
        <f t="shared" si="11"/>
        <v>270.268</v>
      </c>
      <c r="G53" s="20">
        <f t="shared" si="11"/>
        <v>397.933</v>
      </c>
      <c r="H53" s="20">
        <f t="shared" si="11"/>
        <v>474.192</v>
      </c>
      <c r="I53" s="20">
        <f t="shared" si="11"/>
        <v>508.441</v>
      </c>
      <c r="J53" s="20">
        <f t="shared" si="11"/>
        <v>515.324</v>
      </c>
      <c r="K53" s="20">
        <f t="shared" si="11"/>
        <v>543.259</v>
      </c>
    </row>
    <row r="55" spans="3:11" ht="12.75">
      <c r="C55" s="25" t="s">
        <v>107</v>
      </c>
      <c r="E55" s="25">
        <v>2008</v>
      </c>
      <c r="F55" s="25">
        <v>2009</v>
      </c>
      <c r="G55" s="25">
        <v>2010</v>
      </c>
      <c r="H55" s="25">
        <v>2011</v>
      </c>
      <c r="I55" s="25">
        <v>2012</v>
      </c>
      <c r="J55" s="25">
        <v>2013</v>
      </c>
      <c r="K55" s="25">
        <v>2014</v>
      </c>
    </row>
    <row r="56" spans="3:11" ht="12.75">
      <c r="C56" s="26" t="s">
        <v>98</v>
      </c>
      <c r="E56" s="20">
        <f>E41-D41</f>
        <v>350.889</v>
      </c>
      <c r="F56" s="20">
        <f aca="true" t="shared" si="12" ref="F56:K56">F41-E41</f>
        <v>118.55099999999993</v>
      </c>
      <c r="G56" s="20">
        <f t="shared" si="12"/>
        <v>469.3270000000002</v>
      </c>
      <c r="H56" s="20">
        <f t="shared" si="12"/>
        <v>685.8249999999998</v>
      </c>
      <c r="I56" s="20">
        <f t="shared" si="12"/>
        <v>26.583000000000084</v>
      </c>
      <c r="J56" s="20">
        <f t="shared" si="12"/>
        <v>-19.628999999999905</v>
      </c>
      <c r="K56" s="20">
        <f t="shared" si="12"/>
        <v>300.4090000000001</v>
      </c>
    </row>
    <row r="57" spans="3:11" ht="12.75">
      <c r="C57" s="26" t="s">
        <v>99</v>
      </c>
      <c r="E57" s="20">
        <f aca="true" t="shared" si="13" ref="E57:K60">E42-D42</f>
        <v>240.6030000000003</v>
      </c>
      <c r="F57" s="20">
        <f t="shared" si="13"/>
        <v>36.702</v>
      </c>
      <c r="G57" s="20">
        <f t="shared" si="13"/>
        <v>82.73199999999974</v>
      </c>
      <c r="H57" s="20">
        <f t="shared" si="13"/>
        <v>-196.71000000000004</v>
      </c>
      <c r="I57" s="20">
        <f t="shared" si="13"/>
        <v>-61.368999999999915</v>
      </c>
      <c r="J57" s="20">
        <f t="shared" si="13"/>
        <v>186.38100000000009</v>
      </c>
      <c r="K57" s="20">
        <f t="shared" si="13"/>
        <v>-80.17000000000007</v>
      </c>
    </row>
    <row r="58" spans="3:11" ht="12.75">
      <c r="C58" s="26" t="s">
        <v>100</v>
      </c>
      <c r="E58" s="20">
        <f t="shared" si="13"/>
        <v>-479.72900000000027</v>
      </c>
      <c r="F58" s="20">
        <f t="shared" si="13"/>
        <v>-3.215000000000373</v>
      </c>
      <c r="G58" s="20">
        <f t="shared" si="13"/>
        <v>-187.6529999999999</v>
      </c>
      <c r="H58" s="20">
        <f t="shared" si="13"/>
        <v>-112.33899999999971</v>
      </c>
      <c r="I58" s="20">
        <f t="shared" si="13"/>
        <v>-40.462999999999965</v>
      </c>
      <c r="J58" s="20">
        <f t="shared" si="13"/>
        <v>-10.117000000000417</v>
      </c>
      <c r="K58" s="20">
        <f t="shared" si="13"/>
        <v>10.142000000000053</v>
      </c>
    </row>
    <row r="59" spans="3:11" ht="12.75">
      <c r="C59" s="26" t="s">
        <v>101</v>
      </c>
      <c r="E59" s="20">
        <f t="shared" si="13"/>
        <v>152.55999999999995</v>
      </c>
      <c r="F59" s="20">
        <f t="shared" si="13"/>
        <v>72.09100000000035</v>
      </c>
      <c r="G59" s="20">
        <f t="shared" si="13"/>
        <v>2.0329999999999018</v>
      </c>
      <c r="H59" s="20">
        <f t="shared" si="13"/>
        <v>0.6570000000001528</v>
      </c>
      <c r="I59" s="20">
        <f t="shared" si="13"/>
        <v>185.26399999999967</v>
      </c>
      <c r="J59" s="20">
        <f t="shared" si="13"/>
        <v>169.78700000000026</v>
      </c>
      <c r="K59" s="20">
        <f t="shared" si="13"/>
        <v>185.6880000000001</v>
      </c>
    </row>
    <row r="60" spans="3:11" ht="12.75">
      <c r="C60" s="26" t="s">
        <v>102</v>
      </c>
      <c r="E60" s="20">
        <f t="shared" si="13"/>
        <v>33.54900000000001</v>
      </c>
      <c r="F60" s="20">
        <f t="shared" si="13"/>
        <v>18.23199999999997</v>
      </c>
      <c r="G60" s="20">
        <f t="shared" si="13"/>
        <v>1.9450000000000216</v>
      </c>
      <c r="H60" s="20">
        <f t="shared" si="13"/>
        <v>38.359999999999985</v>
      </c>
      <c r="I60" s="20">
        <f t="shared" si="13"/>
        <v>226.37800000000004</v>
      </c>
      <c r="J60" s="20">
        <f t="shared" si="13"/>
        <v>92.85699999999997</v>
      </c>
      <c r="K60" s="20">
        <f t="shared" si="13"/>
        <v>30.151999999999987</v>
      </c>
    </row>
    <row r="61" ht="12.75">
      <c r="C61" s="26" t="s">
        <v>105</v>
      </c>
    </row>
    <row r="63" spans="3:11" ht="12.75">
      <c r="C63" s="26" t="s">
        <v>103</v>
      </c>
      <c r="E63" s="20">
        <f aca="true" t="shared" si="14" ref="E63:K64">E48-D48</f>
        <v>-0.01699999999999946</v>
      </c>
      <c r="F63" s="20">
        <f t="shared" si="14"/>
        <v>-1.565999999999999</v>
      </c>
      <c r="G63" s="20">
        <f t="shared" si="14"/>
        <v>-1.8160000000000025</v>
      </c>
      <c r="H63" s="20">
        <f t="shared" si="14"/>
        <v>-1.8520000000000003</v>
      </c>
      <c r="I63" s="20">
        <f t="shared" si="14"/>
        <v>-9.953</v>
      </c>
      <c r="J63" s="20">
        <f t="shared" si="14"/>
        <v>0.4009999999999998</v>
      </c>
      <c r="K63" s="20">
        <f t="shared" si="14"/>
        <v>0.125</v>
      </c>
    </row>
    <row r="64" spans="3:11" ht="12.75">
      <c r="C64" s="26" t="s">
        <v>104</v>
      </c>
      <c r="E64" s="20">
        <f t="shared" si="14"/>
        <v>297.8890000000001</v>
      </c>
      <c r="F64" s="20">
        <f t="shared" si="14"/>
        <v>243.9269999999999</v>
      </c>
      <c r="G64" s="20">
        <f t="shared" si="14"/>
        <v>370.20000000000005</v>
      </c>
      <c r="H64" s="20">
        <f t="shared" si="14"/>
        <v>417.645</v>
      </c>
      <c r="I64" s="20">
        <f t="shared" si="14"/>
        <v>346.346</v>
      </c>
      <c r="J64" s="20">
        <f t="shared" si="14"/>
        <v>418.87800000000016</v>
      </c>
      <c r="K64" s="20">
        <f t="shared" si="14"/>
        <v>446.096</v>
      </c>
    </row>
    <row r="65" ht="12.75">
      <c r="C65" s="26" t="s">
        <v>105</v>
      </c>
    </row>
    <row r="67" spans="3:11" ht="12.75">
      <c r="C67" s="27" t="s">
        <v>109</v>
      </c>
      <c r="D67" s="1"/>
      <c r="E67" s="28">
        <f>E53-E64</f>
        <v>22.574999999999875</v>
      </c>
      <c r="F67" s="28">
        <f aca="true" t="shared" si="15" ref="F67:K67">F53-F64</f>
        <v>26.341000000000065</v>
      </c>
      <c r="G67" s="28">
        <f t="shared" si="15"/>
        <v>27.732999999999947</v>
      </c>
      <c r="H67" s="28">
        <f t="shared" si="15"/>
        <v>56.547000000000025</v>
      </c>
      <c r="I67" s="28">
        <f t="shared" si="15"/>
        <v>162.09499999999997</v>
      </c>
      <c r="J67" s="28">
        <f t="shared" si="15"/>
        <v>96.4459999999998</v>
      </c>
      <c r="K67" s="28">
        <f t="shared" si="15"/>
        <v>97.16300000000001</v>
      </c>
    </row>
    <row r="69" spans="3:4" ht="12.75">
      <c r="C69" s="29" t="s">
        <v>110</v>
      </c>
      <c r="D69" s="29"/>
    </row>
    <row r="70" spans="3:11" ht="12.75">
      <c r="C70" s="29" t="s">
        <v>111</v>
      </c>
      <c r="D70" s="30">
        <f>D8*365/D25/1.07</f>
        <v>1.5933368743434493</v>
      </c>
      <c r="E70" s="30">
        <f aca="true" t="shared" si="16" ref="E70:K70">E8*365/E25/1.07</f>
        <v>1.1285662476426754</v>
      </c>
      <c r="F70" s="30">
        <f t="shared" si="16"/>
        <v>1.6163654808713652</v>
      </c>
      <c r="G70" s="30">
        <f t="shared" si="16"/>
        <v>1.6971639533713128</v>
      </c>
      <c r="H70" s="30">
        <f t="shared" si="16"/>
        <v>1.6274099811472313</v>
      </c>
      <c r="I70" s="30">
        <f t="shared" si="16"/>
        <v>1.6214234032516908</v>
      </c>
      <c r="J70" s="30">
        <f t="shared" si="16"/>
        <v>1.9656023955947994</v>
      </c>
      <c r="K70" s="30">
        <f t="shared" si="16"/>
        <v>1.378443101526812</v>
      </c>
    </row>
    <row r="71" spans="3:11" ht="12.75">
      <c r="C71" t="s">
        <v>112</v>
      </c>
      <c r="D71" s="31">
        <f>-D7*365/D26</f>
        <v>18.15854312367343</v>
      </c>
      <c r="E71" s="31">
        <f aca="true" t="shared" si="17" ref="E71:K71">-E7*365/E26</f>
        <v>17.921173846351827</v>
      </c>
      <c r="F71" s="31">
        <f t="shared" si="17"/>
        <v>18.020280307410378</v>
      </c>
      <c r="G71" s="31">
        <f t="shared" si="17"/>
        <v>17.912201675588104</v>
      </c>
      <c r="H71" s="31">
        <f t="shared" si="17"/>
        <v>16.49453865220837</v>
      </c>
      <c r="I71" s="31">
        <f t="shared" si="17"/>
        <v>15.859723054784126</v>
      </c>
      <c r="J71" s="31">
        <f t="shared" si="17"/>
        <v>14.952782189342434</v>
      </c>
      <c r="K71" s="31">
        <f t="shared" si="17"/>
        <v>16.07337995283692</v>
      </c>
    </row>
    <row r="72" spans="3:11" ht="12.75">
      <c r="C72" t="s">
        <v>113</v>
      </c>
      <c r="D72" s="31">
        <f>-D21*365/D26/1.07</f>
        <v>75.69150068571585</v>
      </c>
      <c r="E72" s="31">
        <f aca="true" t="shared" si="18" ref="E72:K72">-E21*365/E26/1.07</f>
        <v>61.66431737087468</v>
      </c>
      <c r="F72" s="31">
        <f t="shared" si="18"/>
        <v>60.700042923783386</v>
      </c>
      <c r="G72" s="31">
        <f t="shared" si="18"/>
        <v>56.60019142614997</v>
      </c>
      <c r="H72" s="31">
        <f t="shared" si="18"/>
        <v>57.72128731489364</v>
      </c>
      <c r="I72" s="31">
        <f t="shared" si="18"/>
        <v>56.27185381486566</v>
      </c>
      <c r="J72" s="31">
        <f t="shared" si="18"/>
        <v>49.91219771961769</v>
      </c>
      <c r="K72" s="31">
        <f t="shared" si="18"/>
        <v>51.41899112686331</v>
      </c>
    </row>
    <row r="73" spans="3:11" ht="12.75">
      <c r="C73" t="s">
        <v>114</v>
      </c>
      <c r="D73" s="31">
        <f>D70+D71-D72</f>
        <v>-55.93962068769898</v>
      </c>
      <c r="E73" s="31">
        <f aca="true" t="shared" si="19" ref="E73:K73">E70+E71-E72</f>
        <v>-42.614577276880176</v>
      </c>
      <c r="F73" s="31">
        <f t="shared" si="19"/>
        <v>-41.063397135501646</v>
      </c>
      <c r="G73" s="31">
        <f t="shared" si="19"/>
        <v>-36.99082579719055</v>
      </c>
      <c r="H73" s="31">
        <f t="shared" si="19"/>
        <v>-39.599338681538036</v>
      </c>
      <c r="I73" s="31">
        <f t="shared" si="19"/>
        <v>-38.79070735682984</v>
      </c>
      <c r="J73" s="31">
        <f t="shared" si="19"/>
        <v>-32.99381313468045</v>
      </c>
      <c r="K73" s="31">
        <f t="shared" si="19"/>
        <v>-33.967168072499575</v>
      </c>
    </row>
    <row r="76" ht="12.75">
      <c r="C76" s="32" t="s">
        <v>115</v>
      </c>
    </row>
    <row r="77" spans="3:11" ht="12.75">
      <c r="C77" t="s">
        <v>88</v>
      </c>
      <c r="D77" s="33">
        <f>D25/D$25</f>
        <v>1</v>
      </c>
      <c r="E77" s="33">
        <f aca="true" t="shared" si="20" ref="E77:K77">E25/E$25</f>
        <v>1</v>
      </c>
      <c r="F77" s="33">
        <f t="shared" si="20"/>
        <v>1</v>
      </c>
      <c r="G77" s="33">
        <f t="shared" si="20"/>
        <v>1</v>
      </c>
      <c r="H77" s="33">
        <f t="shared" si="20"/>
        <v>1</v>
      </c>
      <c r="I77" s="33">
        <f t="shared" si="20"/>
        <v>1</v>
      </c>
      <c r="J77" s="33">
        <f t="shared" si="20"/>
        <v>1</v>
      </c>
      <c r="K77" s="33">
        <f t="shared" si="20"/>
        <v>1</v>
      </c>
    </row>
    <row r="78" spans="3:11" ht="12.75">
      <c r="C78" t="s">
        <v>116</v>
      </c>
      <c r="D78" s="33">
        <f>-D26/D$25</f>
        <v>0.7508165815358965</v>
      </c>
      <c r="E78" s="33">
        <f aca="true" t="shared" si="21" ref="E78:K78">-E26/E$25</f>
        <v>0.7572869190303902</v>
      </c>
      <c r="F78" s="33">
        <f t="shared" si="21"/>
        <v>0.7606565613397961</v>
      </c>
      <c r="G78" s="33">
        <f t="shared" si="21"/>
        <v>0.7486310146935033</v>
      </c>
      <c r="H78" s="33">
        <f t="shared" si="21"/>
        <v>0.7513848559174096</v>
      </c>
      <c r="I78" s="33">
        <f t="shared" si="21"/>
        <v>0.7509523120085104</v>
      </c>
      <c r="J78" s="33">
        <f t="shared" si="21"/>
        <v>0.7543405691355037</v>
      </c>
      <c r="K78" s="33">
        <f t="shared" si="21"/>
        <v>0.7541491067522957</v>
      </c>
    </row>
    <row r="79" spans="3:11" ht="12.75">
      <c r="C79" s="36" t="s">
        <v>120</v>
      </c>
      <c r="D79" s="33">
        <f>-D28/D$25</f>
        <v>0.1222513029532323</v>
      </c>
      <c r="E79" s="33">
        <f aca="true" t="shared" si="22" ref="E79:K79">-E28/E$25</f>
        <v>0.12233475731646332</v>
      </c>
      <c r="F79" s="33">
        <f t="shared" si="22"/>
        <v>0.12553696887824928</v>
      </c>
      <c r="G79" s="33">
        <f t="shared" si="22"/>
        <v>0.1231113533228904</v>
      </c>
      <c r="H79" s="33">
        <f t="shared" si="22"/>
        <v>0.12418892612587923</v>
      </c>
      <c r="I79" s="33">
        <f t="shared" si="22"/>
        <v>0.12656611661061898</v>
      </c>
      <c r="J79" s="33">
        <f t="shared" si="22"/>
        <v>0.1260918899613025</v>
      </c>
      <c r="K79" s="33">
        <f t="shared" si="22"/>
        <v>0.12631002912341655</v>
      </c>
    </row>
    <row r="80" spans="3:11" ht="12.75">
      <c r="C80" s="29" t="s">
        <v>117</v>
      </c>
      <c r="D80" s="33">
        <f>-D29/D$25</f>
        <v>0.06327398887556147</v>
      </c>
      <c r="E80" s="33">
        <f aca="true" t="shared" si="23" ref="E80:K80">-E29/E$25</f>
        <v>0.06361311326529233</v>
      </c>
      <c r="F80" s="33">
        <f t="shared" si="23"/>
        <v>0.06536173800827656</v>
      </c>
      <c r="G80" s="33">
        <f t="shared" si="23"/>
        <v>0.06646436865944899</v>
      </c>
      <c r="H80" s="33">
        <f t="shared" si="23"/>
        <v>0.06373678031281545</v>
      </c>
      <c r="I80" s="33">
        <f t="shared" si="23"/>
        <v>0.06490262645737307</v>
      </c>
      <c r="J80" s="33">
        <f t="shared" si="23"/>
        <v>0.0645593377791251</v>
      </c>
      <c r="K80" s="33">
        <f t="shared" si="23"/>
        <v>0.06595766012985349</v>
      </c>
    </row>
    <row r="81" spans="3:11" ht="12.75">
      <c r="C81" s="29" t="s">
        <v>118</v>
      </c>
      <c r="D81" s="33">
        <f>-D30/D$25</f>
        <v>0.030064863678457905</v>
      </c>
      <c r="E81" s="33">
        <f aca="true" t="shared" si="24" ref="E81:K81">-E30/E$25</f>
        <v>0.027136914581245133</v>
      </c>
      <c r="F81" s="33">
        <f t="shared" si="24"/>
        <v>0.02420497291730646</v>
      </c>
      <c r="G81" s="33">
        <f t="shared" si="24"/>
        <v>0.02665694145697995</v>
      </c>
      <c r="H81" s="33">
        <f t="shared" si="24"/>
        <v>0.023123763649068062</v>
      </c>
      <c r="I81" s="33">
        <f t="shared" si="24"/>
        <v>0.021443676984395428</v>
      </c>
      <c r="J81" s="33">
        <f t="shared" si="24"/>
        <v>0.02000356770880842</v>
      </c>
      <c r="K81" s="33">
        <f t="shared" si="24"/>
        <v>0.01791440679441191</v>
      </c>
    </row>
    <row r="82" spans="3:11" ht="12.75">
      <c r="C82" s="34" t="s">
        <v>106</v>
      </c>
      <c r="D82" s="35">
        <f>D35/D$25</f>
        <v>0.025891562715995665</v>
      </c>
      <c r="E82" s="35">
        <f aca="true" t="shared" si="25" ref="E82:K82">E35/E$25</f>
        <v>0.022435732956921424</v>
      </c>
      <c r="F82" s="35">
        <f t="shared" si="25"/>
        <v>0.0187655213159</v>
      </c>
      <c r="G82" s="35">
        <f t="shared" si="25"/>
        <v>0.026106191758383385</v>
      </c>
      <c r="H82" s="35">
        <f t="shared" si="25"/>
        <v>0.02882958950701969</v>
      </c>
      <c r="I82" s="35">
        <f t="shared" si="25"/>
        <v>0.029015833640598253</v>
      </c>
      <c r="J82" s="35">
        <f t="shared" si="25"/>
        <v>0.028575162791270235</v>
      </c>
      <c r="K82" s="35">
        <f t="shared" si="25"/>
        <v>0.029457927266667936</v>
      </c>
    </row>
    <row r="84" spans="3:11" ht="12.75">
      <c r="C84" s="29" t="s">
        <v>119</v>
      </c>
      <c r="D84" s="33">
        <f>D42/D$25</f>
        <v>-0.12457522858237535</v>
      </c>
      <c r="E84" s="33">
        <f aca="true" t="shared" si="26" ref="E84:K84">E42/E$25</f>
        <v>-0.09640376758226174</v>
      </c>
      <c r="F84" s="33">
        <f t="shared" si="26"/>
        <v>-0.09306071896078777</v>
      </c>
      <c r="G84" s="33">
        <f t="shared" si="26"/>
        <v>-0.08250178001384124</v>
      </c>
      <c r="H84" s="33">
        <f t="shared" si="26"/>
        <v>-0.08841586028685015</v>
      </c>
      <c r="I84" s="33">
        <f t="shared" si="26"/>
        <v>-0.08649502327842094</v>
      </c>
      <c r="J84" s="33">
        <f t="shared" si="26"/>
        <v>-0.07370867544901201</v>
      </c>
      <c r="K84" s="33">
        <f t="shared" si="26"/>
        <v>-0.0764256383886637</v>
      </c>
    </row>
    <row r="85" spans="3:11" ht="12.75">
      <c r="C85" s="29" t="s">
        <v>100</v>
      </c>
      <c r="D85" s="33">
        <f aca="true" t="shared" si="27" ref="D85:K87">D43/D$25</f>
        <v>-0.01599085092905808</v>
      </c>
      <c r="E85" s="33">
        <f t="shared" si="27"/>
        <v>-0.04812280732583416</v>
      </c>
      <c r="F85" s="33">
        <f t="shared" si="27"/>
        <v>-0.047949327232300866</v>
      </c>
      <c r="G85" s="33">
        <f t="shared" si="27"/>
        <v>-0.057616291012073266</v>
      </c>
      <c r="H85" s="33">
        <f t="shared" si="27"/>
        <v>-0.06022433835978998</v>
      </c>
      <c r="I85" s="33">
        <f t="shared" si="27"/>
        <v>-0.05883958237232791</v>
      </c>
      <c r="J85" s="33">
        <f t="shared" si="27"/>
        <v>-0.057733003297164034</v>
      </c>
      <c r="K85" s="33">
        <f t="shared" si="27"/>
        <v>-0.055906179967412185</v>
      </c>
    </row>
    <row r="86" spans="3:11" ht="12.75">
      <c r="C86" s="29" t="s">
        <v>101</v>
      </c>
      <c r="D86" s="33">
        <f t="shared" si="27"/>
        <v>0.16518100797655744</v>
      </c>
      <c r="E86" s="33">
        <f t="shared" si="27"/>
        <v>0.16084293061651006</v>
      </c>
      <c r="F86" s="33">
        <f t="shared" si="27"/>
        <v>0.16452249424764856</v>
      </c>
      <c r="G86" s="33">
        <f t="shared" si="27"/>
        <v>0.15558413287166142</v>
      </c>
      <c r="H86" s="33">
        <f t="shared" si="27"/>
        <v>0.14422357936639618</v>
      </c>
      <c r="I86" s="33">
        <f t="shared" si="27"/>
        <v>0.14595020076892604</v>
      </c>
      <c r="J86" s="33">
        <f t="shared" si="27"/>
        <v>0.15122865536692587</v>
      </c>
      <c r="K86" s="33">
        <f t="shared" si="27"/>
        <v>0.15795276843264355</v>
      </c>
    </row>
    <row r="87" spans="3:11" ht="12.75">
      <c r="C87" s="29" t="s">
        <v>102</v>
      </c>
      <c r="D87" s="33">
        <f t="shared" si="27"/>
        <v>0.007535661545985056</v>
      </c>
      <c r="E87" s="33">
        <f t="shared" si="27"/>
        <v>0.009199263801258545</v>
      </c>
      <c r="F87" s="33">
        <f t="shared" si="27"/>
        <v>0.01038933103445259</v>
      </c>
      <c r="G87" s="33">
        <f t="shared" si="27"/>
        <v>0.009944066267358373</v>
      </c>
      <c r="H87" s="33">
        <f t="shared" si="27"/>
        <v>0.011547594460904635</v>
      </c>
      <c r="I87" s="33">
        <f t="shared" si="27"/>
        <v>0.023758307780552754</v>
      </c>
      <c r="J87" s="33">
        <f t="shared" si="27"/>
        <v>0.028233973604167198</v>
      </c>
      <c r="K87" s="33">
        <f t="shared" si="27"/>
        <v>0.029244499782315893</v>
      </c>
    </row>
  </sheetData>
  <sheetProtection/>
  <mergeCells count="31">
    <mergeCell ref="A4:B4"/>
    <mergeCell ref="A5:B5"/>
    <mergeCell ref="A3:B3"/>
    <mergeCell ref="B1:C1"/>
    <mergeCell ref="A2:C2"/>
    <mergeCell ref="A12:B12"/>
    <mergeCell ref="A10:B10"/>
    <mergeCell ref="A11:B11"/>
    <mergeCell ref="A8:B8"/>
    <mergeCell ref="A7:B7"/>
    <mergeCell ref="A6:B6"/>
    <mergeCell ref="A21:B21"/>
    <mergeCell ref="A19:B19"/>
    <mergeCell ref="A17:B17"/>
    <mergeCell ref="A16:B16"/>
    <mergeCell ref="A15:B15"/>
    <mergeCell ref="A13:B13"/>
    <mergeCell ref="A14:B14"/>
    <mergeCell ref="A26:B26"/>
    <mergeCell ref="A27:B27"/>
    <mergeCell ref="A25:B25"/>
    <mergeCell ref="A24:B24"/>
    <mergeCell ref="A22:B22"/>
    <mergeCell ref="A23:B23"/>
    <mergeCell ref="A34:B34"/>
    <mergeCell ref="A35:B35"/>
    <mergeCell ref="A33:B33"/>
    <mergeCell ref="A32:B32"/>
    <mergeCell ref="A30:B30"/>
    <mergeCell ref="A28:B28"/>
    <mergeCell ref="A29:B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Bureau van Dijk Excel Exporter</Application>
  <DocSecurity>0</DocSecurity>
  <Template/>
  <Manager/>
  <Company>Bureau van Dijk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 Pizarro, Alberto</dc:creator>
  <cp:keywords/>
  <dc:description/>
  <cp:lastModifiedBy>Pablo Fernández</cp:lastModifiedBy>
  <dcterms:created xsi:type="dcterms:W3CDTF">2015-07-06T13:56:46Z</dcterms:created>
  <dcterms:modified xsi:type="dcterms:W3CDTF">2015-12-07T12:39:49Z</dcterms:modified>
  <cp:category/>
  <cp:version/>
  <cp:contentType/>
  <cp:contentStatus/>
</cp:coreProperties>
</file>