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1"/>
  </bookViews>
  <sheets>
    <sheet name="Formato Estándar" sheetId="1" r:id="rId1"/>
    <sheet name="Cuentas" sheetId="2" r:id="rId2"/>
  </sheets>
  <definedNames/>
  <calcPr fullCalcOnLoad="1"/>
</workbook>
</file>

<file path=xl/sharedStrings.xml><?xml version="1.0" encoding="utf-8"?>
<sst xmlns="http://schemas.openxmlformats.org/spreadsheetml/2006/main" count="210" uniqueCount="134">
  <si>
    <t>DISTRIBUIDORA INTERNACIONAL DE ALIMENTACION S.A.</t>
  </si>
  <si>
    <t>Balance de situación</t>
  </si>
  <si>
    <t>Memoria anual/Consolidados</t>
  </si>
  <si>
    <t>31/12/2009
mil EUR</t>
  </si>
  <si>
    <t>31/12/2010
mil EUR</t>
  </si>
  <si>
    <t>31/12/2011
mil EUR</t>
  </si>
  <si>
    <t>31/12/2012
mil EUR</t>
  </si>
  <si>
    <t>31/12/2013
mil EUR</t>
  </si>
  <si>
    <t>31/12/2014
mil EUR</t>
  </si>
  <si>
    <t>12 meses
Aprobado
IFRS
AR</t>
  </si>
  <si>
    <t>Activos</t>
  </si>
  <si>
    <t>Activos fijos</t>
  </si>
  <si>
    <t>Inmovilizado inmaterial</t>
  </si>
  <si>
    <t>Inmovilizado material</t>
  </si>
  <si>
    <t>Otros activos fijos</t>
  </si>
  <si>
    <t>Activo circulante</t>
  </si>
  <si>
    <t>Valores</t>
  </si>
  <si>
    <t>Deudores</t>
  </si>
  <si>
    <t>Otros activos corrientes</t>
  </si>
  <si>
    <t>Efectivo y equivalentes de efectivo</t>
  </si>
  <si>
    <t>ACTIVOS TOTALES</t>
  </si>
  <si>
    <t>Pasivos y Patrimonio</t>
  </si>
  <si>
    <t>Fondos de los accionistas</t>
  </si>
  <si>
    <t>Capital</t>
  </si>
  <si>
    <t>Otros accionistas de fondos</t>
  </si>
  <si>
    <t>Pasivos no corrientes</t>
  </si>
  <si>
    <t>Deuda a largo plazo</t>
  </si>
  <si>
    <t>Otros pasivos no corrientes</t>
  </si>
  <si>
    <t>Provisiones</t>
  </si>
  <si>
    <t>Deudas a corto plazo</t>
  </si>
  <si>
    <t>Préstamos</t>
  </si>
  <si>
    <t>Acreedores</t>
  </si>
  <si>
    <t>Otros pasivos circulantes</t>
  </si>
  <si>
    <t>TOTAL PASIVO</t>
  </si>
  <si>
    <t>Memo líneas</t>
  </si>
  <si>
    <t>Capital de explotación</t>
  </si>
  <si>
    <t>Activo corriente neto</t>
  </si>
  <si>
    <t>Valor empresarial</t>
  </si>
  <si>
    <t>n.d.</t>
  </si>
  <si>
    <t>Número empleados</t>
  </si>
  <si>
    <t>Cuenta de Pérdidas y Ganancias</t>
  </si>
  <si>
    <t>Ingresos operacionales (volumen de negocio)</t>
  </si>
  <si>
    <t>Venta</t>
  </si>
  <si>
    <t>Costes de los bienes vendidos</t>
  </si>
  <si>
    <t>Beneficio bruto</t>
  </si>
  <si>
    <t>Otros gastos de explotación</t>
  </si>
  <si>
    <t>P/G operacionales  [=EBIT]</t>
  </si>
  <si>
    <t>Ingresos financieros</t>
  </si>
  <si>
    <t>Gastos financieros</t>
  </si>
  <si>
    <t>P&amp;G Financieras</t>
  </si>
  <si>
    <t>Result. ordinarios antes impuestos</t>
  </si>
  <si>
    <t>Impuestos</t>
  </si>
  <si>
    <t>Resultado actividades ordinarias</t>
  </si>
  <si>
    <t>Extr. y otros ingresos</t>
  </si>
  <si>
    <t>Extr. y otros gastos</t>
  </si>
  <si>
    <t>Extr. y otros P&amp;G</t>
  </si>
  <si>
    <t>P/G por periodo [=ingresos netos]</t>
  </si>
  <si>
    <t>Ingresos de exportación</t>
  </si>
  <si>
    <t>Coste material</t>
  </si>
  <si>
    <t>Costes de los empleados</t>
  </si>
  <si>
    <t>Depreciación y Amortización</t>
  </si>
  <si>
    <t>Intereses pagados</t>
  </si>
  <si>
    <t>Gastos de Investigación y Desarrollo</t>
  </si>
  <si>
    <t>Flujo de caja</t>
  </si>
  <si>
    <t>Valor añadido</t>
  </si>
  <si>
    <t>EBITDA</t>
  </si>
  <si>
    <t xml:space="preserve">  Inventario neto declarado</t>
  </si>
  <si>
    <t xml:space="preserve">  Cuentas por cobrar netas</t>
  </si>
  <si>
    <t xml:space="preserve">   Otros activos corrientes</t>
  </si>
  <si>
    <t xml:space="preserve">   Gastos pagados por anticipado y Adelantos</t>
  </si>
  <si>
    <t xml:space="preserve">   Cargos diferidos</t>
  </si>
  <si>
    <t xml:space="preserve">    Inversiones a Corto Plazo</t>
  </si>
  <si>
    <t xml:space="preserve">  Net Property, Plant &amp; Equipment</t>
  </si>
  <si>
    <t xml:space="preserve">   Tierra neta declarada</t>
  </si>
  <si>
    <t xml:space="preserve">   Edificios</t>
  </si>
  <si>
    <t xml:space="preserve">   Depreciación Total Edificios</t>
  </si>
  <si>
    <t xml:space="preserve">   Instalaciones técnicas y maquinaria</t>
  </si>
  <si>
    <t xml:space="preserve">   Instalaciones técnicas y maquinaria Depreciación</t>
  </si>
  <si>
    <t xml:space="preserve">  Intangibles</t>
  </si>
  <si>
    <t xml:space="preserve">  Otros activos fijos</t>
  </si>
  <si>
    <t xml:space="preserve"> ACTIVOS TOTALES</t>
  </si>
  <si>
    <t xml:space="preserve"> Pasivos</t>
  </si>
  <si>
    <t xml:space="preserve">  Acreedores comerciales</t>
  </si>
  <si>
    <t xml:space="preserve">   Otros pasivos circulantes</t>
  </si>
  <si>
    <t xml:space="preserve">  Otros pasivos no corrientes</t>
  </si>
  <si>
    <t xml:space="preserve"> Patrimonio neto total</t>
  </si>
  <si>
    <t xml:space="preserve">  Capital Social</t>
  </si>
  <si>
    <t xml:space="preserve"> Cuenta de Pérdidas y Ganancias</t>
  </si>
  <si>
    <t xml:space="preserve">  Ventas Netas</t>
  </si>
  <si>
    <t xml:space="preserve">  Otros Ingresos</t>
  </si>
  <si>
    <t xml:space="preserve"> Coste de bienes vendidos</t>
  </si>
  <si>
    <t xml:space="preserve"> Otros artículos de funcionamiento</t>
  </si>
  <si>
    <t xml:space="preserve"> EBITDA</t>
  </si>
  <si>
    <t xml:space="preserve"> Depreciación Total, Amort. Y Depl.</t>
  </si>
  <si>
    <t xml:space="preserve"> Insólito / Artículos excepcionales</t>
  </si>
  <si>
    <t xml:space="preserve">  Ingresos financieros</t>
  </si>
  <si>
    <t xml:space="preserve">  Gastos financieros</t>
  </si>
  <si>
    <t xml:space="preserve"> Other Non Oper./ Financial Inc./ Exp.</t>
  </si>
  <si>
    <t xml:space="preserve"> Impuesto a las Ganancias</t>
  </si>
  <si>
    <t xml:space="preserve"> Ganancias después de impuestos</t>
  </si>
  <si>
    <t xml:space="preserve"> Interés Minoritario</t>
  </si>
  <si>
    <t xml:space="preserve"> Partidas extraordinarias después de impuestos</t>
  </si>
  <si>
    <t xml:space="preserve"> Beneficio Neto</t>
  </si>
  <si>
    <t xml:space="preserve"> Dividendos ordinarios</t>
  </si>
  <si>
    <t xml:space="preserve">   Deuda a Largo Plazo</t>
  </si>
  <si>
    <t xml:space="preserve">   Deuda a Corto Plazo</t>
  </si>
  <si>
    <t xml:space="preserve">  Reservas</t>
  </si>
  <si>
    <t xml:space="preserve">    Efectivo y equivalentes</t>
  </si>
  <si>
    <t>NUMBER OF SHARES</t>
  </si>
  <si>
    <t>DIV.PER SHR.</t>
  </si>
  <si>
    <t>B y CR reducidos</t>
  </si>
  <si>
    <t>Caja y eq.</t>
  </si>
  <si>
    <t>DS-P</t>
  </si>
  <si>
    <t>RNC</t>
  </si>
  <si>
    <t>AFN</t>
  </si>
  <si>
    <t>Intang y Fin</t>
  </si>
  <si>
    <t>Total</t>
  </si>
  <si>
    <t>D</t>
  </si>
  <si>
    <t>FP</t>
  </si>
  <si>
    <t>Ventas</t>
  </si>
  <si>
    <t>Beneficio</t>
  </si>
  <si>
    <t>Aumento anual</t>
  </si>
  <si>
    <r>
      <t xml:space="preserve">Bfo - </t>
    </r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 xml:space="preserve"> FP</t>
    </r>
  </si>
  <si>
    <t xml:space="preserve"> TOTAL PASIVO Y Patrim.</t>
  </si>
  <si>
    <t>% de las ventas</t>
  </si>
  <si>
    <t>g ventas</t>
  </si>
  <si>
    <t>(Días)</t>
  </si>
  <si>
    <t>Plazo cobro</t>
  </si>
  <si>
    <t>Días en stock</t>
  </si>
  <si>
    <t>Plazo de pago</t>
  </si>
  <si>
    <t>Cobro-Pago</t>
  </si>
  <si>
    <t>Amortización</t>
  </si>
  <si>
    <t>DI-P</t>
  </si>
  <si>
    <t>CV y otros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</si>
</sst>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"/>
    <numFmt numFmtId="165" formatCode="###,##0.00"/>
    <numFmt numFmtId="166" formatCode="0.0%"/>
  </numFmts>
  <fonts count="5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0.5"/>
      <color indexed="56"/>
      <name val="Verdana"/>
      <family val="2"/>
    </font>
    <font>
      <b/>
      <sz val="8.5"/>
      <color indexed="63"/>
      <name val="Verdana"/>
      <family val="2"/>
    </font>
    <font>
      <sz val="8.5"/>
      <color indexed="56"/>
      <name val="Verdana"/>
      <family val="2"/>
    </font>
    <font>
      <sz val="8.5"/>
      <color indexed="63"/>
      <name val="Verdana"/>
      <family val="2"/>
    </font>
    <font>
      <sz val="8.5"/>
      <color indexed="8"/>
      <name val="Verdana"/>
      <family val="2"/>
    </font>
    <font>
      <sz val="10"/>
      <color indexed="8"/>
      <name val="Symbol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003366"/>
      <name val="Verdana"/>
      <family val="2"/>
    </font>
    <font>
      <b/>
      <sz val="8.5"/>
      <color rgb="FF333333"/>
      <name val="Verdana"/>
      <family val="2"/>
    </font>
    <font>
      <sz val="8.5"/>
      <color rgb="FF003366"/>
      <name val="Verdana"/>
      <family val="2"/>
    </font>
    <font>
      <sz val="8.5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1D6DC"/>
        <bgColor indexed="64"/>
      </patternFill>
    </fill>
    <fill>
      <patternFill patternType="solid">
        <fgColor rgb="FFE4ECF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right" vertical="top" wrapText="1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right" vertical="top" wrapText="1"/>
    </xf>
    <xf numFmtId="0" fontId="5" fillId="35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164" fontId="7" fillId="33" borderId="10" xfId="0" applyNumberFormat="1" applyFont="1" applyFill="1" applyBorder="1" applyAlignment="1">
      <alignment horizontal="right" vertical="top"/>
    </xf>
    <xf numFmtId="3" fontId="7" fillId="33" borderId="10" xfId="0" applyNumberFormat="1" applyFont="1" applyFill="1" applyBorder="1" applyAlignment="1">
      <alignment horizontal="right" vertical="top"/>
    </xf>
    <xf numFmtId="0" fontId="0" fillId="36" borderId="0" xfId="0" applyFill="1" applyAlignment="1">
      <alignment/>
    </xf>
    <xf numFmtId="0" fontId="46" fillId="36" borderId="0" xfId="0" applyFont="1" applyFill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36" borderId="0" xfId="0" applyFill="1" applyAlignment="1">
      <alignment/>
    </xf>
    <xf numFmtId="0" fontId="47" fillId="37" borderId="12" xfId="0" applyFont="1" applyFill="1" applyBorder="1" applyAlignment="1">
      <alignment horizontal="left" vertical="top" wrapText="1"/>
    </xf>
    <xf numFmtId="0" fontId="0" fillId="36" borderId="12" xfId="0" applyFill="1" applyBorder="1" applyAlignment="1">
      <alignment/>
    </xf>
    <xf numFmtId="0" fontId="48" fillId="27" borderId="0" xfId="0" applyFont="1" applyFill="1" applyAlignment="1">
      <alignment horizontal="left" vertical="top" wrapText="1"/>
    </xf>
    <xf numFmtId="0" fontId="47" fillId="38" borderId="12" xfId="0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9" fillId="36" borderId="12" xfId="0" applyFont="1" applyFill="1" applyBorder="1" applyAlignment="1">
      <alignment horizontal="left" vertical="top" wrapText="1"/>
    </xf>
    <xf numFmtId="0" fontId="46" fillId="36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3" fontId="0" fillId="0" borderId="11" xfId="0" applyNumberFormat="1" applyBorder="1" applyAlignment="1">
      <alignment/>
    </xf>
    <xf numFmtId="0" fontId="49" fillId="36" borderId="12" xfId="0" applyFont="1" applyFill="1" applyBorder="1" applyAlignment="1">
      <alignment horizontal="center" vertical="top" wrapText="1"/>
    </xf>
    <xf numFmtId="3" fontId="0" fillId="0" borderId="0" xfId="0" applyNumberFormat="1" applyAlignment="1">
      <alignment horizontal="center"/>
    </xf>
    <xf numFmtId="166" fontId="0" fillId="0" borderId="0" xfId="57" applyNumberFormat="1" applyFont="1" applyAlignment="1">
      <alignment/>
    </xf>
    <xf numFmtId="3" fontId="1" fillId="0" borderId="0" xfId="0" applyNumberFormat="1" applyFont="1" applyAlignment="1">
      <alignment/>
    </xf>
    <xf numFmtId="166" fontId="1" fillId="0" borderId="0" xfId="57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  <xf numFmtId="166" fontId="1" fillId="0" borderId="0" xfId="57" applyNumberFormat="1" applyAlignment="1">
      <alignment/>
    </xf>
    <xf numFmtId="0" fontId="10" fillId="0" borderId="13" xfId="0" applyFont="1" applyBorder="1" applyAlignment="1">
      <alignment/>
    </xf>
    <xf numFmtId="166" fontId="1" fillId="0" borderId="13" xfId="57" applyNumberFormat="1" applyBorder="1" applyAlignment="1">
      <alignment/>
    </xf>
    <xf numFmtId="0" fontId="4" fillId="33" borderId="0" xfId="0" applyFont="1" applyFill="1" applyAlignment="1">
      <alignment horizontal="left" vertical="top" wrapText="1"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42">
      <selection activeCell="A1" sqref="A1:H1"/>
    </sheetView>
  </sheetViews>
  <sheetFormatPr defaultColWidth="9.140625" defaultRowHeight="12.75"/>
  <cols>
    <col min="1" max="1" width="2.28125" style="1" customWidth="1"/>
    <col min="2" max="2" width="42.421875" style="1" customWidth="1"/>
    <col min="3" max="8" width="12.8515625" style="1" customWidth="1"/>
  </cols>
  <sheetData>
    <row r="1" spans="1:8" ht="14.25" customHeight="1">
      <c r="A1" s="43" t="s">
        <v>0</v>
      </c>
      <c r="B1" s="44"/>
      <c r="C1" s="44"/>
      <c r="D1" s="44"/>
      <c r="E1" s="44"/>
      <c r="F1" s="44"/>
      <c r="G1" s="44"/>
      <c r="H1" s="44"/>
    </row>
    <row r="2" spans="1:8" ht="12" customHeight="1">
      <c r="A2" s="44"/>
      <c r="B2" s="44"/>
      <c r="C2" s="44"/>
      <c r="D2" s="44"/>
      <c r="E2" s="44"/>
      <c r="F2" s="44"/>
      <c r="G2" s="44"/>
      <c r="H2" s="44"/>
    </row>
    <row r="3" spans="1:8" ht="15.75" customHeight="1">
      <c r="A3" s="2"/>
      <c r="B3" s="3" t="s">
        <v>1</v>
      </c>
      <c r="C3" s="2"/>
      <c r="D3" s="2"/>
      <c r="E3" s="2"/>
      <c r="F3" s="2"/>
      <c r="G3" s="2"/>
      <c r="H3" s="2"/>
    </row>
    <row r="4" spans="1:8" ht="27" customHeight="1">
      <c r="A4" s="4"/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1:8" ht="51" customHeight="1">
      <c r="A5" s="7"/>
      <c r="B5" s="7"/>
      <c r="C5" s="8" t="s">
        <v>9</v>
      </c>
      <c r="D5" s="8" t="s">
        <v>9</v>
      </c>
      <c r="E5" s="8" t="s">
        <v>9</v>
      </c>
      <c r="F5" s="8" t="s">
        <v>9</v>
      </c>
      <c r="G5" s="8" t="s">
        <v>9</v>
      </c>
      <c r="H5" s="8" t="s">
        <v>9</v>
      </c>
    </row>
    <row r="6" spans="1:8" ht="15.75" customHeight="1">
      <c r="A6" s="7"/>
      <c r="B6" s="7"/>
      <c r="C6" s="7"/>
      <c r="D6" s="7"/>
      <c r="E6" s="7"/>
      <c r="F6" s="7"/>
      <c r="G6" s="7"/>
      <c r="H6" s="7"/>
    </row>
    <row r="7" spans="1:8" ht="15.75" customHeight="1">
      <c r="A7" s="4"/>
      <c r="B7" s="9" t="s">
        <v>10</v>
      </c>
      <c r="C7" s="4"/>
      <c r="D7" s="4"/>
      <c r="E7" s="4"/>
      <c r="F7" s="4"/>
      <c r="G7" s="4"/>
      <c r="H7" s="4"/>
    </row>
    <row r="8" spans="1:8" ht="15.75" customHeight="1">
      <c r="A8" s="7"/>
      <c r="B8" s="10" t="s">
        <v>11</v>
      </c>
      <c r="C8" s="11">
        <v>2165102</v>
      </c>
      <c r="D8" s="11">
        <v>2141522</v>
      </c>
      <c r="E8" s="11">
        <v>2206310</v>
      </c>
      <c r="F8" s="11">
        <v>2202117</v>
      </c>
      <c r="G8" s="11">
        <v>2239747</v>
      </c>
      <c r="H8" s="11">
        <v>1996980</v>
      </c>
    </row>
    <row r="9" spans="1:8" ht="15.75" customHeight="1">
      <c r="A9" s="7"/>
      <c r="B9" s="10" t="s">
        <v>12</v>
      </c>
      <c r="C9" s="11">
        <v>457620</v>
      </c>
      <c r="D9" s="11">
        <v>459854</v>
      </c>
      <c r="E9" s="11">
        <v>460919</v>
      </c>
      <c r="F9" s="11">
        <v>461343</v>
      </c>
      <c r="G9" s="11">
        <v>500001</v>
      </c>
      <c r="H9" s="11">
        <v>497209</v>
      </c>
    </row>
    <row r="10" spans="1:8" ht="15.75" customHeight="1">
      <c r="A10" s="7"/>
      <c r="B10" s="10" t="s">
        <v>13</v>
      </c>
      <c r="C10" s="11">
        <v>1632215</v>
      </c>
      <c r="D10" s="11">
        <v>1597421</v>
      </c>
      <c r="E10" s="11">
        <v>1625960</v>
      </c>
      <c r="F10" s="11">
        <v>1618631</v>
      </c>
      <c r="G10" s="11">
        <v>1601651</v>
      </c>
      <c r="H10" s="11">
        <v>1270356</v>
      </c>
    </row>
    <row r="11" spans="1:8" ht="15.75" customHeight="1">
      <c r="A11" s="7"/>
      <c r="B11" s="10" t="s">
        <v>14</v>
      </c>
      <c r="C11" s="11">
        <v>75267</v>
      </c>
      <c r="D11" s="11">
        <v>84247</v>
      </c>
      <c r="E11" s="11">
        <v>119431</v>
      </c>
      <c r="F11" s="11">
        <v>122143</v>
      </c>
      <c r="G11" s="11">
        <v>138095</v>
      </c>
      <c r="H11" s="11">
        <v>229415</v>
      </c>
    </row>
    <row r="12" spans="1:8" ht="15.75" customHeight="1">
      <c r="A12" s="7"/>
      <c r="B12" s="7"/>
      <c r="C12" s="7"/>
      <c r="D12" s="7"/>
      <c r="E12" s="7"/>
      <c r="F12" s="7"/>
      <c r="G12" s="7"/>
      <c r="H12" s="7"/>
    </row>
    <row r="13" spans="1:8" ht="15.75" customHeight="1">
      <c r="A13" s="7"/>
      <c r="B13" s="10" t="s">
        <v>15</v>
      </c>
      <c r="C13" s="11">
        <v>1113313</v>
      </c>
      <c r="D13" s="11">
        <v>1111866</v>
      </c>
      <c r="E13" s="11">
        <v>1103273</v>
      </c>
      <c r="F13" s="11">
        <v>1202526</v>
      </c>
      <c r="G13" s="11">
        <v>1130840</v>
      </c>
      <c r="H13" s="11">
        <v>1130007</v>
      </c>
    </row>
    <row r="14" spans="1:8" ht="15.75" customHeight="1">
      <c r="A14" s="7"/>
      <c r="B14" s="10" t="s">
        <v>16</v>
      </c>
      <c r="C14" s="11">
        <v>541231</v>
      </c>
      <c r="D14" s="11">
        <v>539303</v>
      </c>
      <c r="E14" s="11">
        <v>521926</v>
      </c>
      <c r="F14" s="11">
        <v>527066</v>
      </c>
      <c r="G14" s="11">
        <v>544867</v>
      </c>
      <c r="H14" s="11">
        <v>553119</v>
      </c>
    </row>
    <row r="15" spans="1:8" ht="15.75" customHeight="1">
      <c r="A15" s="7"/>
      <c r="B15" s="10" t="s">
        <v>17</v>
      </c>
      <c r="C15" s="11">
        <v>113085</v>
      </c>
      <c r="D15" s="11">
        <v>152447</v>
      </c>
      <c r="E15" s="11">
        <v>186975</v>
      </c>
      <c r="F15" s="11">
        <v>179381</v>
      </c>
      <c r="G15" s="11">
        <v>209661</v>
      </c>
      <c r="H15" s="11">
        <v>244592</v>
      </c>
    </row>
    <row r="16" spans="1:8" ht="15.75" customHeight="1">
      <c r="A16" s="7"/>
      <c r="B16" s="10" t="s">
        <v>18</v>
      </c>
      <c r="C16" s="11">
        <v>458997</v>
      </c>
      <c r="D16" s="11">
        <v>420116</v>
      </c>
      <c r="E16" s="11">
        <v>394372</v>
      </c>
      <c r="F16" s="11">
        <v>496079</v>
      </c>
      <c r="G16" s="11">
        <v>376312</v>
      </c>
      <c r="H16" s="11">
        <v>332296</v>
      </c>
    </row>
    <row r="17" spans="1:8" ht="15.75" customHeight="1">
      <c r="A17" s="7"/>
      <c r="B17" s="10" t="s">
        <v>19</v>
      </c>
      <c r="C17" s="11">
        <v>265054</v>
      </c>
      <c r="D17" s="11">
        <v>338457</v>
      </c>
      <c r="E17" s="11">
        <v>308924</v>
      </c>
      <c r="F17" s="11">
        <v>381068</v>
      </c>
      <c r="G17" s="11">
        <v>278449</v>
      </c>
      <c r="H17" s="11">
        <v>217510</v>
      </c>
    </row>
    <row r="18" spans="1:8" ht="15.75" customHeight="1">
      <c r="A18" s="7"/>
      <c r="B18" s="7"/>
      <c r="C18" s="7"/>
      <c r="D18" s="7"/>
      <c r="E18" s="7"/>
      <c r="F18" s="7"/>
      <c r="G18" s="7"/>
      <c r="H18" s="7"/>
    </row>
    <row r="19" spans="1:8" ht="15.75" customHeight="1">
      <c r="A19" s="7"/>
      <c r="B19" s="10" t="s">
        <v>20</v>
      </c>
      <c r="C19" s="11">
        <v>3278415</v>
      </c>
      <c r="D19" s="11">
        <v>3253388</v>
      </c>
      <c r="E19" s="11">
        <v>3309583</v>
      </c>
      <c r="F19" s="11">
        <v>3404643</v>
      </c>
      <c r="G19" s="11">
        <v>3370587</v>
      </c>
      <c r="H19" s="11">
        <v>3126987</v>
      </c>
    </row>
    <row r="20" spans="1:8" ht="15.75" customHeight="1">
      <c r="A20" s="7"/>
      <c r="B20" s="7"/>
      <c r="C20" s="7"/>
      <c r="D20" s="7"/>
      <c r="E20" s="7"/>
      <c r="F20" s="7"/>
      <c r="G20" s="7"/>
      <c r="H20" s="7"/>
    </row>
    <row r="21" spans="1:8" ht="15.75" customHeight="1">
      <c r="A21" s="4"/>
      <c r="B21" s="9" t="s">
        <v>21</v>
      </c>
      <c r="C21" s="4"/>
      <c r="D21" s="4"/>
      <c r="E21" s="4"/>
      <c r="F21" s="4"/>
      <c r="G21" s="4"/>
      <c r="H21" s="4"/>
    </row>
    <row r="22" spans="1:8" ht="15.75" customHeight="1">
      <c r="A22" s="7"/>
      <c r="B22" s="10" t="s">
        <v>22</v>
      </c>
      <c r="C22" s="11">
        <v>811105</v>
      </c>
      <c r="D22" s="11">
        <v>430283</v>
      </c>
      <c r="E22" s="11">
        <v>98772</v>
      </c>
      <c r="F22" s="11">
        <v>147663</v>
      </c>
      <c r="G22" s="11">
        <v>183636</v>
      </c>
      <c r="H22" s="11">
        <v>377570</v>
      </c>
    </row>
    <row r="23" spans="1:8" ht="15.75" customHeight="1">
      <c r="A23" s="7"/>
      <c r="B23" s="10" t="s">
        <v>23</v>
      </c>
      <c r="C23" s="11">
        <v>3899</v>
      </c>
      <c r="D23" s="11">
        <v>3899</v>
      </c>
      <c r="E23" s="11">
        <v>30868</v>
      </c>
      <c r="F23" s="11">
        <v>67934</v>
      </c>
      <c r="G23" s="11">
        <v>54597</v>
      </c>
      <c r="H23" s="11">
        <v>29070</v>
      </c>
    </row>
    <row r="24" spans="1:8" ht="15.75" customHeight="1">
      <c r="A24" s="7"/>
      <c r="B24" s="10" t="s">
        <v>24</v>
      </c>
      <c r="C24" s="11">
        <v>807206</v>
      </c>
      <c r="D24" s="11">
        <v>426384</v>
      </c>
      <c r="E24" s="11">
        <v>67904</v>
      </c>
      <c r="F24" s="11">
        <v>79729</v>
      </c>
      <c r="G24" s="11">
        <v>129039</v>
      </c>
      <c r="H24" s="11">
        <v>348500</v>
      </c>
    </row>
    <row r="25" spans="1:8" ht="15.75" customHeight="1">
      <c r="A25" s="7"/>
      <c r="B25" s="7"/>
      <c r="C25" s="7"/>
      <c r="D25" s="7"/>
      <c r="E25" s="7"/>
      <c r="F25" s="7"/>
      <c r="G25" s="7"/>
      <c r="H25" s="7"/>
    </row>
    <row r="26" spans="1:8" ht="15.75" customHeight="1">
      <c r="A26" s="7"/>
      <c r="B26" s="10" t="s">
        <v>25</v>
      </c>
      <c r="C26" s="11">
        <v>208544</v>
      </c>
      <c r="D26" s="11">
        <v>215010</v>
      </c>
      <c r="E26" s="11">
        <v>860089</v>
      </c>
      <c r="F26" s="11">
        <v>769251</v>
      </c>
      <c r="G26" s="11">
        <v>839465</v>
      </c>
      <c r="H26" s="11">
        <v>628920</v>
      </c>
    </row>
    <row r="27" spans="1:8" ht="15.75" customHeight="1">
      <c r="A27" s="7"/>
      <c r="B27" s="10" t="s">
        <v>26</v>
      </c>
      <c r="C27" s="11">
        <v>28569</v>
      </c>
      <c r="D27" s="11">
        <v>27994</v>
      </c>
      <c r="E27" s="11">
        <v>599656</v>
      </c>
      <c r="F27" s="11">
        <v>553112</v>
      </c>
      <c r="G27" s="11">
        <v>700672</v>
      </c>
      <c r="H27" s="11">
        <v>532532</v>
      </c>
    </row>
    <row r="28" spans="1:8" ht="15.75" customHeight="1">
      <c r="A28" s="7"/>
      <c r="B28" s="10" t="s">
        <v>27</v>
      </c>
      <c r="C28" s="11">
        <v>179975</v>
      </c>
      <c r="D28" s="11">
        <v>187016</v>
      </c>
      <c r="E28" s="11">
        <v>260433</v>
      </c>
      <c r="F28" s="11">
        <v>216139</v>
      </c>
      <c r="G28" s="11">
        <v>138793</v>
      </c>
      <c r="H28" s="11">
        <v>96388</v>
      </c>
    </row>
    <row r="29" spans="1:8" ht="15.75" customHeight="1">
      <c r="A29" s="7"/>
      <c r="B29" s="10" t="s">
        <v>28</v>
      </c>
      <c r="C29" s="11">
        <v>176195</v>
      </c>
      <c r="D29" s="11">
        <v>8395</v>
      </c>
      <c r="E29" s="11">
        <v>13728</v>
      </c>
      <c r="F29" s="11">
        <v>11109</v>
      </c>
      <c r="G29" s="11">
        <v>11386</v>
      </c>
      <c r="H29" s="11">
        <v>22182</v>
      </c>
    </row>
    <row r="30" spans="1:8" ht="15.75" customHeight="1">
      <c r="A30" s="7"/>
      <c r="B30" s="7"/>
      <c r="C30" s="7"/>
      <c r="D30" s="7"/>
      <c r="E30" s="7"/>
      <c r="F30" s="7"/>
      <c r="G30" s="7"/>
      <c r="H30" s="7"/>
    </row>
    <row r="31" spans="1:8" ht="15.75" customHeight="1">
      <c r="A31" s="7"/>
      <c r="B31" s="10" t="s">
        <v>29</v>
      </c>
      <c r="C31" s="11">
        <v>2258766</v>
      </c>
      <c r="D31" s="11">
        <v>2608095</v>
      </c>
      <c r="E31" s="11">
        <v>2350722</v>
      </c>
      <c r="F31" s="11">
        <v>2487729</v>
      </c>
      <c r="G31" s="11">
        <v>2347486</v>
      </c>
      <c r="H31" s="11">
        <v>2120497</v>
      </c>
    </row>
    <row r="32" spans="1:8" ht="15.75" customHeight="1">
      <c r="A32" s="7"/>
      <c r="B32" s="10" t="s">
        <v>30</v>
      </c>
      <c r="C32" s="11">
        <v>214241</v>
      </c>
      <c r="D32" s="11">
        <v>540459</v>
      </c>
      <c r="E32" s="11">
        <v>266146</v>
      </c>
      <c r="F32" s="11">
        <v>421632</v>
      </c>
      <c r="G32" s="11">
        <v>195672</v>
      </c>
      <c r="H32" s="11">
        <v>193156</v>
      </c>
    </row>
    <row r="33" spans="1:8" ht="15.75" customHeight="1">
      <c r="A33" s="7"/>
      <c r="B33" s="10" t="s">
        <v>31</v>
      </c>
      <c r="C33" s="11">
        <v>1434974</v>
      </c>
      <c r="D33" s="11">
        <v>1534101</v>
      </c>
      <c r="E33" s="11">
        <v>1776018</v>
      </c>
      <c r="F33" s="11">
        <v>1586584</v>
      </c>
      <c r="G33" s="11">
        <v>1608156</v>
      </c>
      <c r="H33" s="11">
        <v>1551267</v>
      </c>
    </row>
    <row r="34" spans="1:8" ht="15.75" customHeight="1">
      <c r="A34" s="7"/>
      <c r="B34" s="10" t="s">
        <v>32</v>
      </c>
      <c r="C34" s="11">
        <v>609551</v>
      </c>
      <c r="D34" s="11">
        <v>533535</v>
      </c>
      <c r="E34" s="11">
        <v>308558</v>
      </c>
      <c r="F34" s="11">
        <v>479513</v>
      </c>
      <c r="G34" s="11">
        <v>543658</v>
      </c>
      <c r="H34" s="11">
        <v>376074</v>
      </c>
    </row>
    <row r="35" spans="1:8" ht="15.75" customHeight="1">
      <c r="A35" s="7"/>
      <c r="B35" s="7"/>
      <c r="C35" s="7"/>
      <c r="D35" s="7"/>
      <c r="E35" s="7"/>
      <c r="F35" s="7"/>
      <c r="G35" s="7"/>
      <c r="H35" s="7"/>
    </row>
    <row r="36" spans="1:8" ht="15.75" customHeight="1">
      <c r="A36" s="7"/>
      <c r="B36" s="10" t="s">
        <v>33</v>
      </c>
      <c r="C36" s="11">
        <v>3278415</v>
      </c>
      <c r="D36" s="11">
        <v>3253388</v>
      </c>
      <c r="E36" s="11">
        <v>3309583</v>
      </c>
      <c r="F36" s="11">
        <v>3404643</v>
      </c>
      <c r="G36" s="11">
        <v>3370587</v>
      </c>
      <c r="H36" s="11">
        <v>3126987</v>
      </c>
    </row>
    <row r="37" spans="1:8" ht="15.75" customHeight="1">
      <c r="A37" s="7"/>
      <c r="B37" s="7"/>
      <c r="C37" s="7"/>
      <c r="D37" s="7"/>
      <c r="E37" s="7"/>
      <c r="F37" s="7"/>
      <c r="G37" s="7"/>
      <c r="H37" s="7"/>
    </row>
    <row r="38" spans="1:8" ht="15.75" customHeight="1">
      <c r="A38" s="4"/>
      <c r="B38" s="9" t="s">
        <v>34</v>
      </c>
      <c r="C38" s="4"/>
      <c r="D38" s="4"/>
      <c r="E38" s="4"/>
      <c r="F38" s="4"/>
      <c r="G38" s="4"/>
      <c r="H38" s="4"/>
    </row>
    <row r="39" spans="1:8" ht="15.75" customHeight="1">
      <c r="A39" s="7"/>
      <c r="B39" s="10" t="s">
        <v>35</v>
      </c>
      <c r="C39" s="11">
        <v>-780658</v>
      </c>
      <c r="D39" s="11">
        <v>-842351</v>
      </c>
      <c r="E39" s="11">
        <v>-1067117</v>
      </c>
      <c r="F39" s="11">
        <v>-880137</v>
      </c>
      <c r="G39" s="11">
        <v>-853628</v>
      </c>
      <c r="H39" s="11">
        <v>-753556</v>
      </c>
    </row>
    <row r="40" spans="1:8" ht="15.75" customHeight="1">
      <c r="A40" s="7"/>
      <c r="B40" s="10" t="s">
        <v>36</v>
      </c>
      <c r="C40" s="12">
        <v>-1145453</v>
      </c>
      <c r="D40" s="12">
        <v>-1496229</v>
      </c>
      <c r="E40" s="12">
        <v>-1247449</v>
      </c>
      <c r="F40" s="12">
        <v>-1285203</v>
      </c>
      <c r="G40" s="12">
        <v>-1216646</v>
      </c>
      <c r="H40" s="12">
        <v>-990490</v>
      </c>
    </row>
    <row r="41" spans="1:8" ht="15.75" customHeight="1">
      <c r="A41" s="7"/>
      <c r="B41" s="10" t="s">
        <v>37</v>
      </c>
      <c r="C41" s="8" t="s">
        <v>38</v>
      </c>
      <c r="D41" s="8" t="s">
        <v>38</v>
      </c>
      <c r="E41" s="12">
        <v>2934554</v>
      </c>
      <c r="F41" s="12">
        <v>3865815.12112808</v>
      </c>
      <c r="G41" s="12">
        <v>4863097.627</v>
      </c>
      <c r="H41" s="12">
        <v>4177663.93548779</v>
      </c>
    </row>
    <row r="42" spans="1:8" ht="15.75" customHeight="1">
      <c r="A42" s="7"/>
      <c r="B42" s="7"/>
      <c r="C42" s="7"/>
      <c r="D42" s="7"/>
      <c r="E42" s="7"/>
      <c r="F42" s="7"/>
      <c r="G42" s="7"/>
      <c r="H42" s="7"/>
    </row>
    <row r="43" spans="1:8" ht="15.75" customHeight="1">
      <c r="A43" s="7"/>
      <c r="B43" s="10" t="s">
        <v>39</v>
      </c>
      <c r="C43" s="12">
        <v>51501</v>
      </c>
      <c r="D43" s="12">
        <v>47823</v>
      </c>
      <c r="E43" s="12">
        <v>47021</v>
      </c>
      <c r="F43" s="12">
        <v>47405</v>
      </c>
      <c r="G43" s="12">
        <v>47237</v>
      </c>
      <c r="H43" s="12">
        <v>46130</v>
      </c>
    </row>
    <row r="44" spans="1:8" ht="15.75" customHeight="1">
      <c r="A44" s="7"/>
      <c r="B44" s="7"/>
      <c r="C44" s="7"/>
      <c r="D44" s="7"/>
      <c r="E44" s="7"/>
      <c r="F44" s="7"/>
      <c r="G44" s="7"/>
      <c r="H44" s="7"/>
    </row>
    <row r="48" spans="1:8" ht="12.75">
      <c r="A48" s="43" t="s">
        <v>0</v>
      </c>
      <c r="B48" s="44"/>
      <c r="C48" s="44"/>
      <c r="D48" s="44"/>
      <c r="E48" s="44"/>
      <c r="F48" s="44"/>
      <c r="G48" s="44"/>
      <c r="H48" s="44"/>
    </row>
    <row r="49" spans="1:8" ht="12.75">
      <c r="A49" s="44"/>
      <c r="B49" s="44"/>
      <c r="C49" s="44"/>
      <c r="D49" s="44"/>
      <c r="E49" s="44"/>
      <c r="F49" s="44"/>
      <c r="G49" s="44"/>
      <c r="H49" s="44"/>
    </row>
    <row r="50" spans="1:8" ht="12.75">
      <c r="A50" s="2"/>
      <c r="B50" s="3" t="s">
        <v>40</v>
      </c>
      <c r="C50" s="2"/>
      <c r="D50" s="2"/>
      <c r="E50" s="2"/>
      <c r="F50" s="2"/>
      <c r="G50" s="2"/>
      <c r="H50" s="2"/>
    </row>
    <row r="51" spans="1:8" ht="21">
      <c r="A51" s="4"/>
      <c r="B51" s="5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6" t="s">
        <v>8</v>
      </c>
    </row>
    <row r="52" spans="1:8" ht="42">
      <c r="A52" s="7"/>
      <c r="B52" s="7"/>
      <c r="C52" s="8" t="s">
        <v>9</v>
      </c>
      <c r="D52" s="8" t="s">
        <v>9</v>
      </c>
      <c r="E52" s="8" t="s">
        <v>9</v>
      </c>
      <c r="F52" s="8" t="s">
        <v>9</v>
      </c>
      <c r="G52" s="8" t="s">
        <v>9</v>
      </c>
      <c r="H52" s="8" t="s">
        <v>9</v>
      </c>
    </row>
    <row r="53" spans="1:8" ht="12.75">
      <c r="A53" s="7"/>
      <c r="B53" s="7"/>
      <c r="C53" s="7"/>
      <c r="D53" s="7"/>
      <c r="E53" s="7"/>
      <c r="F53" s="7"/>
      <c r="G53" s="7"/>
      <c r="H53" s="7"/>
    </row>
    <row r="54" spans="1:8" ht="12.75">
      <c r="A54" s="7"/>
      <c r="B54" s="10" t="s">
        <v>41</v>
      </c>
      <c r="C54" s="11">
        <v>9292774</v>
      </c>
      <c r="D54" s="11">
        <v>9672996</v>
      </c>
      <c r="E54" s="11">
        <v>9894852</v>
      </c>
      <c r="F54" s="11">
        <v>10260979</v>
      </c>
      <c r="G54" s="11">
        <v>9987265</v>
      </c>
      <c r="H54" s="11">
        <v>8116217</v>
      </c>
    </row>
    <row r="55" spans="1:8" ht="12.75">
      <c r="A55" s="7"/>
      <c r="B55" s="10" t="s">
        <v>42</v>
      </c>
      <c r="C55" s="11">
        <v>9226629</v>
      </c>
      <c r="D55" s="11">
        <v>9588045</v>
      </c>
      <c r="E55" s="11">
        <v>9779473</v>
      </c>
      <c r="F55" s="11">
        <v>10124328</v>
      </c>
      <c r="G55" s="11">
        <v>9844338</v>
      </c>
      <c r="H55" s="11">
        <v>8010967</v>
      </c>
    </row>
    <row r="56" spans="1:8" ht="12.75">
      <c r="A56" s="7"/>
      <c r="B56" s="7"/>
      <c r="C56" s="7"/>
      <c r="D56" s="7"/>
      <c r="E56" s="7"/>
      <c r="F56" s="7"/>
      <c r="G56" s="7"/>
      <c r="H56" s="7"/>
    </row>
    <row r="57" spans="1:8" ht="12.75">
      <c r="A57" s="7"/>
      <c r="B57" s="10" t="s">
        <v>43</v>
      </c>
      <c r="C57" s="11">
        <v>7362978</v>
      </c>
      <c r="D57" s="11">
        <v>7652306</v>
      </c>
      <c r="E57" s="11">
        <v>7796862</v>
      </c>
      <c r="F57" s="11">
        <v>8104512</v>
      </c>
      <c r="G57" s="11">
        <v>7821780</v>
      </c>
      <c r="H57" s="11">
        <v>6350221</v>
      </c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10" t="s">
        <v>44</v>
      </c>
      <c r="C59" s="11">
        <v>1929796</v>
      </c>
      <c r="D59" s="11">
        <v>2020690</v>
      </c>
      <c r="E59" s="11">
        <v>2097990</v>
      </c>
      <c r="F59" s="11">
        <v>2156467</v>
      </c>
      <c r="G59" s="11">
        <v>2165485</v>
      </c>
      <c r="H59" s="11">
        <v>1765996</v>
      </c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10" t="s">
        <v>45</v>
      </c>
      <c r="C61" s="11">
        <v>1746110</v>
      </c>
      <c r="D61" s="11">
        <v>1842288</v>
      </c>
      <c r="E61" s="11">
        <v>1880947</v>
      </c>
      <c r="F61" s="11">
        <v>1856841</v>
      </c>
      <c r="G61" s="11">
        <v>1829223</v>
      </c>
      <c r="H61" s="11">
        <v>1430531</v>
      </c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10" t="s">
        <v>46</v>
      </c>
      <c r="C63" s="11">
        <v>183686</v>
      </c>
      <c r="D63" s="11">
        <v>178402</v>
      </c>
      <c r="E63" s="11">
        <v>217043</v>
      </c>
      <c r="F63" s="11">
        <v>299626</v>
      </c>
      <c r="G63" s="11">
        <v>336262</v>
      </c>
      <c r="H63" s="11">
        <v>335465</v>
      </c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10" t="s">
        <v>47</v>
      </c>
      <c r="C65" s="11">
        <v>2442</v>
      </c>
      <c r="D65" s="11">
        <v>3753</v>
      </c>
      <c r="E65" s="11">
        <v>7084</v>
      </c>
      <c r="F65" s="11">
        <v>6058</v>
      </c>
      <c r="G65" s="11">
        <v>8812</v>
      </c>
      <c r="H65" s="11">
        <v>13754</v>
      </c>
    </row>
    <row r="66" spans="1:8" ht="12.75">
      <c r="A66" s="7"/>
      <c r="B66" s="10" t="s">
        <v>48</v>
      </c>
      <c r="C66" s="11">
        <v>22746</v>
      </c>
      <c r="D66" s="11">
        <v>57395</v>
      </c>
      <c r="E66" s="11">
        <v>46304</v>
      </c>
      <c r="F66" s="11">
        <v>50000</v>
      </c>
      <c r="G66" s="11">
        <v>58650</v>
      </c>
      <c r="H66" s="11">
        <v>66021</v>
      </c>
    </row>
    <row r="67" spans="1:8" ht="12.75">
      <c r="A67" s="7"/>
      <c r="B67" s="10" t="s">
        <v>49</v>
      </c>
      <c r="C67" s="11">
        <v>-20304</v>
      </c>
      <c r="D67" s="11">
        <v>-53642</v>
      </c>
      <c r="E67" s="11">
        <v>-39220</v>
      </c>
      <c r="F67" s="11">
        <v>-43942</v>
      </c>
      <c r="G67" s="11">
        <v>-49838</v>
      </c>
      <c r="H67" s="11">
        <v>-52267</v>
      </c>
    </row>
    <row r="68" spans="1:8" ht="12.75">
      <c r="A68" s="7"/>
      <c r="B68" s="10" t="s">
        <v>50</v>
      </c>
      <c r="C68" s="11">
        <v>163382</v>
      </c>
      <c r="D68" s="11">
        <v>124760</v>
      </c>
      <c r="E68" s="11">
        <v>177823</v>
      </c>
      <c r="F68" s="11">
        <v>255684</v>
      </c>
      <c r="G68" s="11">
        <v>286424</v>
      </c>
      <c r="H68" s="11">
        <v>283198</v>
      </c>
    </row>
    <row r="69" spans="1:8" ht="12.75">
      <c r="A69" s="7"/>
      <c r="B69" s="7"/>
      <c r="C69" s="7"/>
      <c r="D69" s="7"/>
      <c r="E69" s="7"/>
      <c r="F69" s="7"/>
      <c r="G69" s="7"/>
      <c r="H69" s="7"/>
    </row>
    <row r="70" spans="1:8" ht="12.75">
      <c r="A70" s="7"/>
      <c r="B70" s="10" t="s">
        <v>51</v>
      </c>
      <c r="C70" s="11">
        <v>36606</v>
      </c>
      <c r="D70" s="11">
        <v>87207</v>
      </c>
      <c r="E70" s="11">
        <v>83449</v>
      </c>
      <c r="F70" s="11">
        <v>101839</v>
      </c>
      <c r="G70" s="11">
        <v>95495</v>
      </c>
      <c r="H70" s="11">
        <v>74556</v>
      </c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2.75">
      <c r="A72" s="7"/>
      <c r="B72" s="10" t="s">
        <v>52</v>
      </c>
      <c r="C72" s="11">
        <v>126776</v>
      </c>
      <c r="D72" s="11">
        <v>37553</v>
      </c>
      <c r="E72" s="11">
        <v>94374</v>
      </c>
      <c r="F72" s="11">
        <v>153845</v>
      </c>
      <c r="G72" s="11">
        <v>190929</v>
      </c>
      <c r="H72" s="11">
        <v>208642</v>
      </c>
    </row>
    <row r="73" spans="1:8" ht="12.75">
      <c r="A73" s="7"/>
      <c r="B73" s="7"/>
      <c r="C73" s="7"/>
      <c r="D73" s="7"/>
      <c r="E73" s="7"/>
      <c r="F73" s="7"/>
      <c r="G73" s="7"/>
      <c r="H73" s="7"/>
    </row>
    <row r="74" spans="1:8" ht="12.75">
      <c r="A74" s="7"/>
      <c r="B74" s="10" t="s">
        <v>53</v>
      </c>
      <c r="C74" s="8" t="s">
        <v>38</v>
      </c>
      <c r="D74" s="8" t="s">
        <v>38</v>
      </c>
      <c r="E74" s="8" t="s">
        <v>38</v>
      </c>
      <c r="F74" s="8" t="s">
        <v>38</v>
      </c>
      <c r="G74" s="8" t="s">
        <v>38</v>
      </c>
      <c r="H74" s="8" t="s">
        <v>38</v>
      </c>
    </row>
    <row r="75" spans="1:8" ht="12.75">
      <c r="A75" s="7"/>
      <c r="B75" s="10" t="s">
        <v>54</v>
      </c>
      <c r="C75" s="8" t="s">
        <v>38</v>
      </c>
      <c r="D75" s="8" t="s">
        <v>38</v>
      </c>
      <c r="E75" s="8" t="s">
        <v>38</v>
      </c>
      <c r="F75" s="8" t="s">
        <v>38</v>
      </c>
      <c r="G75" s="8" t="s">
        <v>38</v>
      </c>
      <c r="H75" s="8" t="s">
        <v>38</v>
      </c>
    </row>
    <row r="76" spans="1:8" ht="12.75">
      <c r="A76" s="7"/>
      <c r="B76" s="10" t="s">
        <v>55</v>
      </c>
      <c r="C76" s="11">
        <v>-8990</v>
      </c>
      <c r="D76" s="11">
        <v>79341</v>
      </c>
      <c r="E76" s="11">
        <v>4088</v>
      </c>
      <c r="F76" s="11">
        <v>4039</v>
      </c>
      <c r="G76" s="11">
        <v>5129</v>
      </c>
      <c r="H76" s="11">
        <v>120587</v>
      </c>
    </row>
    <row r="77" spans="1:8" ht="12.75">
      <c r="A77" s="7"/>
      <c r="B77" s="7"/>
      <c r="C77" s="7"/>
      <c r="D77" s="7"/>
      <c r="E77" s="7"/>
      <c r="F77" s="7"/>
      <c r="G77" s="7"/>
      <c r="H77" s="7"/>
    </row>
    <row r="78" spans="1:8" ht="12.75">
      <c r="A78" s="7"/>
      <c r="B78" s="10" t="s">
        <v>56</v>
      </c>
      <c r="C78" s="11">
        <v>117786</v>
      </c>
      <c r="D78" s="11">
        <v>116894</v>
      </c>
      <c r="E78" s="11">
        <v>98462</v>
      </c>
      <c r="F78" s="11">
        <v>157884</v>
      </c>
      <c r="G78" s="11">
        <v>196058</v>
      </c>
      <c r="H78" s="11">
        <v>329229</v>
      </c>
    </row>
    <row r="79" spans="1:8" ht="12.75">
      <c r="A79" s="7"/>
      <c r="B79" s="7"/>
      <c r="C79" s="7"/>
      <c r="D79" s="7"/>
      <c r="E79" s="7"/>
      <c r="F79" s="7"/>
      <c r="G79" s="7"/>
      <c r="H79" s="7"/>
    </row>
    <row r="80" spans="1:8" ht="12.75">
      <c r="A80" s="4"/>
      <c r="B80" s="9" t="s">
        <v>34</v>
      </c>
      <c r="C80" s="4"/>
      <c r="D80" s="4"/>
      <c r="E80" s="4"/>
      <c r="F80" s="4"/>
      <c r="G80" s="4"/>
      <c r="H80" s="4"/>
    </row>
    <row r="81" spans="1:8" ht="12.75">
      <c r="A81" s="7"/>
      <c r="B81" s="10" t="s">
        <v>57</v>
      </c>
      <c r="C81" s="8" t="s">
        <v>38</v>
      </c>
      <c r="D81" s="8" t="s">
        <v>38</v>
      </c>
      <c r="E81" s="8" t="s">
        <v>38</v>
      </c>
      <c r="F81" s="8" t="s">
        <v>38</v>
      </c>
      <c r="G81" s="8" t="s">
        <v>38</v>
      </c>
      <c r="H81" s="8" t="s">
        <v>38</v>
      </c>
    </row>
    <row r="82" spans="1:8" ht="12.75">
      <c r="A82" s="7"/>
      <c r="B82" s="10" t="s">
        <v>58</v>
      </c>
      <c r="C82" s="8" t="s">
        <v>38</v>
      </c>
      <c r="D82" s="8" t="s">
        <v>38</v>
      </c>
      <c r="E82" s="8" t="s">
        <v>38</v>
      </c>
      <c r="F82" s="8" t="s">
        <v>38</v>
      </c>
      <c r="G82" s="8" t="s">
        <v>38</v>
      </c>
      <c r="H82" s="8" t="s">
        <v>38</v>
      </c>
    </row>
    <row r="83" spans="1:8" ht="12.75">
      <c r="A83" s="7"/>
      <c r="B83" s="10" t="s">
        <v>59</v>
      </c>
      <c r="C83" s="11">
        <v>794234</v>
      </c>
      <c r="D83" s="11">
        <v>796007</v>
      </c>
      <c r="E83" s="11">
        <v>807875</v>
      </c>
      <c r="F83" s="11">
        <v>813559</v>
      </c>
      <c r="G83" s="11">
        <v>820273</v>
      </c>
      <c r="H83" s="11">
        <v>660282</v>
      </c>
    </row>
    <row r="84" spans="1:8" ht="12.75">
      <c r="A84" s="7"/>
      <c r="B84" s="10" t="s">
        <v>60</v>
      </c>
      <c r="C84" s="11">
        <v>233644</v>
      </c>
      <c r="D84" s="11">
        <v>269873</v>
      </c>
      <c r="E84" s="11">
        <v>287773</v>
      </c>
      <c r="F84" s="11">
        <v>287311</v>
      </c>
      <c r="G84" s="11">
        <v>271487</v>
      </c>
      <c r="H84" s="11">
        <v>190129</v>
      </c>
    </row>
    <row r="85" spans="1:8" ht="12.75">
      <c r="A85" s="7"/>
      <c r="B85" s="10" t="s">
        <v>61</v>
      </c>
      <c r="C85" s="11">
        <v>13384</v>
      </c>
      <c r="D85" s="11">
        <v>18628</v>
      </c>
      <c r="E85" s="11">
        <v>41723</v>
      </c>
      <c r="F85" s="11">
        <v>57045</v>
      </c>
      <c r="G85" s="11">
        <v>46629</v>
      </c>
      <c r="H85" s="11">
        <v>52549</v>
      </c>
    </row>
    <row r="86" spans="1:8" ht="12.75">
      <c r="A86" s="7"/>
      <c r="B86" s="10" t="s">
        <v>62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</row>
    <row r="87" spans="1:8" ht="12.75">
      <c r="A87" s="7"/>
      <c r="B87" s="7"/>
      <c r="C87" s="7"/>
      <c r="D87" s="7"/>
      <c r="E87" s="7"/>
      <c r="F87" s="7"/>
      <c r="G87" s="7"/>
      <c r="H87" s="7"/>
    </row>
    <row r="88" spans="1:8" ht="12.75">
      <c r="A88" s="7"/>
      <c r="B88" s="10" t="s">
        <v>63</v>
      </c>
      <c r="C88" s="11">
        <v>351430</v>
      </c>
      <c r="D88" s="11">
        <v>386767</v>
      </c>
      <c r="E88" s="11">
        <v>386235</v>
      </c>
      <c r="F88" s="11">
        <v>445195</v>
      </c>
      <c r="G88" s="11">
        <v>467545</v>
      </c>
      <c r="H88" s="11">
        <v>519358</v>
      </c>
    </row>
    <row r="89" spans="1:8" ht="12.75">
      <c r="A89" s="7"/>
      <c r="B89" s="10" t="s">
        <v>64</v>
      </c>
      <c r="C89" s="11">
        <v>1195654</v>
      </c>
      <c r="D89" s="11">
        <v>1288609</v>
      </c>
      <c r="E89" s="11">
        <v>1319282</v>
      </c>
      <c r="F89" s="11">
        <v>1417638</v>
      </c>
      <c r="G89" s="11">
        <v>1429942</v>
      </c>
      <c r="H89" s="11">
        <v>1306745</v>
      </c>
    </row>
    <row r="90" spans="1:8" ht="12.75">
      <c r="A90" s="7"/>
      <c r="B90" s="10" t="s">
        <v>65</v>
      </c>
      <c r="C90" s="11">
        <v>417330</v>
      </c>
      <c r="D90" s="11">
        <v>448275</v>
      </c>
      <c r="E90" s="11">
        <v>504816</v>
      </c>
      <c r="F90" s="11">
        <v>586937</v>
      </c>
      <c r="G90" s="11">
        <v>607749</v>
      </c>
      <c r="H90" s="11">
        <v>525594</v>
      </c>
    </row>
  </sheetData>
  <sheetProtection/>
  <mergeCells count="4">
    <mergeCell ref="A1:H1"/>
    <mergeCell ref="A2:H2"/>
    <mergeCell ref="A48:H48"/>
    <mergeCell ref="A49:H49"/>
  </mergeCells>
  <printOptions/>
  <pageMargins left="0" right="0" top="0" bottom="0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56">
      <pane ySplit="3825" topLeftCell="A115" activePane="bottomLeft" state="split"/>
      <selection pane="topLeft" activeCell="B41" sqref="B41"/>
      <selection pane="bottomLeft" activeCell="B121" sqref="B121:G124"/>
    </sheetView>
  </sheetViews>
  <sheetFormatPr defaultColWidth="9.140625" defaultRowHeight="12.75"/>
  <cols>
    <col min="1" max="1" width="43.00390625" style="0" customWidth="1"/>
    <col min="2" max="18" width="12.140625" style="0" customWidth="1"/>
  </cols>
  <sheetData>
    <row r="1" spans="1:2" ht="12.75" customHeight="1">
      <c r="A1" s="25" t="s">
        <v>0</v>
      </c>
      <c r="B1" s="14"/>
    </row>
    <row r="2" spans="1:18" ht="12.75">
      <c r="A2" s="17"/>
      <c r="B2" s="17"/>
      <c r="C2" s="17"/>
      <c r="D2" s="17"/>
      <c r="E2" s="17"/>
      <c r="F2" s="17"/>
      <c r="G2" s="17"/>
      <c r="M2" s="13"/>
      <c r="N2" s="13"/>
      <c r="O2" s="13"/>
      <c r="P2" s="13"/>
      <c r="Q2" s="13"/>
      <c r="R2" s="13"/>
    </row>
    <row r="3" spans="1:7" ht="12.75">
      <c r="A3" s="21" t="s">
        <v>10</v>
      </c>
      <c r="B3" s="26">
        <v>2009</v>
      </c>
      <c r="C3" s="26">
        <v>2010</v>
      </c>
      <c r="D3" s="26">
        <v>2011</v>
      </c>
      <c r="E3" s="26">
        <v>2012</v>
      </c>
      <c r="F3" s="26">
        <v>2013</v>
      </c>
      <c r="G3" s="26">
        <v>2014</v>
      </c>
    </row>
    <row r="4" spans="1:7" ht="12.75" customHeight="1">
      <c r="A4" s="24" t="s">
        <v>66</v>
      </c>
      <c r="B4" s="22">
        <v>541.231</v>
      </c>
      <c r="C4" s="22">
        <v>539.303</v>
      </c>
      <c r="D4" s="22">
        <v>521.926</v>
      </c>
      <c r="E4" s="22">
        <v>527.066</v>
      </c>
      <c r="F4" s="22">
        <v>544.867</v>
      </c>
      <c r="G4" s="22">
        <v>553.119</v>
      </c>
    </row>
    <row r="5" spans="1:7" ht="12.75" customHeight="1">
      <c r="A5" s="24" t="s">
        <v>67</v>
      </c>
      <c r="B5" s="22">
        <v>113.085</v>
      </c>
      <c r="C5" s="22">
        <v>152.447</v>
      </c>
      <c r="D5" s="22">
        <v>186.975</v>
      </c>
      <c r="E5" s="22">
        <v>179.381</v>
      </c>
      <c r="F5" s="22">
        <v>209.661</v>
      </c>
      <c r="G5" s="22">
        <v>244.592</v>
      </c>
    </row>
    <row r="6" spans="1:7" ht="12.75" customHeight="1">
      <c r="A6" s="24" t="s">
        <v>68</v>
      </c>
      <c r="B6" s="22">
        <v>39.091</v>
      </c>
      <c r="C6" s="22">
        <v>32.17</v>
      </c>
      <c r="D6" s="22">
        <v>23.743</v>
      </c>
      <c r="E6" s="22">
        <v>19.494</v>
      </c>
      <c r="F6" s="22">
        <v>6.1</v>
      </c>
      <c r="G6" s="22">
        <v>0.01</v>
      </c>
    </row>
    <row r="7" spans="1:7" ht="12.75" customHeight="1">
      <c r="A7" s="24" t="s">
        <v>69</v>
      </c>
      <c r="B7" s="22">
        <v>44.225</v>
      </c>
      <c r="C7" s="22">
        <v>49.489</v>
      </c>
      <c r="D7" s="22">
        <v>61.705</v>
      </c>
      <c r="E7" s="22">
        <v>95.517</v>
      </c>
      <c r="F7" s="22">
        <v>91.763</v>
      </c>
      <c r="G7" s="22">
        <v>114.776</v>
      </c>
    </row>
    <row r="8" spans="1:7" ht="12.75" customHeight="1">
      <c r="A8" s="24" t="s">
        <v>70</v>
      </c>
      <c r="B8" s="22">
        <v>110.627</v>
      </c>
      <c r="C8" s="23"/>
      <c r="D8" s="23"/>
      <c r="E8" s="23"/>
      <c r="F8" s="23"/>
      <c r="G8" s="23"/>
    </row>
    <row r="9" spans="1:7" ht="12.75" customHeight="1">
      <c r="A9" s="24" t="s">
        <v>107</v>
      </c>
      <c r="B9" s="22">
        <v>250.778</v>
      </c>
      <c r="C9" s="22">
        <v>316.842</v>
      </c>
      <c r="D9" s="22">
        <v>289.943</v>
      </c>
      <c r="E9" s="22">
        <v>350.425</v>
      </c>
      <c r="F9" s="22">
        <v>262.037</v>
      </c>
      <c r="G9" s="22">
        <v>199.004</v>
      </c>
    </row>
    <row r="10" spans="1:7" ht="12.75" customHeight="1">
      <c r="A10" s="24" t="s">
        <v>71</v>
      </c>
      <c r="B10" s="22">
        <v>14.276</v>
      </c>
      <c r="C10" s="22">
        <v>21.615</v>
      </c>
      <c r="D10" s="22">
        <v>18.981</v>
      </c>
      <c r="E10" s="22">
        <v>30.643</v>
      </c>
      <c r="F10" s="22">
        <v>16.412</v>
      </c>
      <c r="G10" s="22">
        <v>18.506</v>
      </c>
    </row>
    <row r="11" spans="1:7" ht="12.75">
      <c r="A11" s="19"/>
      <c r="B11" s="19"/>
      <c r="C11" s="19"/>
      <c r="D11" s="19"/>
      <c r="E11" s="19"/>
      <c r="F11" s="19"/>
      <c r="G11" s="19"/>
    </row>
    <row r="12" spans="1:7" ht="12.75" customHeight="1">
      <c r="A12" s="24" t="s">
        <v>72</v>
      </c>
      <c r="B12" s="22">
        <v>1632.215</v>
      </c>
      <c r="C12" s="22">
        <v>1597.421</v>
      </c>
      <c r="D12" s="22">
        <v>1625.96</v>
      </c>
      <c r="E12" s="22">
        <v>1618.631</v>
      </c>
      <c r="F12" s="22">
        <v>1601.651</v>
      </c>
      <c r="G12" s="22">
        <v>1270.356</v>
      </c>
    </row>
    <row r="13" spans="1:7" ht="12.75" customHeight="1">
      <c r="A13" s="24" t="s">
        <v>73</v>
      </c>
      <c r="B13" s="22">
        <v>180.076</v>
      </c>
      <c r="C13" s="22">
        <v>184.017</v>
      </c>
      <c r="D13" s="22">
        <v>184.027</v>
      </c>
      <c r="E13" s="22">
        <v>185.275</v>
      </c>
      <c r="F13" s="22">
        <v>186.463</v>
      </c>
      <c r="G13" s="22">
        <v>138.568</v>
      </c>
    </row>
    <row r="14" spans="1:7" ht="12.75">
      <c r="A14" s="24" t="s">
        <v>74</v>
      </c>
      <c r="B14" s="22">
        <v>716.735</v>
      </c>
      <c r="C14" s="22">
        <v>760.945</v>
      </c>
      <c r="D14" s="22">
        <v>799.841</v>
      </c>
      <c r="E14" s="22">
        <v>864.345</v>
      </c>
      <c r="F14" s="22">
        <v>1271.666</v>
      </c>
      <c r="G14" s="22">
        <v>1101.611</v>
      </c>
    </row>
    <row r="15" spans="1:7" ht="12.75" customHeight="1">
      <c r="A15" s="24" t="s">
        <v>75</v>
      </c>
      <c r="B15" s="22">
        <v>-183.484</v>
      </c>
      <c r="C15" s="22">
        <v>-213.366</v>
      </c>
      <c r="D15" s="22">
        <v>-241.982</v>
      </c>
      <c r="E15" s="22">
        <v>-269.624</v>
      </c>
      <c r="F15" s="22">
        <v>-582.448</v>
      </c>
      <c r="G15" s="22">
        <v>-548.429</v>
      </c>
    </row>
    <row r="16" spans="1:7" ht="12.75" customHeight="1">
      <c r="A16" s="24" t="s">
        <v>76</v>
      </c>
      <c r="B16" s="22">
        <v>2260.69</v>
      </c>
      <c r="C16" s="22">
        <v>2252.436</v>
      </c>
      <c r="D16" s="22">
        <v>2277.075</v>
      </c>
      <c r="E16" s="22">
        <v>2280.114</v>
      </c>
      <c r="F16" s="22">
        <v>2006.231</v>
      </c>
      <c r="G16" s="22">
        <v>1560.646</v>
      </c>
    </row>
    <row r="17" spans="1:7" ht="12.75" customHeight="1">
      <c r="A17" s="24" t="s">
        <v>77</v>
      </c>
      <c r="B17" s="22">
        <v>-1341.802</v>
      </c>
      <c r="C17" s="22">
        <v>-1386.611</v>
      </c>
      <c r="D17" s="22">
        <v>-1393.001</v>
      </c>
      <c r="E17" s="22">
        <v>-1441.479</v>
      </c>
      <c r="F17" s="22">
        <v>-1280.261</v>
      </c>
      <c r="G17" s="22">
        <v>-982.04</v>
      </c>
    </row>
    <row r="18" spans="1:7" ht="12.75">
      <c r="A18" s="24" t="s">
        <v>78</v>
      </c>
      <c r="B18" s="22">
        <v>457.62</v>
      </c>
      <c r="C18" s="22">
        <v>459.854</v>
      </c>
      <c r="D18" s="22">
        <v>460.919</v>
      </c>
      <c r="E18" s="22">
        <v>461.343</v>
      </c>
      <c r="F18" s="22">
        <v>500.001</v>
      </c>
      <c r="G18" s="22">
        <v>497.209</v>
      </c>
    </row>
    <row r="19" spans="1:7" ht="12.75" customHeight="1">
      <c r="A19" s="24" t="s">
        <v>79</v>
      </c>
      <c r="B19" s="22">
        <v>75.267</v>
      </c>
      <c r="C19" s="22">
        <v>84.247</v>
      </c>
      <c r="D19" s="22">
        <v>119.431</v>
      </c>
      <c r="E19" s="22">
        <v>122.143</v>
      </c>
      <c r="F19" s="22">
        <v>138.095</v>
      </c>
      <c r="G19" s="22">
        <v>229.415</v>
      </c>
    </row>
    <row r="20" spans="1:7" ht="12.75" customHeight="1">
      <c r="A20" s="24" t="s">
        <v>80</v>
      </c>
      <c r="B20" s="22">
        <v>3278.415</v>
      </c>
      <c r="C20" s="22">
        <v>3253.388</v>
      </c>
      <c r="D20" s="22">
        <v>3309.583</v>
      </c>
      <c r="E20" s="22">
        <v>3404.643</v>
      </c>
      <c r="F20" s="22">
        <v>3370.587</v>
      </c>
      <c r="G20" s="22">
        <v>3126.987</v>
      </c>
    </row>
    <row r="21" spans="1:7" ht="12.75">
      <c r="A21" s="19"/>
      <c r="B21" s="19"/>
      <c r="C21" s="19"/>
      <c r="D21" s="19"/>
      <c r="E21" s="19"/>
      <c r="F21" s="19"/>
      <c r="G21" s="19"/>
    </row>
    <row r="22" ht="12.75">
      <c r="A22" s="21" t="s">
        <v>81</v>
      </c>
    </row>
    <row r="23" spans="1:7" ht="12.75" customHeight="1">
      <c r="A23" s="24" t="s">
        <v>105</v>
      </c>
      <c r="B23" s="22">
        <v>214.241</v>
      </c>
      <c r="C23" s="22">
        <v>540.459</v>
      </c>
      <c r="D23" s="22">
        <v>266.146</v>
      </c>
      <c r="E23" s="22">
        <v>421.632</v>
      </c>
      <c r="F23" s="22">
        <v>195.672</v>
      </c>
      <c r="G23" s="22">
        <v>193.156</v>
      </c>
    </row>
    <row r="24" spans="1:7" ht="12.75" customHeight="1">
      <c r="A24" s="24" t="s">
        <v>82</v>
      </c>
      <c r="B24" s="22">
        <v>1434.974</v>
      </c>
      <c r="C24" s="22">
        <v>1534.101</v>
      </c>
      <c r="D24" s="22">
        <v>1776.018</v>
      </c>
      <c r="E24" s="22">
        <v>1586.584</v>
      </c>
      <c r="F24" s="22">
        <v>1608.156</v>
      </c>
      <c r="G24" s="22">
        <v>1551.267</v>
      </c>
    </row>
    <row r="25" spans="1:7" ht="12.75" customHeight="1">
      <c r="A25" s="24" t="s">
        <v>83</v>
      </c>
      <c r="B25" s="22">
        <v>609.5509999999999</v>
      </c>
      <c r="C25" s="22">
        <v>533.5350000000001</v>
      </c>
      <c r="D25" s="22">
        <v>308.558</v>
      </c>
      <c r="E25" s="22">
        <v>479.51300000000003</v>
      </c>
      <c r="F25" s="22">
        <v>543.658</v>
      </c>
      <c r="G25" s="22">
        <v>376.074</v>
      </c>
    </row>
    <row r="26" spans="1:7" ht="12.75" customHeight="1">
      <c r="A26" s="24" t="s">
        <v>104</v>
      </c>
      <c r="B26" s="22">
        <v>28.569</v>
      </c>
      <c r="C26" s="22">
        <v>27.994</v>
      </c>
      <c r="D26" s="22">
        <v>599.656</v>
      </c>
      <c r="E26" s="22">
        <v>553.112</v>
      </c>
      <c r="F26" s="22">
        <v>700.672</v>
      </c>
      <c r="G26" s="22">
        <v>532.532</v>
      </c>
    </row>
    <row r="27" spans="1:7" ht="12.75" customHeight="1">
      <c r="A27" s="24" t="s">
        <v>84</v>
      </c>
      <c r="B27" s="22">
        <v>179.975</v>
      </c>
      <c r="C27" s="22">
        <v>187.016</v>
      </c>
      <c r="D27" s="22">
        <v>260.433</v>
      </c>
      <c r="E27" s="22">
        <v>216.139</v>
      </c>
      <c r="F27" s="22">
        <v>138.793</v>
      </c>
      <c r="G27" s="22">
        <v>96.388</v>
      </c>
    </row>
    <row r="28" spans="1:7" ht="12.75" customHeight="1">
      <c r="A28" s="24" t="s">
        <v>85</v>
      </c>
      <c r="B28" s="22">
        <v>811.105</v>
      </c>
      <c r="C28" s="22">
        <v>430.283</v>
      </c>
      <c r="D28" s="22">
        <v>98.772</v>
      </c>
      <c r="E28" s="22">
        <v>147.663</v>
      </c>
      <c r="F28" s="22">
        <v>183.636</v>
      </c>
      <c r="G28" s="22">
        <v>377.57</v>
      </c>
    </row>
    <row r="29" spans="1:7" ht="12.75">
      <c r="A29" s="31" t="s">
        <v>86</v>
      </c>
      <c r="B29" s="32">
        <v>3.899</v>
      </c>
      <c r="C29" s="32">
        <v>3.899</v>
      </c>
      <c r="D29" s="32">
        <v>30.868</v>
      </c>
      <c r="E29" s="32">
        <v>67.934</v>
      </c>
      <c r="F29" s="32">
        <v>54.597</v>
      </c>
      <c r="G29" s="32">
        <v>29.07</v>
      </c>
    </row>
    <row r="30" spans="1:7" ht="12.75">
      <c r="A30" s="31" t="s">
        <v>106</v>
      </c>
      <c r="B30" s="32">
        <v>807.206</v>
      </c>
      <c r="C30" s="32">
        <v>426.384</v>
      </c>
      <c r="D30" s="32">
        <v>67.904</v>
      </c>
      <c r="E30" s="32">
        <v>79.729</v>
      </c>
      <c r="F30" s="32">
        <v>129.039</v>
      </c>
      <c r="G30" s="32">
        <v>348.5</v>
      </c>
    </row>
    <row r="31" spans="1:7" ht="12.75" customHeight="1">
      <c r="A31" s="24" t="s">
        <v>123</v>
      </c>
      <c r="B31" s="22">
        <v>3278.415</v>
      </c>
      <c r="C31" s="22">
        <v>3253.388</v>
      </c>
      <c r="D31" s="22">
        <v>3309.583</v>
      </c>
      <c r="E31" s="22">
        <v>3404.643</v>
      </c>
      <c r="F31" s="22">
        <v>3370.587</v>
      </c>
      <c r="G31" s="22">
        <v>3126.987</v>
      </c>
    </row>
    <row r="32" spans="1:7" ht="12.75">
      <c r="A32" s="19"/>
      <c r="B32" s="19"/>
      <c r="C32" s="19"/>
      <c r="D32" s="19"/>
      <c r="E32" s="19"/>
      <c r="F32" s="19"/>
      <c r="G32" s="19"/>
    </row>
    <row r="33" ht="12.75">
      <c r="A33" s="19"/>
    </row>
    <row r="34" spans="1:7" ht="12.75" customHeight="1">
      <c r="A34" s="24" t="s">
        <v>39</v>
      </c>
      <c r="B34" s="22">
        <v>51501</v>
      </c>
      <c r="C34" s="22">
        <v>47823</v>
      </c>
      <c r="D34" s="22">
        <v>47021</v>
      </c>
      <c r="E34" s="22">
        <v>47405</v>
      </c>
      <c r="F34" s="22">
        <v>47237</v>
      </c>
      <c r="G34" s="22">
        <v>46130</v>
      </c>
    </row>
    <row r="35" spans="1:7" ht="12.75">
      <c r="A35" s="19"/>
      <c r="B35" s="19"/>
      <c r="C35" s="19"/>
      <c r="D35" s="19"/>
      <c r="E35" s="19"/>
      <c r="F35" s="19"/>
      <c r="G35" s="19"/>
    </row>
    <row r="36" ht="12.75">
      <c r="A36" s="19"/>
    </row>
    <row r="37" ht="12.75" customHeight="1">
      <c r="A37" s="18" t="s">
        <v>87</v>
      </c>
    </row>
    <row r="38" ht="12.75" customHeight="1">
      <c r="A38" s="20" t="s">
        <v>2</v>
      </c>
    </row>
    <row r="39" spans="1:7" ht="12.75">
      <c r="A39" s="24" t="s">
        <v>88</v>
      </c>
      <c r="B39" s="22">
        <v>9226.629</v>
      </c>
      <c r="C39" s="22">
        <v>9588.045</v>
      </c>
      <c r="D39" s="22">
        <v>9779.473</v>
      </c>
      <c r="E39" s="22">
        <v>10124.328</v>
      </c>
      <c r="F39" s="22">
        <v>9844.338</v>
      </c>
      <c r="G39" s="22">
        <v>8010.967</v>
      </c>
    </row>
    <row r="40" spans="1:7" ht="12.75" customHeight="1">
      <c r="A40" s="24" t="s">
        <v>89</v>
      </c>
      <c r="B40" s="22">
        <v>66.145</v>
      </c>
      <c r="C40" s="22">
        <v>84.951</v>
      </c>
      <c r="D40" s="22">
        <v>115.379</v>
      </c>
      <c r="E40" s="22">
        <v>136.651</v>
      </c>
      <c r="F40" s="22">
        <v>142.927</v>
      </c>
      <c r="G40" s="22">
        <v>105.25</v>
      </c>
    </row>
    <row r="41" spans="1:7" ht="12.75" customHeight="1">
      <c r="A41" s="24" t="s">
        <v>90</v>
      </c>
      <c r="B41" s="22">
        <v>-7362.978</v>
      </c>
      <c r="C41" s="22">
        <v>-7652.306</v>
      </c>
      <c r="D41" s="22">
        <v>-7796.862</v>
      </c>
      <c r="E41" s="22">
        <v>-8104.512</v>
      </c>
      <c r="F41" s="22">
        <v>-7821.78</v>
      </c>
      <c r="G41" s="22">
        <v>-6350.221</v>
      </c>
    </row>
    <row r="42" spans="1:7" ht="12.75" customHeight="1">
      <c r="A42" s="24" t="s">
        <v>91</v>
      </c>
      <c r="B42" s="22">
        <v>-1512.466</v>
      </c>
      <c r="C42" s="22">
        <v>-1572.415</v>
      </c>
      <c r="D42" s="22">
        <v>-1593.174</v>
      </c>
      <c r="E42" s="22">
        <v>-1569.53</v>
      </c>
      <c r="F42" s="22">
        <v>-1557.736</v>
      </c>
      <c r="G42" s="22">
        <v>-1240.402</v>
      </c>
    </row>
    <row r="43" spans="1:7" ht="12.75">
      <c r="A43" s="24" t="s">
        <v>92</v>
      </c>
      <c r="B43" s="22">
        <v>417.33</v>
      </c>
      <c r="C43" s="22">
        <v>448.275</v>
      </c>
      <c r="D43" s="22">
        <v>504.816</v>
      </c>
      <c r="E43" s="22">
        <v>586.937</v>
      </c>
      <c r="F43" s="22">
        <v>607.749</v>
      </c>
      <c r="G43" s="22">
        <v>525.594</v>
      </c>
    </row>
    <row r="44" ht="12.75">
      <c r="A44" s="19"/>
    </row>
    <row r="45" spans="1:7" ht="12.75" customHeight="1">
      <c r="A45" s="24" t="s">
        <v>93</v>
      </c>
      <c r="B45" s="22">
        <v>-233.644</v>
      </c>
      <c r="C45" s="22">
        <v>-269.873</v>
      </c>
      <c r="D45" s="22">
        <v>-287.773</v>
      </c>
      <c r="E45" s="22">
        <v>-287.311</v>
      </c>
      <c r="F45" s="22">
        <v>-271.487</v>
      </c>
      <c r="G45" s="22">
        <v>-190.129</v>
      </c>
    </row>
    <row r="46" spans="1:7" ht="12.75" customHeight="1">
      <c r="A46" s="24" t="s">
        <v>94</v>
      </c>
      <c r="B46" s="22"/>
      <c r="C46" s="22"/>
      <c r="D46" s="22"/>
      <c r="E46" s="22"/>
      <c r="F46" s="22"/>
      <c r="G46" s="22">
        <v>-11.558</v>
      </c>
    </row>
    <row r="47" spans="1:7" ht="12.75" customHeight="1">
      <c r="A47" s="24" t="s">
        <v>95</v>
      </c>
      <c r="B47" s="22">
        <v>2.442</v>
      </c>
      <c r="C47" s="22">
        <v>3.753</v>
      </c>
      <c r="D47" s="22">
        <v>7.084</v>
      </c>
      <c r="E47" s="22">
        <v>6.058</v>
      </c>
      <c r="F47" s="22">
        <v>8.812</v>
      </c>
      <c r="G47" s="22">
        <v>13.754</v>
      </c>
    </row>
    <row r="48" spans="1:7" ht="12.75" customHeight="1">
      <c r="A48" s="24" t="s">
        <v>96</v>
      </c>
      <c r="B48" s="22">
        <v>-13.384</v>
      </c>
      <c r="C48" s="22">
        <v>-18.628</v>
      </c>
      <c r="D48" s="22">
        <v>-41.723</v>
      </c>
      <c r="E48" s="22">
        <v>-57.045</v>
      </c>
      <c r="F48" s="22">
        <v>-46.629</v>
      </c>
      <c r="G48" s="22">
        <v>-52.549</v>
      </c>
    </row>
    <row r="49" spans="1:7" ht="12.75" customHeight="1">
      <c r="A49" s="24" t="s">
        <v>97</v>
      </c>
      <c r="B49" s="22">
        <v>-9.362</v>
      </c>
      <c r="C49" s="22">
        <v>-38.767</v>
      </c>
      <c r="D49" s="22">
        <v>-4.581</v>
      </c>
      <c r="E49" s="22">
        <v>7.045</v>
      </c>
      <c r="F49" s="22">
        <v>-12.021</v>
      </c>
      <c r="G49" s="22">
        <v>-1.914</v>
      </c>
    </row>
    <row r="50" spans="1:7" ht="12.75" customHeight="1">
      <c r="A50" s="24" t="s">
        <v>98</v>
      </c>
      <c r="B50" s="22">
        <v>-36.606</v>
      </c>
      <c r="C50" s="22">
        <v>-87.207</v>
      </c>
      <c r="D50" s="22">
        <v>-83.449</v>
      </c>
      <c r="E50" s="22">
        <v>-101.839</v>
      </c>
      <c r="F50" s="22">
        <v>-95.495</v>
      </c>
      <c r="G50" s="22">
        <v>-74.556</v>
      </c>
    </row>
    <row r="51" spans="1:7" ht="12.75" customHeight="1">
      <c r="A51" s="24" t="s">
        <v>99</v>
      </c>
      <c r="B51" s="22">
        <v>126.776</v>
      </c>
      <c r="C51" s="22">
        <v>37.553</v>
      </c>
      <c r="D51" s="22">
        <v>94.374</v>
      </c>
      <c r="E51" s="22">
        <v>153.845</v>
      </c>
      <c r="F51" s="22">
        <v>190.929</v>
      </c>
      <c r="G51" s="22">
        <v>208.642</v>
      </c>
    </row>
    <row r="52" spans="1:7" ht="12.75" customHeight="1">
      <c r="A52" s="24" t="s">
        <v>100</v>
      </c>
      <c r="B52" s="22"/>
      <c r="C52" s="22"/>
      <c r="D52" s="22">
        <v>4.088</v>
      </c>
      <c r="E52" s="22">
        <v>11.498</v>
      </c>
      <c r="F52" s="22">
        <v>0</v>
      </c>
      <c r="G52" s="22">
        <v>0.005</v>
      </c>
    </row>
    <row r="53" spans="1:7" ht="12.75" customHeight="1">
      <c r="A53" s="24" t="s">
        <v>101</v>
      </c>
      <c r="B53" s="22">
        <v>-8.99</v>
      </c>
      <c r="C53" s="34">
        <v>79.341</v>
      </c>
      <c r="D53" s="22"/>
      <c r="E53" s="22">
        <v>-7.459</v>
      </c>
      <c r="F53" s="22">
        <v>5.129</v>
      </c>
      <c r="G53" s="34">
        <v>120.582</v>
      </c>
    </row>
    <row r="54" spans="1:7" ht="12.75">
      <c r="A54" s="24" t="s">
        <v>102</v>
      </c>
      <c r="B54" s="22">
        <v>117.786</v>
      </c>
      <c r="C54" s="22">
        <v>116.894</v>
      </c>
      <c r="D54" s="22">
        <v>98.462</v>
      </c>
      <c r="E54" s="22">
        <v>157.884</v>
      </c>
      <c r="F54" s="22">
        <v>196.058</v>
      </c>
      <c r="G54" s="22">
        <v>329.229</v>
      </c>
    </row>
    <row r="55" ht="12.75">
      <c r="A55" s="19"/>
    </row>
    <row r="56" spans="1:7" ht="12.75" customHeight="1">
      <c r="A56" s="24" t="s">
        <v>103</v>
      </c>
      <c r="B56" s="22">
        <v>-75</v>
      </c>
      <c r="C56" s="22">
        <v>-532</v>
      </c>
      <c r="D56" s="22">
        <v>-368.6</v>
      </c>
      <c r="E56" s="22">
        <v>-72.498</v>
      </c>
      <c r="F56" s="22">
        <v>-83.865</v>
      </c>
      <c r="G56" s="22">
        <v>-103.281</v>
      </c>
    </row>
    <row r="58" spans="1:8" ht="12.75">
      <c r="A58" s="16" t="s">
        <v>108</v>
      </c>
      <c r="B58" s="16"/>
      <c r="C58" s="16"/>
      <c r="D58" s="30">
        <v>679336</v>
      </c>
      <c r="E58" s="30">
        <v>679336</v>
      </c>
      <c r="F58" s="30">
        <v>679336</v>
      </c>
      <c r="G58" s="30">
        <v>651071</v>
      </c>
      <c r="H58" s="30">
        <v>651071</v>
      </c>
    </row>
    <row r="59" spans="1:8" ht="12.75">
      <c r="A59" s="16" t="s">
        <v>109</v>
      </c>
      <c r="B59" s="16"/>
      <c r="C59" s="16"/>
      <c r="D59" s="15">
        <v>0</v>
      </c>
      <c r="E59" s="15">
        <v>0.11</v>
      </c>
      <c r="F59" s="15">
        <v>0.13</v>
      </c>
      <c r="G59" s="15">
        <v>0.16</v>
      </c>
      <c r="H59" s="15">
        <v>0.18</v>
      </c>
    </row>
    <row r="61" spans="1:7" ht="12.75">
      <c r="A61" s="26" t="s">
        <v>110</v>
      </c>
      <c r="B61" s="26">
        <v>2009</v>
      </c>
      <c r="C61" s="26">
        <v>2010</v>
      </c>
      <c r="D61" s="26">
        <v>2011</v>
      </c>
      <c r="E61" s="26">
        <v>2012</v>
      </c>
      <c r="F61" s="26">
        <v>2013</v>
      </c>
      <c r="G61" s="26">
        <v>2014</v>
      </c>
    </row>
    <row r="62" spans="1:7" ht="12.75">
      <c r="A62" s="27" t="s">
        <v>111</v>
      </c>
      <c r="B62" s="22">
        <f aca="true" t="shared" si="0" ref="B62:G62">B9</f>
        <v>250.778</v>
      </c>
      <c r="C62" s="22">
        <f t="shared" si="0"/>
        <v>316.842</v>
      </c>
      <c r="D62" s="22">
        <f t="shared" si="0"/>
        <v>289.943</v>
      </c>
      <c r="E62" s="22">
        <f t="shared" si="0"/>
        <v>350.425</v>
      </c>
      <c r="F62" s="22">
        <f t="shared" si="0"/>
        <v>262.037</v>
      </c>
      <c r="G62" s="22">
        <f t="shared" si="0"/>
        <v>199.004</v>
      </c>
    </row>
    <row r="63" spans="1:7" ht="12.75">
      <c r="A63" s="27" t="s">
        <v>112</v>
      </c>
      <c r="B63" s="22">
        <f aca="true" t="shared" si="1" ref="B63:G63">B5+B4-B24</f>
        <v>-780.6579999999999</v>
      </c>
      <c r="C63" s="22">
        <f t="shared" si="1"/>
        <v>-842.3510000000001</v>
      </c>
      <c r="D63" s="22">
        <f t="shared" si="1"/>
        <v>-1067.117</v>
      </c>
      <c r="E63" s="22">
        <f t="shared" si="1"/>
        <v>-880.1370000000001</v>
      </c>
      <c r="F63" s="22">
        <f t="shared" si="1"/>
        <v>-853.6279999999999</v>
      </c>
      <c r="G63" s="22">
        <f t="shared" si="1"/>
        <v>-753.556</v>
      </c>
    </row>
    <row r="64" spans="1:7" ht="12.75">
      <c r="A64" s="27" t="s">
        <v>113</v>
      </c>
      <c r="B64" s="22">
        <f aca="true" t="shared" si="2" ref="B64:G64">B71-B62-B63-B65-B66</f>
        <v>-595.583</v>
      </c>
      <c r="C64" s="22">
        <f t="shared" si="2"/>
        <v>-638.8919999999999</v>
      </c>
      <c r="D64" s="22">
        <f t="shared" si="2"/>
        <v>-483.543</v>
      </c>
      <c r="E64" s="22">
        <f t="shared" si="2"/>
        <v>-580.641</v>
      </c>
      <c r="F64" s="22">
        <f t="shared" si="2"/>
        <v>-584.5880000000002</v>
      </c>
      <c r="G64" s="22">
        <f t="shared" si="2"/>
        <v>-357.67600000000004</v>
      </c>
    </row>
    <row r="65" spans="1:7" ht="12.75">
      <c r="A65" s="27" t="s">
        <v>114</v>
      </c>
      <c r="B65" s="22">
        <f aca="true" t="shared" si="3" ref="B65:G65">B12</f>
        <v>1632.215</v>
      </c>
      <c r="C65" s="22">
        <f t="shared" si="3"/>
        <v>1597.421</v>
      </c>
      <c r="D65" s="22">
        <f t="shared" si="3"/>
        <v>1625.96</v>
      </c>
      <c r="E65" s="22">
        <f t="shared" si="3"/>
        <v>1618.631</v>
      </c>
      <c r="F65" s="22">
        <f t="shared" si="3"/>
        <v>1601.651</v>
      </c>
      <c r="G65" s="22">
        <f t="shared" si="3"/>
        <v>1270.356</v>
      </c>
    </row>
    <row r="66" spans="1:7" ht="12.75">
      <c r="A66" s="27" t="s">
        <v>115</v>
      </c>
      <c r="B66" s="22">
        <f aca="true" t="shared" si="4" ref="B66:G66">B18+B19+B10</f>
        <v>547.1629999999999</v>
      </c>
      <c r="C66" s="22">
        <f t="shared" si="4"/>
        <v>565.716</v>
      </c>
      <c r="D66" s="22">
        <f t="shared" si="4"/>
        <v>599.331</v>
      </c>
      <c r="E66" s="22">
        <f t="shared" si="4"/>
        <v>614.129</v>
      </c>
      <c r="F66" s="22">
        <f t="shared" si="4"/>
        <v>654.508</v>
      </c>
      <c r="G66" s="22">
        <f t="shared" si="4"/>
        <v>745.13</v>
      </c>
    </row>
    <row r="67" spans="1:7" ht="12.75">
      <c r="A67" s="27" t="s">
        <v>116</v>
      </c>
      <c r="B67" s="22">
        <f aca="true" t="shared" si="5" ref="B67:G67">SUM(B62:B66)</f>
        <v>1053.915</v>
      </c>
      <c r="C67" s="22">
        <f t="shared" si="5"/>
        <v>998.736</v>
      </c>
      <c r="D67" s="22">
        <f t="shared" si="5"/>
        <v>964.574</v>
      </c>
      <c r="E67" s="22">
        <f t="shared" si="5"/>
        <v>1122.4070000000002</v>
      </c>
      <c r="F67" s="22">
        <f t="shared" si="5"/>
        <v>1079.98</v>
      </c>
      <c r="G67" s="22">
        <f t="shared" si="5"/>
        <v>1103.2579999999998</v>
      </c>
    </row>
    <row r="69" spans="1:7" ht="12.75">
      <c r="A69" s="27" t="s">
        <v>117</v>
      </c>
      <c r="B69" s="22">
        <f aca="true" t="shared" si="6" ref="B69:G69">B26+B23</f>
        <v>242.81</v>
      </c>
      <c r="C69" s="22">
        <f t="shared" si="6"/>
        <v>568.453</v>
      </c>
      <c r="D69" s="22">
        <f t="shared" si="6"/>
        <v>865.8019999999999</v>
      </c>
      <c r="E69" s="22">
        <f t="shared" si="6"/>
        <v>974.7439999999999</v>
      </c>
      <c r="F69" s="22">
        <f t="shared" si="6"/>
        <v>896.344</v>
      </c>
      <c r="G69" s="22">
        <f t="shared" si="6"/>
        <v>725.6880000000001</v>
      </c>
    </row>
    <row r="70" spans="1:7" ht="12.75">
      <c r="A70" s="27" t="s">
        <v>118</v>
      </c>
      <c r="B70" s="22">
        <f aca="true" t="shared" si="7" ref="B70:G70">B28</f>
        <v>811.105</v>
      </c>
      <c r="C70" s="22">
        <f t="shared" si="7"/>
        <v>430.283</v>
      </c>
      <c r="D70" s="22">
        <f t="shared" si="7"/>
        <v>98.772</v>
      </c>
      <c r="E70" s="22">
        <f t="shared" si="7"/>
        <v>147.663</v>
      </c>
      <c r="F70" s="22">
        <f t="shared" si="7"/>
        <v>183.636</v>
      </c>
      <c r="G70" s="22">
        <f t="shared" si="7"/>
        <v>377.57</v>
      </c>
    </row>
    <row r="71" spans="1:7" ht="12.75">
      <c r="A71" s="27" t="s">
        <v>116</v>
      </c>
      <c r="B71" s="22">
        <f aca="true" t="shared" si="8" ref="B71:G71">SUM(B69:B70)</f>
        <v>1053.915</v>
      </c>
      <c r="C71" s="22">
        <f t="shared" si="8"/>
        <v>998.736</v>
      </c>
      <c r="D71" s="22">
        <f t="shared" si="8"/>
        <v>964.574</v>
      </c>
      <c r="E71" s="22">
        <f t="shared" si="8"/>
        <v>1122.407</v>
      </c>
      <c r="F71" s="22">
        <f t="shared" si="8"/>
        <v>1079.98</v>
      </c>
      <c r="G71" s="22">
        <f t="shared" si="8"/>
        <v>1103.258</v>
      </c>
    </row>
    <row r="73" spans="1:7" ht="12.75">
      <c r="A73" s="27" t="s">
        <v>119</v>
      </c>
      <c r="B73" s="22">
        <f aca="true" t="shared" si="9" ref="B73:G73">B39</f>
        <v>9226.629</v>
      </c>
      <c r="C73" s="22">
        <f t="shared" si="9"/>
        <v>9588.045</v>
      </c>
      <c r="D73" s="22">
        <f t="shared" si="9"/>
        <v>9779.473</v>
      </c>
      <c r="E73" s="22">
        <f t="shared" si="9"/>
        <v>10124.328</v>
      </c>
      <c r="F73" s="22">
        <f t="shared" si="9"/>
        <v>9844.338</v>
      </c>
      <c r="G73" s="22">
        <f t="shared" si="9"/>
        <v>8010.967</v>
      </c>
    </row>
    <row r="74" spans="1:7" ht="12.75">
      <c r="A74" s="27" t="s">
        <v>120</v>
      </c>
      <c r="B74" s="22">
        <f aca="true" t="shared" si="10" ref="B74:G74">B54</f>
        <v>117.786</v>
      </c>
      <c r="C74" s="22">
        <f t="shared" si="10"/>
        <v>116.894</v>
      </c>
      <c r="D74" s="22">
        <f t="shared" si="10"/>
        <v>98.462</v>
      </c>
      <c r="E74" s="22">
        <f t="shared" si="10"/>
        <v>157.884</v>
      </c>
      <c r="F74" s="22">
        <f t="shared" si="10"/>
        <v>196.058</v>
      </c>
      <c r="G74" s="22">
        <f t="shared" si="10"/>
        <v>329.229</v>
      </c>
    </row>
    <row r="76" spans="1:7" ht="12.75">
      <c r="A76" s="26" t="s">
        <v>121</v>
      </c>
      <c r="C76" s="26">
        <v>2010</v>
      </c>
      <c r="D76" s="26">
        <v>2011</v>
      </c>
      <c r="E76" s="26">
        <v>2012</v>
      </c>
      <c r="F76" s="26">
        <v>2013</v>
      </c>
      <c r="G76" s="26">
        <v>2014</v>
      </c>
    </row>
    <row r="77" spans="1:7" ht="12.75">
      <c r="A77" s="27" t="s">
        <v>111</v>
      </c>
      <c r="C77" s="22">
        <f>C62-B62</f>
        <v>66.064</v>
      </c>
      <c r="D77" s="22">
        <f aca="true" t="shared" si="11" ref="D77:G81">D62-C62</f>
        <v>-26.899</v>
      </c>
      <c r="E77" s="22">
        <f t="shared" si="11"/>
        <v>60.48200000000003</v>
      </c>
      <c r="F77" s="22">
        <f t="shared" si="11"/>
        <v>-88.38800000000003</v>
      </c>
      <c r="G77" s="22">
        <f t="shared" si="11"/>
        <v>-63.03299999999999</v>
      </c>
    </row>
    <row r="78" spans="1:7" ht="12.75">
      <c r="A78" s="27" t="s">
        <v>112</v>
      </c>
      <c r="C78" s="22">
        <f>C63-B63</f>
        <v>-61.69300000000021</v>
      </c>
      <c r="D78" s="22">
        <f t="shared" si="11"/>
        <v>-224.76599999999985</v>
      </c>
      <c r="E78" s="22">
        <f t="shared" si="11"/>
        <v>186.9799999999999</v>
      </c>
      <c r="F78" s="22">
        <f t="shared" si="11"/>
        <v>26.50900000000013</v>
      </c>
      <c r="G78" s="22">
        <f t="shared" si="11"/>
        <v>100.07199999999989</v>
      </c>
    </row>
    <row r="79" spans="1:7" ht="12.75">
      <c r="A79" s="27" t="s">
        <v>113</v>
      </c>
      <c r="C79" s="22">
        <f>C64-B64</f>
        <v>-43.30899999999997</v>
      </c>
      <c r="D79" s="22">
        <f t="shared" si="11"/>
        <v>155.34899999999993</v>
      </c>
      <c r="E79" s="22">
        <f t="shared" si="11"/>
        <v>-97.09799999999996</v>
      </c>
      <c r="F79" s="22">
        <f t="shared" si="11"/>
        <v>-3.94700000000023</v>
      </c>
      <c r="G79" s="22">
        <f t="shared" si="11"/>
        <v>226.91200000000015</v>
      </c>
    </row>
    <row r="80" spans="1:7" ht="12.75">
      <c r="A80" s="27" t="s">
        <v>114</v>
      </c>
      <c r="C80" s="22">
        <f>C65-B65</f>
        <v>-34.79399999999987</v>
      </c>
      <c r="D80" s="22">
        <f t="shared" si="11"/>
        <v>28.538999999999987</v>
      </c>
      <c r="E80" s="22">
        <f t="shared" si="11"/>
        <v>-7.328999999999951</v>
      </c>
      <c r="F80" s="22">
        <f t="shared" si="11"/>
        <v>-16.980000000000018</v>
      </c>
      <c r="G80" s="22">
        <f t="shared" si="11"/>
        <v>-331.2950000000001</v>
      </c>
    </row>
    <row r="81" spans="1:7" ht="12.75">
      <c r="A81" s="27" t="s">
        <v>115</v>
      </c>
      <c r="C81" s="22">
        <f>C66-B66</f>
        <v>18.55300000000011</v>
      </c>
      <c r="D81" s="22">
        <f t="shared" si="11"/>
        <v>33.61500000000001</v>
      </c>
      <c r="E81" s="22">
        <f t="shared" si="11"/>
        <v>14.798000000000002</v>
      </c>
      <c r="F81" s="22">
        <f t="shared" si="11"/>
        <v>40.37900000000002</v>
      </c>
      <c r="G81" s="22">
        <f t="shared" si="11"/>
        <v>90.62199999999996</v>
      </c>
    </row>
    <row r="82" ht="12.75">
      <c r="A82" s="27" t="s">
        <v>116</v>
      </c>
    </row>
    <row r="84" spans="1:7" ht="12.75">
      <c r="A84" s="27" t="s">
        <v>117</v>
      </c>
      <c r="C84" s="22">
        <f aca="true" t="shared" si="12" ref="C84:G85">C69-B69</f>
        <v>325.643</v>
      </c>
      <c r="D84" s="22">
        <f t="shared" si="12"/>
        <v>297.34899999999993</v>
      </c>
      <c r="E84" s="22">
        <f t="shared" si="12"/>
        <v>108.94200000000001</v>
      </c>
      <c r="F84" s="22">
        <f t="shared" si="12"/>
        <v>-78.39999999999986</v>
      </c>
      <c r="G84" s="22">
        <f t="shared" si="12"/>
        <v>-170.65599999999995</v>
      </c>
    </row>
    <row r="85" spans="1:7" ht="12.75">
      <c r="A85" s="27" t="s">
        <v>118</v>
      </c>
      <c r="C85" s="22">
        <f t="shared" si="12"/>
        <v>-380.822</v>
      </c>
      <c r="D85" s="22">
        <f t="shared" si="12"/>
        <v>-331.511</v>
      </c>
      <c r="E85" s="22">
        <f t="shared" si="12"/>
        <v>48.891000000000005</v>
      </c>
      <c r="F85" s="22">
        <f t="shared" si="12"/>
        <v>35.972999999999985</v>
      </c>
      <c r="G85" s="22">
        <f t="shared" si="12"/>
        <v>193.934</v>
      </c>
    </row>
    <row r="86" ht="12.75">
      <c r="A86" s="27" t="s">
        <v>116</v>
      </c>
    </row>
    <row r="88" spans="1:7" ht="12.75">
      <c r="A88" s="28" t="s">
        <v>122</v>
      </c>
      <c r="B88" s="1"/>
      <c r="C88" s="29">
        <f>C74-C85</f>
        <v>497.716</v>
      </c>
      <c r="D88" s="29">
        <f>D74-D85</f>
        <v>429.973</v>
      </c>
      <c r="E88" s="29">
        <f>E74-E85</f>
        <v>108.99299999999998</v>
      </c>
      <c r="F88" s="29">
        <f>F74-F85</f>
        <v>160.085</v>
      </c>
      <c r="G88" s="29">
        <f>G74-G85</f>
        <v>135.295</v>
      </c>
    </row>
    <row r="91" spans="1:7" ht="12.75">
      <c r="A91" s="26" t="s">
        <v>124</v>
      </c>
      <c r="B91" s="26">
        <v>2009</v>
      </c>
      <c r="C91" s="26">
        <v>2010</v>
      </c>
      <c r="D91" s="26">
        <v>2011</v>
      </c>
      <c r="E91" s="26">
        <v>2012</v>
      </c>
      <c r="F91" s="26">
        <v>2013</v>
      </c>
      <c r="G91" s="26">
        <v>2014</v>
      </c>
    </row>
    <row r="92" spans="1:7" ht="12.75">
      <c r="A92" s="27" t="s">
        <v>111</v>
      </c>
      <c r="B92" s="33">
        <f aca="true" t="shared" si="13" ref="B92:G92">B62/B$73</f>
        <v>0.027179807489821035</v>
      </c>
      <c r="C92" s="33">
        <f t="shared" si="13"/>
        <v>0.03304552700785197</v>
      </c>
      <c r="D92" s="33">
        <f t="shared" si="13"/>
        <v>0.029648121120637073</v>
      </c>
      <c r="E92" s="33">
        <f t="shared" si="13"/>
        <v>0.03461217376600205</v>
      </c>
      <c r="F92" s="33">
        <f t="shared" si="13"/>
        <v>0.026618041761670513</v>
      </c>
      <c r="G92" s="33">
        <f t="shared" si="13"/>
        <v>0.024841445483422913</v>
      </c>
    </row>
    <row r="93" spans="1:7" ht="12.75">
      <c r="A93" s="27" t="s">
        <v>112</v>
      </c>
      <c r="B93" s="35">
        <f aca="true" t="shared" si="14" ref="B93:G93">B63/B$73</f>
        <v>-0.08460923268942534</v>
      </c>
      <c r="C93" s="35">
        <f t="shared" si="14"/>
        <v>-0.0878543018936603</v>
      </c>
      <c r="D93" s="35">
        <f t="shared" si="14"/>
        <v>-0.10911804756759387</v>
      </c>
      <c r="E93" s="35">
        <f t="shared" si="14"/>
        <v>-0.0869328808786124</v>
      </c>
      <c r="F93" s="35">
        <f t="shared" si="14"/>
        <v>-0.08671258544759433</v>
      </c>
      <c r="G93" s="35">
        <f t="shared" si="14"/>
        <v>-0.09406554789203352</v>
      </c>
    </row>
    <row r="94" spans="1:7" ht="12.75">
      <c r="A94" s="27" t="s">
        <v>113</v>
      </c>
      <c r="B94" s="33">
        <f aca="true" t="shared" si="15" ref="B94:G94">B64/B$73</f>
        <v>-0.06455044415463111</v>
      </c>
      <c r="C94" s="33">
        <f t="shared" si="15"/>
        <v>-0.06663423044009492</v>
      </c>
      <c r="D94" s="33">
        <f t="shared" si="15"/>
        <v>-0.04944468889069994</v>
      </c>
      <c r="E94" s="33">
        <f t="shared" si="15"/>
        <v>-0.05735106567072896</v>
      </c>
      <c r="F94" s="33">
        <f t="shared" si="15"/>
        <v>-0.05938317030561123</v>
      </c>
      <c r="G94" s="33">
        <f t="shared" si="15"/>
        <v>-0.044648292771646676</v>
      </c>
    </row>
    <row r="95" spans="1:7" ht="12.75">
      <c r="A95" s="27" t="s">
        <v>114</v>
      </c>
      <c r="B95" s="33">
        <f aca="true" t="shared" si="16" ref="B95:G95">B65/B$73</f>
        <v>0.17690263692189204</v>
      </c>
      <c r="C95" s="33">
        <f t="shared" si="16"/>
        <v>0.16660549674099362</v>
      </c>
      <c r="D95" s="33">
        <f t="shared" si="16"/>
        <v>0.16626253786886064</v>
      </c>
      <c r="E95" s="33">
        <f t="shared" si="16"/>
        <v>0.1598754011130418</v>
      </c>
      <c r="F95" s="33">
        <f t="shared" si="16"/>
        <v>0.16269768469957047</v>
      </c>
      <c r="G95" s="33">
        <f t="shared" si="16"/>
        <v>0.15857711060350144</v>
      </c>
    </row>
    <row r="96" spans="1:7" ht="12.75">
      <c r="A96" s="27" t="s">
        <v>115</v>
      </c>
      <c r="B96" s="33">
        <f aca="true" t="shared" si="17" ref="B96:G96">B66/B$73</f>
        <v>0.05930259036100832</v>
      </c>
      <c r="C96" s="33">
        <f t="shared" si="17"/>
        <v>0.059002226209826925</v>
      </c>
      <c r="D96" s="33">
        <f t="shared" si="17"/>
        <v>0.06128459069317948</v>
      </c>
      <c r="E96" s="33">
        <f t="shared" si="17"/>
        <v>0.060658741992554964</v>
      </c>
      <c r="F96" s="33">
        <f t="shared" si="17"/>
        <v>0.06648573017301926</v>
      </c>
      <c r="G96" s="33">
        <f t="shared" si="17"/>
        <v>0.09301373978946612</v>
      </c>
    </row>
    <row r="97" spans="1:7" ht="12.75">
      <c r="A97" s="27" t="s">
        <v>116</v>
      </c>
      <c r="B97" s="33">
        <f aca="true" t="shared" si="18" ref="B97:G97">B67/B$73</f>
        <v>0.11422535792866494</v>
      </c>
      <c r="C97" s="33">
        <f t="shared" si="18"/>
        <v>0.10416471762491727</v>
      </c>
      <c r="D97" s="33">
        <f t="shared" si="18"/>
        <v>0.09863251322438335</v>
      </c>
      <c r="E97" s="33">
        <f t="shared" si="18"/>
        <v>0.11086237032225746</v>
      </c>
      <c r="F97" s="33">
        <f t="shared" si="18"/>
        <v>0.10970570088105468</v>
      </c>
      <c r="G97" s="33">
        <f t="shared" si="18"/>
        <v>0.13771845521271026</v>
      </c>
    </row>
    <row r="99" spans="1:7" ht="12.75">
      <c r="A99" s="27" t="s">
        <v>117</v>
      </c>
      <c r="B99" s="33">
        <f aca="true" t="shared" si="19" ref="B99:G99">B69/B$73</f>
        <v>0.026316220149309132</v>
      </c>
      <c r="C99" s="33">
        <f t="shared" si="19"/>
        <v>0.05928768586296789</v>
      </c>
      <c r="D99" s="33">
        <f t="shared" si="19"/>
        <v>0.08853258248169404</v>
      </c>
      <c r="E99" s="33">
        <f t="shared" si="19"/>
        <v>0.09627740231252879</v>
      </c>
      <c r="F99" s="33">
        <f t="shared" si="19"/>
        <v>0.0910517294306636</v>
      </c>
      <c r="G99" s="33">
        <f t="shared" si="19"/>
        <v>0.09058681679752272</v>
      </c>
    </row>
    <row r="100" spans="1:7" ht="12.75">
      <c r="A100" s="27" t="s">
        <v>118</v>
      </c>
      <c r="B100" s="33">
        <f aca="true" t="shared" si="20" ref="B100:G100">B70/B$73</f>
        <v>0.08790913777935581</v>
      </c>
      <c r="C100" s="33">
        <f t="shared" si="20"/>
        <v>0.04487703176194939</v>
      </c>
      <c r="D100" s="33">
        <f t="shared" si="20"/>
        <v>0.010099930742689304</v>
      </c>
      <c r="E100" s="33">
        <f t="shared" si="20"/>
        <v>0.014584968009728647</v>
      </c>
      <c r="F100" s="33">
        <f t="shared" si="20"/>
        <v>0.018653971450391077</v>
      </c>
      <c r="G100" s="33">
        <f t="shared" si="20"/>
        <v>0.04713163841518758</v>
      </c>
    </row>
    <row r="101" spans="1:7" ht="12.75">
      <c r="A101" s="27" t="s">
        <v>116</v>
      </c>
      <c r="B101" s="33">
        <f aca="true" t="shared" si="21" ref="B101:G101">B71/B$73</f>
        <v>0.11422535792866494</v>
      </c>
      <c r="C101" s="33">
        <f t="shared" si="21"/>
        <v>0.10416471762491727</v>
      </c>
      <c r="D101" s="33">
        <f t="shared" si="21"/>
        <v>0.09863251322438335</v>
      </c>
      <c r="E101" s="33">
        <f t="shared" si="21"/>
        <v>0.11086237032225743</v>
      </c>
      <c r="F101" s="33">
        <f t="shared" si="21"/>
        <v>0.10970570088105468</v>
      </c>
      <c r="G101" s="33">
        <f t="shared" si="21"/>
        <v>0.13771845521271028</v>
      </c>
    </row>
    <row r="103" spans="1:7" ht="12.75">
      <c r="A103" s="27" t="s">
        <v>119</v>
      </c>
      <c r="B103" s="33">
        <f aca="true" t="shared" si="22" ref="B103:G103">B73/B$73</f>
        <v>1</v>
      </c>
      <c r="C103" s="33">
        <f t="shared" si="22"/>
        <v>1</v>
      </c>
      <c r="D103" s="33">
        <f t="shared" si="22"/>
        <v>1</v>
      </c>
      <c r="E103" s="33">
        <f t="shared" si="22"/>
        <v>1</v>
      </c>
      <c r="F103" s="33">
        <f t="shared" si="22"/>
        <v>1</v>
      </c>
      <c r="G103" s="33">
        <f t="shared" si="22"/>
        <v>1</v>
      </c>
    </row>
    <row r="104" spans="1:7" ht="12.75">
      <c r="A104" s="27" t="s">
        <v>120</v>
      </c>
      <c r="B104" s="33">
        <f aca="true" t="shared" si="23" ref="B104:G104">B74/B$73</f>
        <v>0.012765875814449676</v>
      </c>
      <c r="C104" s="33">
        <f t="shared" si="23"/>
        <v>0.012191640735937306</v>
      </c>
      <c r="D104" s="33">
        <f t="shared" si="23"/>
        <v>0.010068231693057489</v>
      </c>
      <c r="E104" s="33">
        <f t="shared" si="23"/>
        <v>0.015594516495317023</v>
      </c>
      <c r="F104" s="33">
        <f t="shared" si="23"/>
        <v>0.019915813536674584</v>
      </c>
      <c r="G104" s="33">
        <f t="shared" si="23"/>
        <v>0.04109728575838597</v>
      </c>
    </row>
    <row r="106" spans="1:7" ht="12.75">
      <c r="A106" s="27" t="s">
        <v>125</v>
      </c>
      <c r="C106" s="33">
        <f>C73/B73-1</f>
        <v>0.039170969158941915</v>
      </c>
      <c r="D106" s="33">
        <f>D73/C73-1</f>
        <v>0.019965279679016845</v>
      </c>
      <c r="E106" s="33">
        <f>E73/D73-1</f>
        <v>0.0352631476154186</v>
      </c>
      <c r="F106" s="33">
        <f>F73/E73-1</f>
        <v>-0.02765516881713037</v>
      </c>
      <c r="G106" s="33">
        <f>G73/F73-1</f>
        <v>-0.18623608819607784</v>
      </c>
    </row>
    <row r="108" spans="1:2" ht="12.75">
      <c r="A108" s="36" t="s">
        <v>126</v>
      </c>
      <c r="B108" s="36"/>
    </row>
    <row r="109" spans="1:7" ht="12.75">
      <c r="A109" s="36" t="s">
        <v>127</v>
      </c>
      <c r="B109" s="37">
        <f aca="true" t="shared" si="24" ref="B109:G109">B5*365/B39/1.07</f>
        <v>4.180912042639345</v>
      </c>
      <c r="C109" s="37">
        <f t="shared" si="24"/>
        <v>5.423728048640869</v>
      </c>
      <c r="D109" s="37">
        <f t="shared" si="24"/>
        <v>6.521945670158816</v>
      </c>
      <c r="E109" s="37">
        <f t="shared" si="24"/>
        <v>6.04392854056793</v>
      </c>
      <c r="F109" s="37">
        <f t="shared" si="24"/>
        <v>7.26507702516672</v>
      </c>
      <c r="G109" s="37">
        <f t="shared" si="24"/>
        <v>10.415170700996113</v>
      </c>
    </row>
    <row r="110" spans="1:7" ht="12.75">
      <c r="A110" t="s">
        <v>128</v>
      </c>
      <c r="B110" s="37">
        <f aca="true" t="shared" si="25" ref="B110:G110">-B4*365/B41</f>
        <v>26.83008356129816</v>
      </c>
      <c r="C110" s="37">
        <f t="shared" si="25"/>
        <v>25.72369622960713</v>
      </c>
      <c r="D110" s="37">
        <f t="shared" si="25"/>
        <v>24.433289956908308</v>
      </c>
      <c r="E110" s="37">
        <f t="shared" si="25"/>
        <v>23.7372823928202</v>
      </c>
      <c r="F110" s="37">
        <f t="shared" si="25"/>
        <v>25.425984238881686</v>
      </c>
      <c r="G110" s="37">
        <f t="shared" si="25"/>
        <v>31.792347856869863</v>
      </c>
    </row>
    <row r="111" spans="1:7" ht="12.75">
      <c r="A111" t="s">
        <v>129</v>
      </c>
      <c r="B111" s="38">
        <f aca="true" t="shared" si="26" ref="B111:G111">-B24*365/B41/1.07</f>
        <v>66.48131729247513</v>
      </c>
      <c r="C111" s="38">
        <f t="shared" si="26"/>
        <v>68.38655264214522</v>
      </c>
      <c r="D111" s="38">
        <f t="shared" si="26"/>
        <v>77.70278810729887</v>
      </c>
      <c r="E111" s="38">
        <f t="shared" si="26"/>
        <v>66.77982666224149</v>
      </c>
      <c r="F111" s="38">
        <f t="shared" si="26"/>
        <v>70.13449361133301</v>
      </c>
      <c r="G111" s="38">
        <f t="shared" si="26"/>
        <v>83.33103976878739</v>
      </c>
    </row>
    <row r="112" spans="1:7" ht="12.75">
      <c r="A112" t="s">
        <v>130</v>
      </c>
      <c r="B112" s="38">
        <f aca="true" t="shared" si="27" ref="B112:G112">B109+B110-B111</f>
        <v>-35.470321688537624</v>
      </c>
      <c r="C112" s="38">
        <f t="shared" si="27"/>
        <v>-37.23912836389722</v>
      </c>
      <c r="D112" s="38">
        <f t="shared" si="27"/>
        <v>-46.74755248023175</v>
      </c>
      <c r="E112" s="38">
        <f t="shared" si="27"/>
        <v>-36.99861572885336</v>
      </c>
      <c r="F112" s="38">
        <f t="shared" si="27"/>
        <v>-37.443432347284606</v>
      </c>
      <c r="G112" s="38">
        <f t="shared" si="27"/>
        <v>-41.12352121092142</v>
      </c>
    </row>
    <row r="115" ht="12.75">
      <c r="A115" s="39" t="s">
        <v>124</v>
      </c>
    </row>
    <row r="116" spans="1:7" ht="12.75">
      <c r="A116" t="s">
        <v>119</v>
      </c>
      <c r="B116" s="40">
        <f aca="true" t="shared" si="28" ref="B116:G116">B39/B$39</f>
        <v>1</v>
      </c>
      <c r="C116" s="40">
        <f t="shared" si="28"/>
        <v>1</v>
      </c>
      <c r="D116" s="40">
        <f t="shared" si="28"/>
        <v>1</v>
      </c>
      <c r="E116" s="40">
        <f t="shared" si="28"/>
        <v>1</v>
      </c>
      <c r="F116" s="40">
        <f t="shared" si="28"/>
        <v>1</v>
      </c>
      <c r="G116" s="40">
        <f t="shared" si="28"/>
        <v>1</v>
      </c>
    </row>
    <row r="117" spans="1:7" ht="12.75">
      <c r="A117" s="27" t="s">
        <v>133</v>
      </c>
      <c r="B117" s="40">
        <f aca="true" t="shared" si="29" ref="B117:G117">-B41/B$39</f>
        <v>0.798013879175157</v>
      </c>
      <c r="C117" s="40">
        <f t="shared" si="29"/>
        <v>0.7981091035763808</v>
      </c>
      <c r="D117" s="40">
        <f t="shared" si="29"/>
        <v>0.7972681145497309</v>
      </c>
      <c r="E117" s="40">
        <f t="shared" si="29"/>
        <v>0.8004987590287475</v>
      </c>
      <c r="F117" s="40">
        <f t="shared" si="29"/>
        <v>0.7945460629246984</v>
      </c>
      <c r="G117" s="40">
        <f t="shared" si="29"/>
        <v>0.7926909448010458</v>
      </c>
    </row>
    <row r="118" spans="1:7" ht="12.75">
      <c r="A118" s="36" t="s">
        <v>131</v>
      </c>
      <c r="B118" s="40">
        <f aca="true" t="shared" si="30" ref="B118:G118">-B45/B$39</f>
        <v>0.025322791238273478</v>
      </c>
      <c r="C118" s="40">
        <f t="shared" si="30"/>
        <v>0.02814682242313214</v>
      </c>
      <c r="D118" s="40">
        <f t="shared" si="30"/>
        <v>0.029426227773214367</v>
      </c>
      <c r="E118" s="40">
        <f t="shared" si="30"/>
        <v>0.028378278538585475</v>
      </c>
      <c r="F118" s="40">
        <f t="shared" si="30"/>
        <v>0.02757798442109566</v>
      </c>
      <c r="G118" s="40">
        <f t="shared" si="30"/>
        <v>0.023733589215883675</v>
      </c>
    </row>
    <row r="119" spans="1:7" ht="12.75">
      <c r="A119" s="41" t="s">
        <v>120</v>
      </c>
      <c r="B119" s="42">
        <f aca="true" t="shared" si="31" ref="B119:G119">B54/B$39</f>
        <v>0.012765875814449676</v>
      </c>
      <c r="C119" s="42">
        <f t="shared" si="31"/>
        <v>0.012191640735937306</v>
      </c>
      <c r="D119" s="42">
        <f t="shared" si="31"/>
        <v>0.010068231693057489</v>
      </c>
      <c r="E119" s="42">
        <f t="shared" si="31"/>
        <v>0.015594516495317023</v>
      </c>
      <c r="F119" s="42">
        <f t="shared" si="31"/>
        <v>0.019915813536674584</v>
      </c>
      <c r="G119" s="42">
        <f t="shared" si="31"/>
        <v>0.04109728575838597</v>
      </c>
    </row>
    <row r="121" spans="1:7" ht="12.75">
      <c r="A121" s="36" t="s">
        <v>132</v>
      </c>
      <c r="B121" s="40">
        <f>B63/B$39</f>
        <v>-0.08460923268942534</v>
      </c>
      <c r="C121" s="40">
        <f>C63/C$39</f>
        <v>-0.0878543018936603</v>
      </c>
      <c r="D121" s="40">
        <f>D63/D$39</f>
        <v>-0.10911804756759387</v>
      </c>
      <c r="E121" s="40">
        <f>E63/E$39</f>
        <v>-0.0869328808786124</v>
      </c>
      <c r="F121" s="40">
        <f>F63/F$39</f>
        <v>-0.08671258544759433</v>
      </c>
      <c r="G121" s="40">
        <f>G63/G$39</f>
        <v>-0.09406554789203352</v>
      </c>
    </row>
    <row r="122" spans="1:7" ht="12.75">
      <c r="A122" s="36" t="s">
        <v>113</v>
      </c>
      <c r="B122" s="40">
        <f>B64/B$39</f>
        <v>-0.06455044415463111</v>
      </c>
      <c r="C122" s="40">
        <f>C64/C$39</f>
        <v>-0.06663423044009492</v>
      </c>
      <c r="D122" s="40">
        <f>D64/D$39</f>
        <v>-0.04944468889069994</v>
      </c>
      <c r="E122" s="40">
        <f>E64/E$39</f>
        <v>-0.05735106567072896</v>
      </c>
      <c r="F122" s="40">
        <f>F64/F$39</f>
        <v>-0.05938317030561123</v>
      </c>
      <c r="G122" s="40">
        <f>G64/G$39</f>
        <v>-0.044648292771646676</v>
      </c>
    </row>
    <row r="123" spans="1:7" ht="12.75">
      <c r="A123" s="36" t="s">
        <v>114</v>
      </c>
      <c r="B123" s="40">
        <f>B65/B$39</f>
        <v>0.17690263692189204</v>
      </c>
      <c r="C123" s="40">
        <f>C65/C$39</f>
        <v>0.16660549674099362</v>
      </c>
      <c r="D123" s="40">
        <f>D65/D$39</f>
        <v>0.16626253786886064</v>
      </c>
      <c r="E123" s="40">
        <f>E65/E$39</f>
        <v>0.1598754011130418</v>
      </c>
      <c r="F123" s="40">
        <f>F65/F$39</f>
        <v>0.16269768469957047</v>
      </c>
      <c r="G123" s="40">
        <f>G65/G$39</f>
        <v>0.15857711060350144</v>
      </c>
    </row>
    <row r="124" spans="1:7" ht="12.75">
      <c r="A124" s="36" t="s">
        <v>115</v>
      </c>
      <c r="B124" s="40">
        <f>B66/B$39</f>
        <v>0.05930259036100832</v>
      </c>
      <c r="C124" s="40">
        <f>C66/C$39</f>
        <v>0.059002226209826925</v>
      </c>
      <c r="D124" s="40">
        <f>D66/D$39</f>
        <v>0.06128459069317948</v>
      </c>
      <c r="E124" s="40">
        <f>E66/E$39</f>
        <v>0.060658741992554964</v>
      </c>
      <c r="F124" s="40">
        <f>F66/F$39</f>
        <v>0.06648573017301926</v>
      </c>
      <c r="G124" s="40">
        <f>G66/G$39</f>
        <v>0.09301373978946612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Bureau van Dijk Excel Exporter</Application>
  <DocSecurity>0</DocSecurity>
  <Template/>
  <Manager/>
  <Company>Bureau van Dijk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 Pizarro, Alberto</dc:creator>
  <cp:keywords/>
  <dc:description/>
  <cp:lastModifiedBy>Pablo Fernández</cp:lastModifiedBy>
  <dcterms:created xsi:type="dcterms:W3CDTF">2015-07-06T14:03:24Z</dcterms:created>
  <dcterms:modified xsi:type="dcterms:W3CDTF">2015-12-07T19:18:46Z</dcterms:modified>
  <cp:category/>
  <cp:version/>
  <cp:contentType/>
  <cp:contentStatus/>
</cp:coreProperties>
</file>