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910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<sst xmlns="http://schemas.openxmlformats.org/spreadsheetml/2006/main" count="74" uniqueCount="39">
  <si>
    <t>b</t>
  </si>
  <si>
    <t>Rentabilidad semestral del IBEX 35 = Rentabilidad al final del semestre/Rentabilidad al final del semestre anterior -1</t>
  </si>
  <si>
    <t>Nivel del Eurostoxx</t>
  </si>
  <si>
    <t>31ene08</t>
  </si>
  <si>
    <t>31ene09</t>
  </si>
  <si>
    <t>31ene10</t>
  </si>
  <si>
    <t>31ene11</t>
  </si>
  <si>
    <t>31ene12</t>
  </si>
  <si>
    <t>Rentabilidad</t>
  </si>
  <si>
    <t>Rentabilidad inversor</t>
  </si>
  <si>
    <t>Escenario 1</t>
  </si>
  <si>
    <t>Escenario 2</t>
  </si>
  <si>
    <t>Escenario 3</t>
  </si>
  <si>
    <t>&lt; 95%</t>
  </si>
  <si>
    <t>95% - 105%</t>
  </si>
  <si>
    <t>&gt; 105%</t>
  </si>
  <si>
    <t>Eurostoxx al final del semestre / Eurostoxx del 1oct2007</t>
  </si>
  <si>
    <t>Nikkei al final del semestre / Nikkei del 1oct2007</t>
  </si>
  <si>
    <t>5% y Cancelación (100% de lo invertido)</t>
  </si>
  <si>
    <t>Bono 60-60</t>
  </si>
  <si>
    <t>Emisión</t>
  </si>
  <si>
    <t>31oct07</t>
  </si>
  <si>
    <t>17nov08</t>
  </si>
  <si>
    <t>15dic08</t>
  </si>
  <si>
    <t>15ene09</t>
  </si>
  <si>
    <t>16feb09</t>
  </si>
  <si>
    <t>15mar09</t>
  </si>
  <si>
    <t>15abr09</t>
  </si>
  <si>
    <t>15may09</t>
  </si>
  <si>
    <t>15jun09</t>
  </si>
  <si>
    <t>Fecha</t>
  </si>
  <si>
    <t>Cupón</t>
  </si>
  <si>
    <r>
      <t>Barrera</t>
    </r>
    <r>
      <rPr>
        <sz val="10"/>
        <rFont val="Arial"/>
        <family val="2"/>
      </rPr>
      <t xml:space="preserve"> (Eurostoxx 50)</t>
    </r>
  </si>
  <si>
    <t>Amortizaciones anticipadas posibles para el inversor que invirtió €50.000 el 31oct07</t>
  </si>
  <si>
    <t>Eurostoxx</t>
  </si>
  <si>
    <t xml:space="preserve">Flujos </t>
  </si>
  <si>
    <t>Escenario 4</t>
  </si>
  <si>
    <t>Si Eurostoxx 50 está por encima de la barrera, el bono se amortiza en la fecha señalada por  la cantidad indicada en la tabla anterior</t>
  </si>
  <si>
    <t xml:space="preserve"> Barrera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</si>
</sst>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2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0" fontId="2" fillId="0" borderId="10" xfId="57" applyNumberFormat="1" applyFont="1" applyBorder="1" applyAlignment="1">
      <alignment/>
    </xf>
    <xf numFmtId="0" fontId="2" fillId="0" borderId="0" xfId="0" applyFont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15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9" fontId="0" fillId="0" borderId="10" xfId="57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4" fillId="0" borderId="10" xfId="0" applyFont="1" applyBorder="1" applyAlignment="1">
      <alignment horizontal="left"/>
    </xf>
    <xf numFmtId="173" fontId="0" fillId="0" borderId="0" xfId="0" applyNumberFormat="1" applyAlignment="1">
      <alignment vertical="center"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right"/>
    </xf>
    <xf numFmtId="0" fontId="6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35"/>
          <c:h val="0.875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Sheet1!$A$4:$A$47</c:f>
              <c:numCache/>
            </c:numRef>
          </c:xVal>
          <c:yVal>
            <c:numRef>
              <c:f>Sheet1!$B$4:$B$47</c:f>
              <c:numCache/>
            </c:numRef>
          </c:yVal>
          <c:smooth val="1"/>
        </c:ser>
        <c:axId val="20066534"/>
        <c:axId val="46381079"/>
      </c:scatterChart>
      <c:valAx>
        <c:axId val="20066534"/>
        <c:scaling>
          <c:orientation val="minMax"/>
          <c:max val="55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Nivel medio Eurostoxx 50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079"/>
        <c:crosses val="autoZero"/>
        <c:crossBetween val="midCat"/>
        <c:dispUnits/>
      </c:valAx>
      <c:valAx>
        <c:axId val="46381079"/>
        <c:scaling>
          <c:orientation val="minMax"/>
          <c:max val="14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que Lehman pagará al inversor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5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1075"/>
          <c:h val="0.922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Sheet1!$A$4:$A$47</c:f>
              <c:numCache/>
            </c:numRef>
          </c:xVal>
          <c:yVal>
            <c:numRef>
              <c:f>Sheet1!$C$4:$C$47</c:f>
              <c:numCache/>
            </c:numRef>
          </c:yVal>
          <c:smooth val="1"/>
        </c:ser>
        <c:axId val="14776528"/>
        <c:axId val="65879889"/>
      </c:scatterChart>
      <c:valAx>
        <c:axId val="14776528"/>
        <c:scaling>
          <c:orientation val="minMax"/>
          <c:max val="55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Nivel del Eurostoxx 50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889"/>
        <c:crosses val="autoZero"/>
        <c:crossBetween val="midCat"/>
        <c:dispUnits/>
      </c:valAx>
      <c:valAx>
        <c:axId val="65879889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Valor de la inversión en acciones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65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725"/>
          <c:w val="0.915"/>
          <c:h val="0.875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Sheet2!$A$4:$A$47</c:f>
              <c:numCache/>
            </c:numRef>
          </c:xVal>
          <c:yVal>
            <c:numRef>
              <c:f>Sheet2!$B$4:$B$47</c:f>
              <c:numCache/>
            </c:numRef>
          </c:yVal>
          <c:smooth val="1"/>
        </c:ser>
        <c:axId val="56048090"/>
        <c:axId val="34670763"/>
      </c:scatterChart>
      <c:valAx>
        <c:axId val="56048090"/>
        <c:scaling>
          <c:orientation val="minMax"/>
          <c:max val="55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Nivel medio Eurostoxx 50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0763"/>
        <c:crosses val="autoZero"/>
        <c:crossBetween val="midCat"/>
        <c:dispUnits/>
      </c:valAx>
      <c:valAx>
        <c:axId val="34670763"/>
        <c:scaling>
          <c:orientation val="minMax"/>
          <c:max val="13000"/>
          <c:min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€ que Lehman pagará al inversor en abril de 2010</a:t>
                </a:r>
              </a:p>
            </c:rich>
          </c:tx>
          <c:layout>
            <c:manualLayout>
              <c:xMode val="factor"/>
              <c:yMode val="factor"/>
              <c:x val="-0.009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825"/>
          <c:w val="0.95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37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Sheet3!$A$4:$A$47</c:f>
              <c:numCache/>
            </c:numRef>
          </c:xVal>
          <c:yVal>
            <c:numRef>
              <c:f>Sheet3!$B$4:$B$47</c:f>
              <c:numCache/>
            </c:numRef>
          </c:yVal>
          <c:smooth val="1"/>
        </c:ser>
        <c:axId val="43601412"/>
        <c:axId val="56868389"/>
      </c:scatterChart>
      <c:valAx>
        <c:axId val="43601412"/>
        <c:scaling>
          <c:orientation val="minMax"/>
          <c:max val="0.14"/>
          <c:min val="-0.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Rentabilidad semestral del IBEX 35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 val="autoZero"/>
        <c:crossBetween val="midCat"/>
        <c:dispUnits/>
        <c:majorUnit val="0.01"/>
      </c:valAx>
      <c:valAx>
        <c:axId val="56868389"/>
        <c:scaling>
          <c:orientation val="minMax"/>
          <c:max val="0.11"/>
          <c:min val="-0.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Rentabilidad que Lehman contabiliza al inversor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601412"/>
        <c:crosses val="autoZero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</cdr:x>
      <cdr:y>0.26325</cdr:y>
    </cdr:from>
    <cdr:to>
      <cdr:x>0.70225</cdr:x>
      <cdr:y>0.26325</cdr:y>
    </cdr:to>
    <cdr:sp>
      <cdr:nvSpPr>
        <cdr:cNvPr id="1" name="Line 1"/>
        <cdr:cNvSpPr>
          <a:spLocks/>
        </cdr:cNvSpPr>
      </cdr:nvSpPr>
      <cdr:spPr>
        <a:xfrm>
          <a:off x="2524125" y="485775"/>
          <a:ext cx="752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</cdr:x>
      <cdr:y>0.02325</cdr:y>
    </cdr:from>
    <cdr:to>
      <cdr:x>0.85875</cdr:x>
      <cdr:y>0.22</cdr:y>
    </cdr:to>
    <cdr:sp>
      <cdr:nvSpPr>
        <cdr:cNvPr id="2" name="Text Box 2"/>
        <cdr:cNvSpPr txBox="1">
          <a:spLocks noChangeArrowheads="1"/>
        </cdr:cNvSpPr>
      </cdr:nvSpPr>
      <cdr:spPr>
        <a:xfrm>
          <a:off x="2600325" y="38100"/>
          <a:ext cx="1400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invertido (10.000€)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+ 60% de la subida</a:t>
          </a:r>
        </a:p>
      </cdr:txBody>
    </cdr:sp>
  </cdr:relSizeAnchor>
  <cdr:relSizeAnchor xmlns:cdr="http://schemas.openxmlformats.org/drawingml/2006/chartDrawing">
    <cdr:from>
      <cdr:x>0.3855</cdr:x>
      <cdr:y>0.23725</cdr:y>
    </cdr:from>
    <cdr:to>
      <cdr:x>0.541</cdr:x>
      <cdr:y>0.23725</cdr:y>
    </cdr:to>
    <cdr:sp>
      <cdr:nvSpPr>
        <cdr:cNvPr id="3" name="Line 3"/>
        <cdr:cNvSpPr>
          <a:spLocks/>
        </cdr:cNvSpPr>
      </cdr:nvSpPr>
      <cdr:spPr>
        <a:xfrm flipH="1">
          <a:off x="1790700" y="438150"/>
          <a:ext cx="723900" cy="0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-0.00175</cdr:y>
    </cdr:from>
    <cdr:to>
      <cdr:x>0.5295</cdr:x>
      <cdr:y>0.19525</cdr:y>
    </cdr:to>
    <cdr:sp>
      <cdr:nvSpPr>
        <cdr:cNvPr id="4" name="Text Box 4"/>
        <cdr:cNvSpPr txBox="1">
          <a:spLocks noChangeArrowheads="1"/>
        </cdr:cNvSpPr>
      </cdr:nvSpPr>
      <cdr:spPr>
        <a:xfrm>
          <a:off x="1009650" y="0"/>
          <a:ext cx="1457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 invertido (10.000€)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+ 60% del descenso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-0.00175</cdr:y>
    </cdr:from>
    <cdr:to>
      <cdr:x>0.61225</cdr:x>
      <cdr:y>0.286</cdr:y>
    </cdr:to>
    <cdr:sp>
      <cdr:nvSpPr>
        <cdr:cNvPr id="1" name="Text Box 4"/>
        <cdr:cNvSpPr txBox="1">
          <a:spLocks noChangeArrowheads="1"/>
        </cdr:cNvSpPr>
      </cdr:nvSpPr>
      <cdr:spPr>
        <a:xfrm>
          <a:off x="866775" y="0"/>
          <a:ext cx="1990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Valor de una inversión de 10.000€ en agosto de 2006 cuando el Eurostoxx estaba en 3.500 puntos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11</xdr:row>
      <xdr:rowOff>9525</xdr:rowOff>
    </xdr:from>
    <xdr:to>
      <xdr:col>11</xdr:col>
      <xdr:colOff>295275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333625" y="1790700"/>
        <a:ext cx="4667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7</xdr:row>
      <xdr:rowOff>85725</xdr:rowOff>
    </xdr:from>
    <xdr:to>
      <xdr:col>10</xdr:col>
      <xdr:colOff>19050</xdr:colOff>
      <xdr:row>9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91100" y="1219200"/>
          <a:ext cx="11239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invertido +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60% de la subida</a:t>
          </a:r>
        </a:p>
      </xdr:txBody>
    </xdr:sp>
    <xdr:clientData/>
  </xdr:twoCellAnchor>
  <xdr:twoCellAnchor>
    <xdr:from>
      <xdr:col>6</xdr:col>
      <xdr:colOff>38100</xdr:colOff>
      <xdr:row>7</xdr:row>
      <xdr:rowOff>57150</xdr:rowOff>
    </xdr:from>
    <xdr:to>
      <xdr:col>7</xdr:col>
      <xdr:colOff>552450</xdr:colOff>
      <xdr:row>9</xdr:row>
      <xdr:rowOff>66675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95700" y="1190625"/>
          <a:ext cx="1123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invertido +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60% del descenso</a:t>
          </a:r>
        </a:p>
      </xdr:txBody>
    </xdr:sp>
    <xdr:clientData/>
  </xdr:twoCellAnchor>
  <xdr:twoCellAnchor>
    <xdr:from>
      <xdr:col>7</xdr:col>
      <xdr:colOff>590550</xdr:colOff>
      <xdr:row>11</xdr:row>
      <xdr:rowOff>19050</xdr:rowOff>
    </xdr:from>
    <xdr:to>
      <xdr:col>7</xdr:col>
      <xdr:colOff>590550</xdr:colOff>
      <xdr:row>16</xdr:row>
      <xdr:rowOff>19050</xdr:rowOff>
    </xdr:to>
    <xdr:sp>
      <xdr:nvSpPr>
        <xdr:cNvPr id="4" name="Line 11"/>
        <xdr:cNvSpPr>
          <a:spLocks/>
        </xdr:cNvSpPr>
      </xdr:nvSpPr>
      <xdr:spPr>
        <a:xfrm>
          <a:off x="4857750" y="1800225"/>
          <a:ext cx="0" cy="809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25</xdr:row>
      <xdr:rowOff>0</xdr:rowOff>
    </xdr:from>
    <xdr:to>
      <xdr:col>11</xdr:col>
      <xdr:colOff>304800</xdr:colOff>
      <xdr:row>36</xdr:row>
      <xdr:rowOff>95250</xdr:rowOff>
    </xdr:to>
    <xdr:graphicFrame>
      <xdr:nvGraphicFramePr>
        <xdr:cNvPr id="5" name="Chart 14"/>
        <xdr:cNvGraphicFramePr/>
      </xdr:nvGraphicFramePr>
      <xdr:xfrm>
        <a:off x="2333625" y="4048125"/>
        <a:ext cx="46767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0.26325</cdr:y>
    </cdr:from>
    <cdr:to>
      <cdr:x>0.72175</cdr:x>
      <cdr:y>0.26325</cdr:y>
    </cdr:to>
    <cdr:sp>
      <cdr:nvSpPr>
        <cdr:cNvPr id="1" name="Line 1"/>
        <cdr:cNvSpPr>
          <a:spLocks/>
        </cdr:cNvSpPr>
      </cdr:nvSpPr>
      <cdr:spPr>
        <a:xfrm>
          <a:off x="2609850" y="485775"/>
          <a:ext cx="752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-0.00175</cdr:y>
    </cdr:from>
    <cdr:to>
      <cdr:x>0.8585</cdr:x>
      <cdr:y>0.2015</cdr:y>
    </cdr:to>
    <cdr:sp>
      <cdr:nvSpPr>
        <cdr:cNvPr id="2" name="Text Box 2"/>
        <cdr:cNvSpPr txBox="1">
          <a:spLocks noChangeArrowheads="1"/>
        </cdr:cNvSpPr>
      </cdr:nvSpPr>
      <cdr:spPr>
        <a:xfrm>
          <a:off x="2609850" y="0"/>
          <a:ext cx="1390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10.000€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+ 50% de la subida</a:t>
          </a:r>
        </a:p>
      </cdr:txBody>
    </cdr:sp>
  </cdr:relSizeAnchor>
  <cdr:relSizeAnchor xmlns:cdr="http://schemas.openxmlformats.org/drawingml/2006/chartDrawing">
    <cdr:from>
      <cdr:x>0.3935</cdr:x>
      <cdr:y>0.185</cdr:y>
    </cdr:from>
    <cdr:to>
      <cdr:x>0.5505</cdr:x>
      <cdr:y>0.185</cdr:y>
    </cdr:to>
    <cdr:sp>
      <cdr:nvSpPr>
        <cdr:cNvPr id="3" name="Line 3"/>
        <cdr:cNvSpPr>
          <a:spLocks/>
        </cdr:cNvSpPr>
      </cdr:nvSpPr>
      <cdr:spPr>
        <a:xfrm flipH="1">
          <a:off x="1828800" y="342900"/>
          <a:ext cx="733425" cy="0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-0.00175</cdr:y>
    </cdr:from>
    <cdr:to>
      <cdr:x>0.53825</cdr:x>
      <cdr:y>0.13975</cdr:y>
    </cdr:to>
    <cdr:sp>
      <cdr:nvSpPr>
        <cdr:cNvPr id="4" name="Text Box 4"/>
        <cdr:cNvSpPr txBox="1">
          <a:spLocks noChangeArrowheads="1"/>
        </cdr:cNvSpPr>
      </cdr:nvSpPr>
      <cdr:spPr>
        <a:xfrm>
          <a:off x="752475" y="0"/>
          <a:ext cx="1752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50% de lo invertido (10.000€) </a:t>
          </a:r>
        </a:p>
      </cdr:txBody>
    </cdr:sp>
  </cdr:relSizeAnchor>
  <cdr:relSizeAnchor xmlns:cdr="http://schemas.openxmlformats.org/drawingml/2006/chartDrawing">
    <cdr:from>
      <cdr:x>1</cdr:x>
      <cdr:y>0.49925</cdr:y>
    </cdr:from>
    <cdr:to>
      <cdr:x>1</cdr:x>
      <cdr:y>1</cdr:y>
    </cdr:to>
    <cdr:sp>
      <cdr:nvSpPr>
        <cdr:cNvPr id="5" name="Line 5"/>
        <cdr:cNvSpPr>
          <a:spLocks/>
        </cdr:cNvSpPr>
      </cdr:nvSpPr>
      <cdr:spPr>
        <a:xfrm>
          <a:off x="4667250" y="923925"/>
          <a:ext cx="0" cy="990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0.456</cdr:y>
    </cdr:from>
    <cdr:to>
      <cdr:x>1</cdr:x>
      <cdr:y>1</cdr:y>
    </cdr:to>
    <cdr:sp>
      <cdr:nvSpPr>
        <cdr:cNvPr id="6" name="Line 6"/>
        <cdr:cNvSpPr>
          <a:spLocks/>
        </cdr:cNvSpPr>
      </cdr:nvSpPr>
      <cdr:spPr>
        <a:xfrm>
          <a:off x="4667250" y="847725"/>
          <a:ext cx="0" cy="1066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0.456</cdr:y>
    </cdr:from>
    <cdr:to>
      <cdr:x>1</cdr:x>
      <cdr:y>1</cdr:y>
    </cdr:to>
    <cdr:sp>
      <cdr:nvSpPr>
        <cdr:cNvPr id="7" name="Line 7"/>
        <cdr:cNvSpPr>
          <a:spLocks/>
        </cdr:cNvSpPr>
      </cdr:nvSpPr>
      <cdr:spPr>
        <a:xfrm>
          <a:off x="4667250" y="847725"/>
          <a:ext cx="0" cy="1066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11</xdr:row>
      <xdr:rowOff>9525</xdr:rowOff>
    </xdr:from>
    <xdr:to>
      <xdr:col>11</xdr:col>
      <xdr:colOff>295275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333625" y="1790700"/>
        <a:ext cx="4667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7</xdr:row>
      <xdr:rowOff>85725</xdr:rowOff>
    </xdr:from>
    <xdr:to>
      <xdr:col>10</xdr:col>
      <xdr:colOff>19050</xdr:colOff>
      <xdr:row>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91100" y="1219200"/>
          <a:ext cx="11239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invertido +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60% de la subida</a:t>
          </a:r>
        </a:p>
      </xdr:txBody>
    </xdr:sp>
    <xdr:clientData/>
  </xdr:twoCellAnchor>
  <xdr:twoCellAnchor>
    <xdr:from>
      <xdr:col>6</xdr:col>
      <xdr:colOff>38100</xdr:colOff>
      <xdr:row>7</xdr:row>
      <xdr:rowOff>57150</xdr:rowOff>
    </xdr:from>
    <xdr:to>
      <xdr:col>7</xdr:col>
      <xdr:colOff>552450</xdr:colOff>
      <xdr:row>9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95700" y="1190625"/>
          <a:ext cx="1123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invertido +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60% del descenso</a:t>
          </a:r>
        </a:p>
      </xdr:txBody>
    </xdr:sp>
    <xdr:clientData/>
  </xdr:twoCellAnchor>
  <xdr:twoCellAnchor>
    <xdr:from>
      <xdr:col>20</xdr:col>
      <xdr:colOff>19050</xdr:colOff>
      <xdr:row>17</xdr:row>
      <xdr:rowOff>0</xdr:rowOff>
    </xdr:from>
    <xdr:to>
      <xdr:col>20</xdr:col>
      <xdr:colOff>19050</xdr:colOff>
      <xdr:row>21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2211050" y="2752725"/>
          <a:ext cx="0" cy="771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17</xdr:row>
      <xdr:rowOff>0</xdr:rowOff>
    </xdr:from>
    <xdr:to>
      <xdr:col>19</xdr:col>
      <xdr:colOff>19050</xdr:colOff>
      <xdr:row>21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01450" y="2752725"/>
          <a:ext cx="0" cy="771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14</xdr:row>
      <xdr:rowOff>19050</xdr:rowOff>
    </xdr:from>
    <xdr:to>
      <xdr:col>11</xdr:col>
      <xdr:colOff>590550</xdr:colOff>
      <xdr:row>19</xdr:row>
      <xdr:rowOff>19050</xdr:rowOff>
    </xdr:to>
    <xdr:sp>
      <xdr:nvSpPr>
        <xdr:cNvPr id="6" name="Line 7"/>
        <xdr:cNvSpPr>
          <a:spLocks/>
        </xdr:cNvSpPr>
      </xdr:nvSpPr>
      <xdr:spPr>
        <a:xfrm>
          <a:off x="7296150" y="2286000"/>
          <a:ext cx="0" cy="809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42</xdr:row>
      <xdr:rowOff>38100</xdr:rowOff>
    </xdr:from>
    <xdr:to>
      <xdr:col>10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610475" y="7324725"/>
          <a:ext cx="0" cy="1666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51</xdr:row>
      <xdr:rowOff>142875</xdr:rowOff>
    </xdr:from>
    <xdr:to>
      <xdr:col>18</xdr:col>
      <xdr:colOff>104775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7600950" y="8972550"/>
          <a:ext cx="49911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0.55425</cdr:y>
    </cdr:from>
    <cdr:to>
      <cdr:x>1</cdr:x>
      <cdr:y>1</cdr:y>
    </cdr:to>
    <cdr:sp>
      <cdr:nvSpPr>
        <cdr:cNvPr id="1" name="Line 5"/>
        <cdr:cNvSpPr>
          <a:spLocks/>
        </cdr:cNvSpPr>
      </cdr:nvSpPr>
      <cdr:spPr>
        <a:xfrm>
          <a:off x="5781675" y="1685925"/>
          <a:ext cx="0" cy="1419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0.5665</cdr:y>
    </cdr:from>
    <cdr:to>
      <cdr:x>1</cdr:x>
      <cdr:y>1</cdr:y>
    </cdr:to>
    <cdr:sp>
      <cdr:nvSpPr>
        <cdr:cNvPr id="2" name="Line 6"/>
        <cdr:cNvSpPr>
          <a:spLocks/>
        </cdr:cNvSpPr>
      </cdr:nvSpPr>
      <cdr:spPr>
        <a:xfrm>
          <a:off x="5781675" y="1724025"/>
          <a:ext cx="0" cy="1381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0.5665</cdr:y>
    </cdr:from>
    <cdr:to>
      <cdr:x>1</cdr:x>
      <cdr:y>1</cdr:y>
    </cdr:to>
    <cdr:sp>
      <cdr:nvSpPr>
        <cdr:cNvPr id="3" name="Line 7"/>
        <cdr:cNvSpPr>
          <a:spLocks/>
        </cdr:cNvSpPr>
      </cdr:nvSpPr>
      <cdr:spPr>
        <a:xfrm>
          <a:off x="5781675" y="1724025"/>
          <a:ext cx="0" cy="1381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0.1645</cdr:x>
      <cdr:y>0.45175</cdr:y>
    </cdr:from>
    <cdr:to>
      <cdr:x>0.81425</cdr:x>
      <cdr:y>0.6295</cdr:y>
    </cdr:to>
    <cdr:sp>
      <cdr:nvSpPr>
        <cdr:cNvPr id="4" name="Text Box 8"/>
        <cdr:cNvSpPr txBox="1">
          <a:spLocks noChangeArrowheads="1"/>
        </cdr:cNvSpPr>
      </cdr:nvSpPr>
      <cdr:spPr>
        <a:xfrm>
          <a:off x="942975" y="1381125"/>
          <a:ext cx="37528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 rentabilidad semestral entre -11% y 11%:   Valor absoluto de la rentabilidad semestral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 rentabilidad semestral &gt;11%:   5%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 rentabilidad semestral &lt; -11%:   rentabilidad semestral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11</xdr:row>
      <xdr:rowOff>9525</xdr:rowOff>
    </xdr:from>
    <xdr:to>
      <xdr:col>13</xdr:col>
      <xdr:colOff>190500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333625" y="2057400"/>
        <a:ext cx="57816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7</xdr:row>
      <xdr:rowOff>85725</xdr:rowOff>
    </xdr:from>
    <xdr:to>
      <xdr:col>10</xdr:col>
      <xdr:colOff>19050</xdr:colOff>
      <xdr:row>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91100" y="1447800"/>
          <a:ext cx="1123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invertido +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60% de la subida</a:t>
          </a:r>
        </a:p>
      </xdr:txBody>
    </xdr:sp>
    <xdr:clientData/>
  </xdr:twoCellAnchor>
  <xdr:twoCellAnchor>
    <xdr:from>
      <xdr:col>6</xdr:col>
      <xdr:colOff>38100</xdr:colOff>
      <xdr:row>7</xdr:row>
      <xdr:rowOff>57150</xdr:rowOff>
    </xdr:from>
    <xdr:to>
      <xdr:col>7</xdr:col>
      <xdr:colOff>552450</xdr:colOff>
      <xdr:row>9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95700" y="1419225"/>
          <a:ext cx="1123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invertido +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60% del descenso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7"/>
  <sheetViews>
    <sheetView tabSelected="1" zoomScalePageLayoutView="0" workbookViewId="0" topLeftCell="A15">
      <selection activeCell="M24" sqref="M24"/>
    </sheetView>
  </sheetViews>
  <sheetFormatPr defaultColWidth="9.140625" defaultRowHeight="12.75"/>
  <sheetData>
    <row r="3" ht="12.75">
      <c r="B3" t="s">
        <v>19</v>
      </c>
    </row>
    <row r="4" spans="1:3" ht="12.75">
      <c r="A4">
        <v>1500</v>
      </c>
      <c r="B4">
        <f aca="true" t="shared" si="0" ref="B4:B9">10000*(1+0.6*(3500-A4)/3500)</f>
        <v>13428.57142857143</v>
      </c>
      <c r="C4">
        <f aca="true" t="shared" si="1" ref="C4:C22">C$24/A$24*A4</f>
        <v>4285.714285714286</v>
      </c>
    </row>
    <row r="5" spans="1:3" ht="12.75">
      <c r="A5">
        <f aca="true" t="shared" si="2" ref="A5:A10">A4+100</f>
        <v>1600</v>
      </c>
      <c r="B5">
        <f t="shared" si="0"/>
        <v>13257.142857142857</v>
      </c>
      <c r="C5">
        <f t="shared" si="1"/>
        <v>4571.428571428572</v>
      </c>
    </row>
    <row r="6" spans="1:3" ht="12.75">
      <c r="A6">
        <f t="shared" si="2"/>
        <v>1700</v>
      </c>
      <c r="B6">
        <f t="shared" si="0"/>
        <v>13085.714285714284</v>
      </c>
      <c r="C6">
        <f t="shared" si="1"/>
        <v>4857.142857142857</v>
      </c>
    </row>
    <row r="7" spans="1:3" ht="12.75">
      <c r="A7">
        <f t="shared" si="2"/>
        <v>1800</v>
      </c>
      <c r="B7">
        <f t="shared" si="0"/>
        <v>12914.285714285714</v>
      </c>
      <c r="C7">
        <f t="shared" si="1"/>
        <v>5142.857142857143</v>
      </c>
    </row>
    <row r="8" spans="1:3" ht="12.75">
      <c r="A8">
        <f t="shared" si="2"/>
        <v>1900</v>
      </c>
      <c r="B8">
        <f t="shared" si="0"/>
        <v>12742.857142857143</v>
      </c>
      <c r="C8">
        <f t="shared" si="1"/>
        <v>5428.571428571428</v>
      </c>
    </row>
    <row r="9" spans="1:3" ht="12.75">
      <c r="A9">
        <f t="shared" si="2"/>
        <v>2000</v>
      </c>
      <c r="B9">
        <f t="shared" si="0"/>
        <v>12571.42857142857</v>
      </c>
      <c r="C9">
        <f t="shared" si="1"/>
        <v>5714.285714285715</v>
      </c>
    </row>
    <row r="10" spans="1:3" ht="12.75">
      <c r="A10">
        <f t="shared" si="2"/>
        <v>2100</v>
      </c>
      <c r="B10">
        <f aca="true" t="shared" si="3" ref="B10:B24">10000*(1+0.6*(3500-A10)/3500)</f>
        <v>12400</v>
      </c>
      <c r="C10">
        <f t="shared" si="1"/>
        <v>6000</v>
      </c>
    </row>
    <row r="11" spans="1:3" ht="12.75">
      <c r="A11">
        <f aca="true" t="shared" si="4" ref="A11:A47">A10+100</f>
        <v>2200</v>
      </c>
      <c r="B11">
        <f t="shared" si="3"/>
        <v>12228.57142857143</v>
      </c>
      <c r="C11">
        <f t="shared" si="1"/>
        <v>6285.714285714286</v>
      </c>
    </row>
    <row r="12" spans="1:3" ht="12.75">
      <c r="A12">
        <f t="shared" si="4"/>
        <v>2300</v>
      </c>
      <c r="B12">
        <f t="shared" si="3"/>
        <v>12057.142857142857</v>
      </c>
      <c r="C12">
        <f t="shared" si="1"/>
        <v>6571.428571428572</v>
      </c>
    </row>
    <row r="13" spans="1:3" ht="12.75">
      <c r="A13">
        <f t="shared" si="4"/>
        <v>2400</v>
      </c>
      <c r="B13">
        <f t="shared" si="3"/>
        <v>11885.714285714286</v>
      </c>
      <c r="C13">
        <f t="shared" si="1"/>
        <v>6857.142857142857</v>
      </c>
    </row>
    <row r="14" spans="1:3" ht="12.75">
      <c r="A14">
        <f t="shared" si="4"/>
        <v>2500</v>
      </c>
      <c r="B14">
        <f t="shared" si="3"/>
        <v>11714.285714285716</v>
      </c>
      <c r="C14">
        <f t="shared" si="1"/>
        <v>7142.857142857143</v>
      </c>
    </row>
    <row r="15" spans="1:3" ht="12.75">
      <c r="A15">
        <f t="shared" si="4"/>
        <v>2600</v>
      </c>
      <c r="B15">
        <f t="shared" si="3"/>
        <v>11542.857142857143</v>
      </c>
      <c r="C15">
        <f t="shared" si="1"/>
        <v>7428.571428571428</v>
      </c>
    </row>
    <row r="16" spans="1:3" ht="12.75">
      <c r="A16">
        <f t="shared" si="4"/>
        <v>2700</v>
      </c>
      <c r="B16">
        <f t="shared" si="3"/>
        <v>11371.428571428572</v>
      </c>
      <c r="C16">
        <f t="shared" si="1"/>
        <v>7714.285714285715</v>
      </c>
    </row>
    <row r="17" spans="1:3" ht="12.75">
      <c r="A17">
        <f t="shared" si="4"/>
        <v>2800</v>
      </c>
      <c r="B17">
        <f t="shared" si="3"/>
        <v>11200.000000000002</v>
      </c>
      <c r="C17">
        <f t="shared" si="1"/>
        <v>8000</v>
      </c>
    </row>
    <row r="18" spans="1:3" ht="12.75">
      <c r="A18">
        <f t="shared" si="4"/>
        <v>2900</v>
      </c>
      <c r="B18">
        <f t="shared" si="3"/>
        <v>11028.571428571428</v>
      </c>
      <c r="C18">
        <f t="shared" si="1"/>
        <v>8285.714285714286</v>
      </c>
    </row>
    <row r="19" spans="1:3" ht="12.75">
      <c r="A19">
        <f t="shared" si="4"/>
        <v>3000</v>
      </c>
      <c r="B19">
        <f t="shared" si="3"/>
        <v>10857.142857142857</v>
      </c>
      <c r="C19">
        <f t="shared" si="1"/>
        <v>8571.428571428572</v>
      </c>
    </row>
    <row r="20" spans="1:3" ht="12.75">
      <c r="A20">
        <f t="shared" si="4"/>
        <v>3100</v>
      </c>
      <c r="B20">
        <f t="shared" si="3"/>
        <v>10685.714285714284</v>
      </c>
      <c r="C20">
        <f t="shared" si="1"/>
        <v>8857.142857142857</v>
      </c>
    </row>
    <row r="21" spans="1:3" ht="12.75">
      <c r="A21">
        <f t="shared" si="4"/>
        <v>3200</v>
      </c>
      <c r="B21">
        <f t="shared" si="3"/>
        <v>10514.285714285714</v>
      </c>
      <c r="C21">
        <f t="shared" si="1"/>
        <v>9142.857142857143</v>
      </c>
    </row>
    <row r="22" spans="1:3" ht="12.75">
      <c r="A22">
        <f t="shared" si="4"/>
        <v>3300</v>
      </c>
      <c r="B22">
        <f t="shared" si="3"/>
        <v>10342.857142857143</v>
      </c>
      <c r="C22">
        <f t="shared" si="1"/>
        <v>9428.57142857143</v>
      </c>
    </row>
    <row r="23" spans="1:3" ht="12.75">
      <c r="A23">
        <f t="shared" si="4"/>
        <v>3400</v>
      </c>
      <c r="B23">
        <f t="shared" si="3"/>
        <v>10171.42857142857</v>
      </c>
      <c r="C23">
        <f>C$24/A$24*A23</f>
        <v>9714.285714285714</v>
      </c>
    </row>
    <row r="24" spans="1:3" ht="12.75">
      <c r="A24">
        <f t="shared" si="4"/>
        <v>3500</v>
      </c>
      <c r="B24">
        <f t="shared" si="3"/>
        <v>10000</v>
      </c>
      <c r="C24">
        <v>10000</v>
      </c>
    </row>
    <row r="25" spans="1:3" ht="12.75">
      <c r="A25">
        <f t="shared" si="4"/>
        <v>3600</v>
      </c>
      <c r="B25">
        <f>10000*(1+0.6*(A25-3500)/3500)</f>
        <v>10171.42857142857</v>
      </c>
      <c r="C25">
        <f aca="true" t="shared" si="5" ref="C25:C47">C$24/A$24*A25</f>
        <v>10285.714285714286</v>
      </c>
    </row>
    <row r="26" spans="1:3" ht="12.75">
      <c r="A26">
        <f t="shared" si="4"/>
        <v>3700</v>
      </c>
      <c r="B26">
        <f aca="true" t="shared" si="6" ref="B26:B47">10000*(1+0.6*(A26-3500)/3500)</f>
        <v>10342.857142857143</v>
      </c>
      <c r="C26">
        <f t="shared" si="5"/>
        <v>10571.428571428572</v>
      </c>
    </row>
    <row r="27" spans="1:3" ht="12.75">
      <c r="A27">
        <f t="shared" si="4"/>
        <v>3800</v>
      </c>
      <c r="B27">
        <f t="shared" si="6"/>
        <v>10514.285714285714</v>
      </c>
      <c r="C27">
        <f t="shared" si="5"/>
        <v>10857.142857142857</v>
      </c>
    </row>
    <row r="28" spans="1:3" ht="12.75">
      <c r="A28">
        <f t="shared" si="4"/>
        <v>3900</v>
      </c>
      <c r="B28">
        <f t="shared" si="6"/>
        <v>10685.714285714284</v>
      </c>
      <c r="C28">
        <f t="shared" si="5"/>
        <v>11142.857142857143</v>
      </c>
    </row>
    <row r="29" spans="1:3" ht="12.75">
      <c r="A29">
        <f t="shared" si="4"/>
        <v>4000</v>
      </c>
      <c r="B29">
        <f t="shared" si="6"/>
        <v>10857.142857142857</v>
      </c>
      <c r="C29">
        <f t="shared" si="5"/>
        <v>11428.57142857143</v>
      </c>
    </row>
    <row r="30" spans="1:3" ht="12.75">
      <c r="A30">
        <f t="shared" si="4"/>
        <v>4100</v>
      </c>
      <c r="B30">
        <f t="shared" si="6"/>
        <v>11028.571428571428</v>
      </c>
      <c r="C30">
        <f t="shared" si="5"/>
        <v>11714.285714285714</v>
      </c>
    </row>
    <row r="31" spans="1:3" ht="12.75">
      <c r="A31">
        <f t="shared" si="4"/>
        <v>4200</v>
      </c>
      <c r="B31">
        <f t="shared" si="6"/>
        <v>11200.000000000002</v>
      </c>
      <c r="C31">
        <f t="shared" si="5"/>
        <v>12000</v>
      </c>
    </row>
    <row r="32" spans="1:3" ht="12.75">
      <c r="A32">
        <f t="shared" si="4"/>
        <v>4300</v>
      </c>
      <c r="B32">
        <f t="shared" si="6"/>
        <v>11371.428571428572</v>
      </c>
      <c r="C32">
        <f t="shared" si="5"/>
        <v>12285.714285714286</v>
      </c>
    </row>
    <row r="33" spans="1:3" ht="12.75">
      <c r="A33">
        <f t="shared" si="4"/>
        <v>4400</v>
      </c>
      <c r="B33">
        <f t="shared" si="6"/>
        <v>11542.857142857143</v>
      </c>
      <c r="C33">
        <f t="shared" si="5"/>
        <v>12571.428571428572</v>
      </c>
    </row>
    <row r="34" spans="1:3" ht="12.75">
      <c r="A34">
        <f t="shared" si="4"/>
        <v>4500</v>
      </c>
      <c r="B34">
        <f t="shared" si="6"/>
        <v>11714.285714285716</v>
      </c>
      <c r="C34">
        <f t="shared" si="5"/>
        <v>12857.142857142857</v>
      </c>
    </row>
    <row r="35" spans="1:3" ht="12.75">
      <c r="A35">
        <f t="shared" si="4"/>
        <v>4600</v>
      </c>
      <c r="B35">
        <f t="shared" si="6"/>
        <v>11885.714285714286</v>
      </c>
      <c r="C35">
        <f t="shared" si="5"/>
        <v>13142.857142857143</v>
      </c>
    </row>
    <row r="36" spans="1:3" ht="12.75">
      <c r="A36">
        <f t="shared" si="4"/>
        <v>4700</v>
      </c>
      <c r="B36">
        <f t="shared" si="6"/>
        <v>12057.142857142857</v>
      </c>
      <c r="C36">
        <f t="shared" si="5"/>
        <v>13428.57142857143</v>
      </c>
    </row>
    <row r="37" spans="1:3" ht="12.75">
      <c r="A37">
        <f t="shared" si="4"/>
        <v>4800</v>
      </c>
      <c r="B37">
        <f t="shared" si="6"/>
        <v>12228.57142857143</v>
      </c>
      <c r="C37">
        <f t="shared" si="5"/>
        <v>13714.285714285714</v>
      </c>
    </row>
    <row r="38" spans="1:3" ht="12.75">
      <c r="A38">
        <f t="shared" si="4"/>
        <v>4900</v>
      </c>
      <c r="B38">
        <f t="shared" si="6"/>
        <v>12400</v>
      </c>
      <c r="C38">
        <f t="shared" si="5"/>
        <v>14000</v>
      </c>
    </row>
    <row r="39" spans="1:3" ht="12.75">
      <c r="A39">
        <f t="shared" si="4"/>
        <v>5000</v>
      </c>
      <c r="B39">
        <f t="shared" si="6"/>
        <v>12571.42857142857</v>
      </c>
      <c r="C39">
        <f t="shared" si="5"/>
        <v>14285.714285714286</v>
      </c>
    </row>
    <row r="40" spans="1:3" ht="12.75">
      <c r="A40">
        <f t="shared" si="4"/>
        <v>5100</v>
      </c>
      <c r="B40">
        <f t="shared" si="6"/>
        <v>12742.857142857143</v>
      </c>
      <c r="C40">
        <f t="shared" si="5"/>
        <v>14571.428571428572</v>
      </c>
    </row>
    <row r="41" spans="1:3" ht="12.75">
      <c r="A41">
        <f t="shared" si="4"/>
        <v>5200</v>
      </c>
      <c r="B41">
        <f t="shared" si="6"/>
        <v>12914.285714285714</v>
      </c>
      <c r="C41">
        <f t="shared" si="5"/>
        <v>14857.142857142857</v>
      </c>
    </row>
    <row r="42" spans="1:3" ht="12.75">
      <c r="A42">
        <f t="shared" si="4"/>
        <v>5300</v>
      </c>
      <c r="B42">
        <f t="shared" si="6"/>
        <v>13085.714285714284</v>
      </c>
      <c r="C42">
        <f t="shared" si="5"/>
        <v>15142.857142857143</v>
      </c>
    </row>
    <row r="43" spans="1:3" ht="12.75">
      <c r="A43">
        <f t="shared" si="4"/>
        <v>5400</v>
      </c>
      <c r="B43">
        <f t="shared" si="6"/>
        <v>13257.142857142857</v>
      </c>
      <c r="C43">
        <f t="shared" si="5"/>
        <v>15428.57142857143</v>
      </c>
    </row>
    <row r="44" spans="1:3" ht="12.75">
      <c r="A44">
        <f t="shared" si="4"/>
        <v>5500</v>
      </c>
      <c r="B44">
        <f t="shared" si="6"/>
        <v>13428.57142857143</v>
      </c>
      <c r="C44">
        <f t="shared" si="5"/>
        <v>15714.285714285714</v>
      </c>
    </row>
    <row r="45" spans="1:3" ht="12.75">
      <c r="A45">
        <f t="shared" si="4"/>
        <v>5600</v>
      </c>
      <c r="B45">
        <f t="shared" si="6"/>
        <v>13599.999999999998</v>
      </c>
      <c r="C45">
        <f t="shared" si="5"/>
        <v>16000</v>
      </c>
    </row>
    <row r="46" spans="1:3" ht="12.75">
      <c r="A46">
        <f t="shared" si="4"/>
        <v>5700</v>
      </c>
      <c r="B46">
        <f t="shared" si="6"/>
        <v>13771.428571428572</v>
      </c>
      <c r="C46">
        <f t="shared" si="5"/>
        <v>16285.714285714286</v>
      </c>
    </row>
    <row r="47" spans="1:3" ht="12.75">
      <c r="A47">
        <f t="shared" si="4"/>
        <v>5800</v>
      </c>
      <c r="B47">
        <f t="shared" si="6"/>
        <v>13942.857142857143</v>
      </c>
      <c r="C47">
        <f t="shared" si="5"/>
        <v>16571.428571428572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7"/>
  <sheetViews>
    <sheetView zoomScalePageLayoutView="0" workbookViewId="0" topLeftCell="A3">
      <selection activeCell="A3" sqref="A1:IV16384"/>
    </sheetView>
  </sheetViews>
  <sheetFormatPr defaultColWidth="9.140625" defaultRowHeight="12.75"/>
  <sheetData>
    <row r="3" ht="12.75">
      <c r="B3" t="s">
        <v>0</v>
      </c>
    </row>
    <row r="4" spans="1:2" ht="12.75">
      <c r="A4">
        <v>1500</v>
      </c>
      <c r="B4">
        <v>10000</v>
      </c>
    </row>
    <row r="5" spans="1:2" ht="12.75">
      <c r="A5">
        <f aca="true" t="shared" si="0" ref="A5:A47">A4+100</f>
        <v>1600</v>
      </c>
      <c r="B5">
        <v>10000</v>
      </c>
    </row>
    <row r="6" spans="1:2" ht="12.75">
      <c r="A6">
        <f t="shared" si="0"/>
        <v>1700</v>
      </c>
      <c r="B6">
        <v>10000</v>
      </c>
    </row>
    <row r="7" spans="1:2" ht="12.75">
      <c r="A7">
        <f t="shared" si="0"/>
        <v>1800</v>
      </c>
      <c r="B7">
        <v>10000</v>
      </c>
    </row>
    <row r="8" spans="1:2" ht="12.75">
      <c r="A8">
        <f t="shared" si="0"/>
        <v>1900</v>
      </c>
      <c r="B8">
        <v>10000</v>
      </c>
    </row>
    <row r="9" spans="1:2" ht="12.75">
      <c r="A9">
        <f t="shared" si="0"/>
        <v>2000</v>
      </c>
      <c r="B9">
        <v>10000</v>
      </c>
    </row>
    <row r="10" spans="1:2" ht="12.75">
      <c r="A10">
        <f t="shared" si="0"/>
        <v>2100</v>
      </c>
      <c r="B10">
        <v>10000</v>
      </c>
    </row>
    <row r="11" spans="1:2" ht="12.75">
      <c r="A11">
        <f t="shared" si="0"/>
        <v>2200</v>
      </c>
      <c r="B11">
        <v>10000</v>
      </c>
    </row>
    <row r="12" spans="1:2" ht="12.75">
      <c r="A12">
        <f t="shared" si="0"/>
        <v>2300</v>
      </c>
      <c r="B12">
        <v>10000</v>
      </c>
    </row>
    <row r="13" spans="1:2" ht="12.75">
      <c r="A13">
        <f t="shared" si="0"/>
        <v>2400</v>
      </c>
      <c r="B13">
        <v>10000</v>
      </c>
    </row>
    <row r="14" spans="1:2" ht="12.75">
      <c r="A14">
        <f t="shared" si="0"/>
        <v>2500</v>
      </c>
      <c r="B14">
        <v>10000</v>
      </c>
    </row>
    <row r="15" spans="1:2" ht="12.75">
      <c r="A15">
        <f t="shared" si="0"/>
        <v>2600</v>
      </c>
      <c r="B15">
        <v>10000</v>
      </c>
    </row>
    <row r="16" spans="1:2" ht="12.75">
      <c r="A16">
        <f t="shared" si="0"/>
        <v>2700</v>
      </c>
      <c r="B16">
        <v>10000</v>
      </c>
    </row>
    <row r="17" spans="1:2" ht="12.75">
      <c r="A17">
        <f t="shared" si="0"/>
        <v>2800</v>
      </c>
      <c r="B17">
        <v>10000</v>
      </c>
    </row>
    <row r="18" spans="1:2" ht="12.75">
      <c r="A18">
        <f t="shared" si="0"/>
        <v>2900</v>
      </c>
      <c r="B18">
        <v>10000</v>
      </c>
    </row>
    <row r="19" spans="1:2" ht="12.75">
      <c r="A19">
        <f t="shared" si="0"/>
        <v>3000</v>
      </c>
      <c r="B19">
        <v>10000</v>
      </c>
    </row>
    <row r="20" spans="1:2" ht="12.75">
      <c r="A20">
        <f t="shared" si="0"/>
        <v>3100</v>
      </c>
      <c r="B20">
        <v>10000</v>
      </c>
    </row>
    <row r="21" spans="1:2" ht="12.75">
      <c r="A21">
        <f t="shared" si="0"/>
        <v>3200</v>
      </c>
      <c r="B21">
        <v>10000</v>
      </c>
    </row>
    <row r="22" spans="1:2" ht="12.75">
      <c r="A22">
        <f t="shared" si="0"/>
        <v>3300</v>
      </c>
      <c r="B22">
        <v>10000</v>
      </c>
    </row>
    <row r="23" spans="1:2" ht="12.75">
      <c r="A23">
        <f t="shared" si="0"/>
        <v>3400</v>
      </c>
      <c r="B23">
        <v>10000</v>
      </c>
    </row>
    <row r="24" spans="1:2" ht="12.75">
      <c r="A24">
        <f t="shared" si="0"/>
        <v>3500</v>
      </c>
      <c r="B24">
        <f>10000*(1+0.6*(3500-A24)/3500)</f>
        <v>10000</v>
      </c>
    </row>
    <row r="25" spans="1:2" ht="12.75">
      <c r="A25">
        <f t="shared" si="0"/>
        <v>3600</v>
      </c>
      <c r="B25">
        <f>10000*(1+0.5*(A25-3500)/3500)</f>
        <v>10142.857142857143</v>
      </c>
    </row>
    <row r="26" spans="1:2" ht="12.75">
      <c r="A26">
        <f t="shared" si="0"/>
        <v>3700</v>
      </c>
      <c r="B26">
        <f aca="true" t="shared" si="1" ref="B26:B47">10000*(1+0.5*(A26-3500)/3500)</f>
        <v>10285.714285714284</v>
      </c>
    </row>
    <row r="27" spans="1:2" ht="12.75">
      <c r="A27">
        <f t="shared" si="0"/>
        <v>3800</v>
      </c>
      <c r="B27">
        <f t="shared" si="1"/>
        <v>10428.57142857143</v>
      </c>
    </row>
    <row r="28" spans="1:2" ht="12.75">
      <c r="A28">
        <f t="shared" si="0"/>
        <v>3900</v>
      </c>
      <c r="B28">
        <f t="shared" si="1"/>
        <v>10571.428571428572</v>
      </c>
    </row>
    <row r="29" spans="1:2" ht="12.75">
      <c r="A29">
        <f t="shared" si="0"/>
        <v>4000</v>
      </c>
      <c r="B29">
        <f t="shared" si="1"/>
        <v>10714.285714285714</v>
      </c>
    </row>
    <row r="30" spans="1:2" ht="12.75">
      <c r="A30">
        <f t="shared" si="0"/>
        <v>4100</v>
      </c>
      <c r="B30">
        <f t="shared" si="1"/>
        <v>10857.142857142857</v>
      </c>
    </row>
    <row r="31" spans="1:2" ht="12.75">
      <c r="A31">
        <f t="shared" si="0"/>
        <v>4200</v>
      </c>
      <c r="B31">
        <f t="shared" si="1"/>
        <v>11000</v>
      </c>
    </row>
    <row r="32" spans="1:2" ht="12.75">
      <c r="A32">
        <f t="shared" si="0"/>
        <v>4300</v>
      </c>
      <c r="B32">
        <f t="shared" si="1"/>
        <v>11142.857142857143</v>
      </c>
    </row>
    <row r="33" spans="1:2" ht="12.75">
      <c r="A33">
        <f t="shared" si="0"/>
        <v>4400</v>
      </c>
      <c r="B33">
        <f t="shared" si="1"/>
        <v>11285.714285714286</v>
      </c>
    </row>
    <row r="34" spans="1:2" ht="12.75">
      <c r="A34">
        <f t="shared" si="0"/>
        <v>4500</v>
      </c>
      <c r="B34">
        <f t="shared" si="1"/>
        <v>11428.571428571428</v>
      </c>
    </row>
    <row r="35" spans="1:2" ht="12.75">
      <c r="A35">
        <f t="shared" si="0"/>
        <v>4600</v>
      </c>
      <c r="B35">
        <f t="shared" si="1"/>
        <v>11571.42857142857</v>
      </c>
    </row>
    <row r="36" spans="1:2" ht="12.75">
      <c r="A36">
        <f t="shared" si="0"/>
        <v>4700</v>
      </c>
      <c r="B36">
        <f t="shared" si="1"/>
        <v>11714.285714285716</v>
      </c>
    </row>
    <row r="37" spans="1:2" ht="12.75">
      <c r="A37">
        <f t="shared" si="0"/>
        <v>4800</v>
      </c>
      <c r="B37">
        <f t="shared" si="1"/>
        <v>11857.142857142857</v>
      </c>
    </row>
    <row r="38" spans="1:2" ht="12.75">
      <c r="A38">
        <f t="shared" si="0"/>
        <v>4900</v>
      </c>
      <c r="B38">
        <f t="shared" si="1"/>
        <v>12000</v>
      </c>
    </row>
    <row r="39" spans="1:2" ht="12.75">
      <c r="A39">
        <f t="shared" si="0"/>
        <v>5000</v>
      </c>
      <c r="B39">
        <f t="shared" si="1"/>
        <v>12142.857142857141</v>
      </c>
    </row>
    <row r="40" spans="1:2" ht="12.75">
      <c r="A40">
        <f t="shared" si="0"/>
        <v>5100</v>
      </c>
      <c r="B40">
        <f t="shared" si="1"/>
        <v>12285.714285714286</v>
      </c>
    </row>
    <row r="41" spans="1:2" ht="12.75">
      <c r="A41">
        <f t="shared" si="0"/>
        <v>5200</v>
      </c>
      <c r="B41">
        <f t="shared" si="1"/>
        <v>12428.57142857143</v>
      </c>
    </row>
    <row r="42" spans="1:2" ht="12.75">
      <c r="A42">
        <f t="shared" si="0"/>
        <v>5300</v>
      </c>
      <c r="B42">
        <f t="shared" si="1"/>
        <v>12571.42857142857</v>
      </c>
    </row>
    <row r="43" spans="1:2" ht="12.75">
      <c r="A43">
        <f t="shared" si="0"/>
        <v>5400</v>
      </c>
      <c r="B43">
        <f t="shared" si="1"/>
        <v>12714.285714285714</v>
      </c>
    </row>
    <row r="44" spans="1:2" ht="12.75">
      <c r="A44">
        <f t="shared" si="0"/>
        <v>5500</v>
      </c>
      <c r="B44">
        <f t="shared" si="1"/>
        <v>12857.142857142855</v>
      </c>
    </row>
    <row r="45" spans="1:2" ht="12.75">
      <c r="A45">
        <f t="shared" si="0"/>
        <v>5600</v>
      </c>
      <c r="B45">
        <f t="shared" si="1"/>
        <v>13000</v>
      </c>
    </row>
    <row r="46" spans="1:2" ht="12.75">
      <c r="A46">
        <f t="shared" si="0"/>
        <v>5700</v>
      </c>
      <c r="B46">
        <f t="shared" si="1"/>
        <v>13142.857142857143</v>
      </c>
    </row>
    <row r="47" spans="1:2" ht="12.75">
      <c r="A47">
        <f t="shared" si="0"/>
        <v>5800</v>
      </c>
      <c r="B47">
        <f t="shared" si="1"/>
        <v>13285.714285714284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R54"/>
  <sheetViews>
    <sheetView zoomScalePageLayoutView="0" workbookViewId="0" topLeftCell="A3">
      <selection activeCell="C20" sqref="C20"/>
    </sheetView>
  </sheetViews>
  <sheetFormatPr defaultColWidth="9.140625" defaultRowHeight="12.75"/>
  <cols>
    <col min="3" max="3" width="17.7109375" style="0" customWidth="1"/>
    <col min="4" max="4" width="11.57421875" style="0" customWidth="1"/>
    <col min="5" max="5" width="11.28125" style="0" customWidth="1"/>
    <col min="6" max="6" width="14.28125" style="0" customWidth="1"/>
    <col min="7" max="7" width="14.7109375" style="0" customWidth="1"/>
    <col min="8" max="8" width="7.8515625" style="0" customWidth="1"/>
    <col min="9" max="9" width="9.28125" style="0" customWidth="1"/>
  </cols>
  <sheetData>
    <row r="4" spans="3:17" s="12" customFormat="1" ht="13.5">
      <c r="C4" s="13"/>
      <c r="D4" s="13"/>
      <c r="E4" s="47" t="s">
        <v>16</v>
      </c>
      <c r="F4" s="47"/>
      <c r="G4" s="47"/>
      <c r="J4"/>
      <c r="K4"/>
      <c r="L4"/>
      <c r="M4"/>
      <c r="N4"/>
      <c r="O4"/>
      <c r="P4"/>
      <c r="Q4"/>
    </row>
    <row r="5" spans="3:17" s="12" customFormat="1" ht="13.5">
      <c r="C5" s="13"/>
      <c r="D5" s="13"/>
      <c r="E5" s="47"/>
      <c r="F5" s="47"/>
      <c r="G5" s="47"/>
      <c r="J5"/>
      <c r="K5"/>
      <c r="L5"/>
      <c r="M5"/>
      <c r="N5"/>
      <c r="O5"/>
      <c r="P5"/>
      <c r="Q5"/>
    </row>
    <row r="6" spans="3:17" s="12" customFormat="1" ht="13.5">
      <c r="C6" s="13"/>
      <c r="D6" s="13"/>
      <c r="E6" s="14" t="s">
        <v>13</v>
      </c>
      <c r="F6" s="15" t="s">
        <v>14</v>
      </c>
      <c r="G6" s="14" t="s">
        <v>15</v>
      </c>
      <c r="J6"/>
      <c r="K6"/>
      <c r="L6"/>
      <c r="M6"/>
      <c r="N6"/>
      <c r="O6"/>
      <c r="P6"/>
      <c r="Q6"/>
    </row>
    <row r="7" spans="3:17" s="12" customFormat="1" ht="24.75" customHeight="1">
      <c r="C7" s="46" t="s">
        <v>17</v>
      </c>
      <c r="D7" s="14" t="s">
        <v>13</v>
      </c>
      <c r="E7" s="16">
        <v>0</v>
      </c>
      <c r="F7" s="16">
        <v>0</v>
      </c>
      <c r="G7" s="16">
        <v>0</v>
      </c>
      <c r="J7"/>
      <c r="K7"/>
      <c r="L7"/>
      <c r="M7"/>
      <c r="N7"/>
      <c r="O7"/>
      <c r="P7"/>
      <c r="Q7"/>
    </row>
    <row r="8" spans="3:17" s="12" customFormat="1" ht="24.75" customHeight="1">
      <c r="C8" s="46"/>
      <c r="D8" s="15" t="s">
        <v>14</v>
      </c>
      <c r="E8" s="16">
        <v>0</v>
      </c>
      <c r="F8" s="16">
        <v>0.05</v>
      </c>
      <c r="G8" s="16">
        <v>0.05</v>
      </c>
      <c r="J8"/>
      <c r="K8"/>
      <c r="L8"/>
      <c r="M8"/>
      <c r="N8"/>
      <c r="O8"/>
      <c r="P8"/>
      <c r="Q8"/>
    </row>
    <row r="9" spans="3:17" s="12" customFormat="1" ht="24.75" customHeight="1">
      <c r="C9" s="46"/>
      <c r="D9" s="14" t="s">
        <v>15</v>
      </c>
      <c r="E9" s="16">
        <v>0</v>
      </c>
      <c r="F9" s="16">
        <v>0.05</v>
      </c>
      <c r="G9" s="17" t="s">
        <v>18</v>
      </c>
      <c r="J9"/>
      <c r="K9"/>
      <c r="L9"/>
      <c r="M9"/>
      <c r="N9"/>
      <c r="O9"/>
      <c r="P9"/>
      <c r="Q9"/>
    </row>
    <row r="13" ht="12.75">
      <c r="J13" s="21" t="s">
        <v>20</v>
      </c>
    </row>
    <row r="14" spans="9:18" ht="12.75">
      <c r="I14" s="23" t="s">
        <v>30</v>
      </c>
      <c r="J14" s="22" t="s">
        <v>21</v>
      </c>
      <c r="K14" s="22" t="s">
        <v>22</v>
      </c>
      <c r="L14" s="22" t="s">
        <v>23</v>
      </c>
      <c r="M14" s="22" t="s">
        <v>24</v>
      </c>
      <c r="N14" s="22" t="s">
        <v>25</v>
      </c>
      <c r="O14" s="22" t="s">
        <v>26</v>
      </c>
      <c r="P14" s="22" t="s">
        <v>27</v>
      </c>
      <c r="Q14" s="22" t="s">
        <v>28</v>
      </c>
      <c r="R14" s="22" t="s">
        <v>29</v>
      </c>
    </row>
    <row r="15" spans="9:18" ht="12.75">
      <c r="I15" s="48" t="s">
        <v>32</v>
      </c>
      <c r="J15" s="50">
        <v>4000</v>
      </c>
      <c r="K15" s="18">
        <v>1</v>
      </c>
      <c r="L15" s="18">
        <v>0.96</v>
      </c>
      <c r="M15" s="18">
        <v>0.92</v>
      </c>
      <c r="N15" s="18">
        <v>0.88</v>
      </c>
      <c r="O15" s="18">
        <v>0.84</v>
      </c>
      <c r="P15" s="18">
        <v>0.8</v>
      </c>
      <c r="Q15" s="18">
        <v>0.76</v>
      </c>
      <c r="R15" s="18">
        <v>0.7</v>
      </c>
    </row>
    <row r="16" spans="9:18" ht="12.75">
      <c r="I16" s="49"/>
      <c r="J16" s="51"/>
      <c r="K16" s="19">
        <f aca="true" t="shared" si="0" ref="K16:R16">$J15*K15</f>
        <v>4000</v>
      </c>
      <c r="L16" s="19">
        <f t="shared" si="0"/>
        <v>3840</v>
      </c>
      <c r="M16" s="19">
        <f t="shared" si="0"/>
        <v>3680</v>
      </c>
      <c r="N16" s="19">
        <f t="shared" si="0"/>
        <v>3520</v>
      </c>
      <c r="O16" s="19">
        <f t="shared" si="0"/>
        <v>3360</v>
      </c>
      <c r="P16" s="19">
        <f t="shared" si="0"/>
        <v>3200</v>
      </c>
      <c r="Q16" s="19">
        <f t="shared" si="0"/>
        <v>3040</v>
      </c>
      <c r="R16" s="19">
        <f t="shared" si="0"/>
        <v>2800</v>
      </c>
    </row>
    <row r="17" spans="10:17" ht="12.75">
      <c r="J17" s="12"/>
      <c r="K17" s="12"/>
      <c r="L17" s="12"/>
      <c r="M17" s="12"/>
      <c r="N17" s="12"/>
      <c r="O17" s="12"/>
      <c r="P17" s="12"/>
      <c r="Q17" s="12"/>
    </row>
    <row r="18" spans="9:18" ht="12.75">
      <c r="I18" t="s">
        <v>31</v>
      </c>
      <c r="J18" s="12"/>
      <c r="K18" s="24">
        <v>0.08</v>
      </c>
      <c r="L18" s="24">
        <f>K18+0.005</f>
        <v>0.085</v>
      </c>
      <c r="M18" s="24">
        <f aca="true" t="shared" si="1" ref="M18:R18">L18+0.005</f>
        <v>0.09000000000000001</v>
      </c>
      <c r="N18" s="24">
        <f t="shared" si="1"/>
        <v>0.09500000000000001</v>
      </c>
      <c r="O18" s="24">
        <f t="shared" si="1"/>
        <v>0.10000000000000002</v>
      </c>
      <c r="P18" s="24">
        <f t="shared" si="1"/>
        <v>0.10500000000000002</v>
      </c>
      <c r="Q18" s="24">
        <f t="shared" si="1"/>
        <v>0.11000000000000003</v>
      </c>
      <c r="R18" s="24">
        <f t="shared" si="1"/>
        <v>0.11500000000000003</v>
      </c>
    </row>
    <row r="19" spans="9:18" ht="12.75">
      <c r="I19" s="53" t="s">
        <v>33</v>
      </c>
      <c r="J19" s="53"/>
      <c r="K19" s="26"/>
      <c r="L19" s="26"/>
      <c r="M19" s="26"/>
      <c r="N19" s="26"/>
      <c r="O19" s="26"/>
      <c r="P19" s="26"/>
      <c r="Q19" s="26"/>
      <c r="R19" s="26"/>
    </row>
    <row r="20" spans="9:18" ht="12.75">
      <c r="I20" s="54"/>
      <c r="J20" s="54"/>
      <c r="K20" s="27">
        <f>50000*(1+K18)</f>
        <v>54000</v>
      </c>
      <c r="L20" s="27">
        <f aca="true" t="shared" si="2" ref="L20:R20">50000*(1+L18)</f>
        <v>54250</v>
      </c>
      <c r="M20" s="27">
        <f t="shared" si="2"/>
        <v>54500.00000000001</v>
      </c>
      <c r="N20" s="27">
        <f t="shared" si="2"/>
        <v>54750</v>
      </c>
      <c r="O20" s="27">
        <f t="shared" si="2"/>
        <v>55000.00000000001</v>
      </c>
      <c r="P20" s="27">
        <f t="shared" si="2"/>
        <v>55250</v>
      </c>
      <c r="Q20" s="27">
        <f t="shared" si="2"/>
        <v>55500.00000000001</v>
      </c>
      <c r="R20" s="27">
        <f t="shared" si="2"/>
        <v>55750</v>
      </c>
    </row>
    <row r="21" spans="9:18" ht="12.75">
      <c r="I21" s="55"/>
      <c r="J21" s="55"/>
      <c r="K21" s="28"/>
      <c r="L21" s="28"/>
      <c r="M21" s="28"/>
      <c r="N21" s="28"/>
      <c r="O21" s="28"/>
      <c r="P21" s="28"/>
      <c r="Q21" s="28"/>
      <c r="R21" s="28"/>
    </row>
    <row r="24" spans="11:18" ht="12.75">
      <c r="K24" s="29" t="s">
        <v>22</v>
      </c>
      <c r="L24" s="29" t="s">
        <v>23</v>
      </c>
      <c r="M24" s="29" t="s">
        <v>24</v>
      </c>
      <c r="N24" s="29" t="s">
        <v>25</v>
      </c>
      <c r="O24" s="29" t="s">
        <v>26</v>
      </c>
      <c r="P24" s="29" t="s">
        <v>27</v>
      </c>
      <c r="Q24" s="29" t="s">
        <v>28</v>
      </c>
      <c r="R24" s="29" t="s">
        <v>29</v>
      </c>
    </row>
    <row r="25" spans="8:18" ht="12.75">
      <c r="H25" s="52" t="s">
        <v>10</v>
      </c>
      <c r="I25" s="20" t="s">
        <v>34</v>
      </c>
      <c r="J25" s="25">
        <v>4000</v>
      </c>
      <c r="K25" s="25">
        <v>4250</v>
      </c>
      <c r="L25" s="25"/>
      <c r="M25" s="25"/>
      <c r="N25" s="25"/>
      <c r="O25" s="25"/>
      <c r="P25" s="25"/>
      <c r="Q25" s="25"/>
      <c r="R25" s="25"/>
    </row>
    <row r="26" spans="8:18" ht="12.75">
      <c r="H26" s="52"/>
      <c r="I26" s="20" t="s">
        <v>35</v>
      </c>
      <c r="J26" s="25">
        <v>-50000</v>
      </c>
      <c r="K26" s="25">
        <f>K20</f>
        <v>54000</v>
      </c>
      <c r="L26" s="25"/>
      <c r="M26" s="25"/>
      <c r="N26" s="25"/>
      <c r="O26" s="25"/>
      <c r="P26" s="25"/>
      <c r="Q26" s="25"/>
      <c r="R26" s="25"/>
    </row>
    <row r="28" spans="8:18" ht="12.75">
      <c r="H28" s="52" t="s">
        <v>11</v>
      </c>
      <c r="I28" s="20" t="s">
        <v>34</v>
      </c>
      <c r="J28" s="25">
        <v>4000</v>
      </c>
      <c r="K28" s="25">
        <v>3880</v>
      </c>
      <c r="L28" s="25">
        <v>3820</v>
      </c>
      <c r="M28" s="25">
        <v>3550</v>
      </c>
      <c r="N28" s="25">
        <v>3512</v>
      </c>
      <c r="O28" s="25">
        <v>3266</v>
      </c>
      <c r="P28" s="25">
        <v>3240</v>
      </c>
      <c r="Q28" s="25"/>
      <c r="R28" s="25"/>
    </row>
    <row r="29" spans="8:18" ht="12.75">
      <c r="H29" s="52"/>
      <c r="I29" s="20" t="s">
        <v>35</v>
      </c>
      <c r="J29" s="25">
        <v>-50000</v>
      </c>
      <c r="K29" s="25"/>
      <c r="L29" s="25"/>
      <c r="M29" s="25"/>
      <c r="N29" s="25"/>
      <c r="O29" s="25"/>
      <c r="P29" s="25">
        <f>P20</f>
        <v>55250</v>
      </c>
      <c r="Q29" s="25"/>
      <c r="R29" s="25"/>
    </row>
    <row r="31" spans="8:18" ht="12.75">
      <c r="H31" s="52" t="s">
        <v>12</v>
      </c>
      <c r="I31" s="20" t="s">
        <v>34</v>
      </c>
      <c r="J31" s="25">
        <v>4000</v>
      </c>
      <c r="K31" s="25">
        <v>3880</v>
      </c>
      <c r="L31" s="25">
        <v>3820</v>
      </c>
      <c r="M31" s="25">
        <v>3550</v>
      </c>
      <c r="N31" s="25">
        <v>3512</v>
      </c>
      <c r="O31" s="25">
        <v>3266</v>
      </c>
      <c r="P31" s="25">
        <v>3150</v>
      </c>
      <c r="Q31" s="25">
        <v>2620</v>
      </c>
      <c r="R31" s="25">
        <v>2400</v>
      </c>
    </row>
    <row r="32" spans="8:18" ht="12.75">
      <c r="H32" s="52"/>
      <c r="I32" s="20" t="s">
        <v>35</v>
      </c>
      <c r="J32" s="25">
        <v>-50000</v>
      </c>
      <c r="K32" s="25"/>
      <c r="L32" s="25"/>
      <c r="M32" s="25"/>
      <c r="N32" s="25"/>
      <c r="O32" s="25"/>
      <c r="P32" s="25"/>
      <c r="Q32" s="25"/>
      <c r="R32" s="25">
        <f>50000*R31/J31</f>
        <v>30000</v>
      </c>
    </row>
    <row r="34" spans="8:18" ht="12.75">
      <c r="H34" s="52" t="s">
        <v>36</v>
      </c>
      <c r="I34" s="20" t="s">
        <v>34</v>
      </c>
      <c r="J34" s="25">
        <v>4000</v>
      </c>
      <c r="K34" s="25">
        <v>3880</v>
      </c>
      <c r="L34" s="25">
        <v>3820</v>
      </c>
      <c r="M34" s="25">
        <v>3550</v>
      </c>
      <c r="N34" s="25">
        <v>3512</v>
      </c>
      <c r="O34" s="25">
        <v>3266</v>
      </c>
      <c r="P34" s="25">
        <v>3150</v>
      </c>
      <c r="Q34" s="25">
        <v>3020</v>
      </c>
      <c r="R34" s="25">
        <v>2950</v>
      </c>
    </row>
    <row r="35" spans="8:18" ht="12.75">
      <c r="H35" s="52"/>
      <c r="I35" s="20" t="s">
        <v>35</v>
      </c>
      <c r="J35" s="25">
        <v>-50000</v>
      </c>
      <c r="K35" s="25"/>
      <c r="L35" s="25"/>
      <c r="M35" s="25"/>
      <c r="N35" s="25"/>
      <c r="O35" s="25"/>
      <c r="P35" s="25"/>
      <c r="Q35" s="25"/>
      <c r="R35" s="25">
        <f>R20</f>
        <v>55750</v>
      </c>
    </row>
    <row r="37" ht="12.75" customHeight="1"/>
    <row r="38" ht="12.75" customHeight="1"/>
    <row r="43" ht="13.5">
      <c r="K43" s="36" t="s">
        <v>38</v>
      </c>
    </row>
    <row r="44" spans="10:18" ht="13.5" thickBot="1">
      <c r="J44" s="31">
        <v>4000</v>
      </c>
      <c r="K44" s="31">
        <f>K$16</f>
        <v>4000</v>
      </c>
      <c r="L44" s="32"/>
      <c r="M44" s="32"/>
      <c r="N44" s="30"/>
      <c r="O44" s="37" t="s">
        <v>37</v>
      </c>
      <c r="P44" s="38"/>
      <c r="Q44" s="38"/>
      <c r="R44" s="39"/>
    </row>
    <row r="45" spans="10:18" ht="13.5" thickBot="1">
      <c r="J45" s="32"/>
      <c r="K45" s="32"/>
      <c r="L45" s="31">
        <f>L$16</f>
        <v>3840</v>
      </c>
      <c r="M45" s="32"/>
      <c r="N45" s="30"/>
      <c r="O45" s="40"/>
      <c r="P45" s="41"/>
      <c r="Q45" s="41"/>
      <c r="R45" s="42"/>
    </row>
    <row r="46" spans="10:18" ht="13.5" thickBot="1">
      <c r="J46" s="32"/>
      <c r="K46" s="32"/>
      <c r="L46" s="32"/>
      <c r="M46" s="31">
        <f>M$16</f>
        <v>3680</v>
      </c>
      <c r="N46" s="30"/>
      <c r="O46" s="43"/>
      <c r="P46" s="44"/>
      <c r="Q46" s="44"/>
      <c r="R46" s="45"/>
    </row>
    <row r="47" spans="10:18" ht="13.5" thickBot="1">
      <c r="J47" s="30"/>
      <c r="K47" s="30"/>
      <c r="L47" s="30"/>
      <c r="M47" s="30"/>
      <c r="N47" s="31">
        <f>N$16</f>
        <v>3520</v>
      </c>
      <c r="O47" s="32"/>
      <c r="P47" s="32"/>
      <c r="Q47" s="32"/>
      <c r="R47" s="32"/>
    </row>
    <row r="48" spans="10:18" ht="13.5" thickBot="1">
      <c r="J48" s="30"/>
      <c r="K48" s="30"/>
      <c r="L48" s="30"/>
      <c r="M48" s="30"/>
      <c r="N48" s="32"/>
      <c r="O48" s="31">
        <f>O$16</f>
        <v>3360</v>
      </c>
      <c r="P48" s="32"/>
      <c r="Q48" s="32"/>
      <c r="R48" s="32"/>
    </row>
    <row r="49" spans="10:18" ht="13.5" thickBot="1">
      <c r="J49" s="30"/>
      <c r="K49" s="30"/>
      <c r="L49" s="30"/>
      <c r="M49" s="30"/>
      <c r="N49" s="32"/>
      <c r="O49" s="32"/>
      <c r="P49" s="31">
        <f>P$16</f>
        <v>3200</v>
      </c>
      <c r="Q49" s="32"/>
      <c r="R49" s="32"/>
    </row>
    <row r="50" spans="10:18" ht="13.5" thickBot="1">
      <c r="J50" s="30"/>
      <c r="K50" s="30"/>
      <c r="L50" s="30"/>
      <c r="M50" s="30"/>
      <c r="N50" s="32"/>
      <c r="O50" s="32"/>
      <c r="P50" s="32"/>
      <c r="Q50" s="31">
        <f>Q$16</f>
        <v>3040</v>
      </c>
      <c r="R50" s="32"/>
    </row>
    <row r="51" spans="10:18" ht="13.5" thickBot="1">
      <c r="J51" s="30"/>
      <c r="K51" s="30"/>
      <c r="L51" s="30"/>
      <c r="M51" s="30"/>
      <c r="N51" s="32"/>
      <c r="O51" s="32"/>
      <c r="P51" s="32"/>
      <c r="Q51" s="32"/>
      <c r="R51" s="31">
        <f>R$16</f>
        <v>2800</v>
      </c>
    </row>
    <row r="52" spans="10:18" ht="12.75">
      <c r="J52" s="30"/>
      <c r="K52" s="30"/>
      <c r="L52" s="30"/>
      <c r="M52" s="30"/>
      <c r="N52" s="30"/>
      <c r="O52" s="30"/>
      <c r="P52" s="30"/>
      <c r="Q52" s="30"/>
      <c r="R52" s="30"/>
    </row>
    <row r="53" spans="10:18" s="33" customFormat="1" ht="13.5">
      <c r="J53" s="34" t="s">
        <v>21</v>
      </c>
      <c r="K53" s="35" t="s">
        <v>22</v>
      </c>
      <c r="L53" s="35" t="s">
        <v>23</v>
      </c>
      <c r="M53" s="35" t="s">
        <v>24</v>
      </c>
      <c r="N53" s="35" t="s">
        <v>25</v>
      </c>
      <c r="O53" s="35" t="s">
        <v>26</v>
      </c>
      <c r="P53" s="35" t="s">
        <v>27</v>
      </c>
      <c r="Q53" s="35" t="s">
        <v>28</v>
      </c>
      <c r="R53" s="35" t="s">
        <v>29</v>
      </c>
    </row>
    <row r="54" spans="10:18" s="33" customFormat="1" ht="13.5">
      <c r="J54" s="5" t="s">
        <v>20</v>
      </c>
      <c r="K54" s="2"/>
      <c r="L54" s="2"/>
      <c r="M54" s="2"/>
      <c r="N54" s="2"/>
      <c r="O54" s="2"/>
      <c r="P54" s="2"/>
      <c r="Q54" s="2"/>
      <c r="R54" s="2"/>
    </row>
  </sheetData>
  <sheetProtection/>
  <mergeCells count="10">
    <mergeCell ref="O44:R46"/>
    <mergeCell ref="C7:C9"/>
    <mergeCell ref="E4:G5"/>
    <mergeCell ref="I15:I16"/>
    <mergeCell ref="J15:J16"/>
    <mergeCell ref="H31:H32"/>
    <mergeCell ref="H34:H35"/>
    <mergeCell ref="I19:J21"/>
    <mergeCell ref="H25:H26"/>
    <mergeCell ref="H28:H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47"/>
  <sheetViews>
    <sheetView zoomScalePageLayoutView="0" workbookViewId="0" topLeftCell="A1">
      <selection activeCell="E6" sqref="E6"/>
    </sheetView>
  </sheetViews>
  <sheetFormatPr defaultColWidth="9.140625" defaultRowHeight="12.75"/>
  <cols>
    <col min="16" max="16" width="7.421875" style="0" customWidth="1"/>
    <col min="17" max="17" width="13.00390625" style="2" customWidth="1"/>
    <col min="18" max="26" width="6.7109375" style="2" customWidth="1"/>
    <col min="27" max="27" width="8.8515625" style="5" customWidth="1"/>
    <col min="28" max="30" width="8.8515625" style="2" customWidth="1"/>
  </cols>
  <sheetData>
    <row r="3" spans="2:27" ht="27">
      <c r="B3" t="s">
        <v>0</v>
      </c>
      <c r="R3" s="7" t="s">
        <v>3</v>
      </c>
      <c r="S3" s="8">
        <v>39660</v>
      </c>
      <c r="T3" s="7" t="s">
        <v>4</v>
      </c>
      <c r="U3" s="8">
        <v>40025</v>
      </c>
      <c r="V3" s="7" t="s">
        <v>5</v>
      </c>
      <c r="W3" s="8">
        <v>40390</v>
      </c>
      <c r="X3" s="7" t="s">
        <v>6</v>
      </c>
      <c r="Y3" s="8">
        <v>40755</v>
      </c>
      <c r="Z3" s="7" t="s">
        <v>7</v>
      </c>
      <c r="AA3" s="9" t="s">
        <v>9</v>
      </c>
    </row>
    <row r="4" spans="1:26" ht="13.5">
      <c r="A4" s="1">
        <v>-0.24</v>
      </c>
      <c r="B4" s="1">
        <f>A4</f>
        <v>-0.24</v>
      </c>
      <c r="P4" s="56" t="s">
        <v>10</v>
      </c>
      <c r="Q4" s="3" t="s">
        <v>2</v>
      </c>
      <c r="R4" s="10">
        <v>4400</v>
      </c>
      <c r="S4" s="10">
        <v>4500</v>
      </c>
      <c r="T4" s="10">
        <v>4700</v>
      </c>
      <c r="U4" s="10">
        <v>4800</v>
      </c>
      <c r="V4" s="10">
        <v>4900</v>
      </c>
      <c r="W4" s="10">
        <v>5000</v>
      </c>
      <c r="X4" s="10">
        <v>5600</v>
      </c>
      <c r="Y4" s="10">
        <v>5800</v>
      </c>
      <c r="Z4" s="10">
        <v>6000</v>
      </c>
    </row>
    <row r="5" spans="1:27" ht="13.5">
      <c r="A5" s="1">
        <f>A4+0.01</f>
        <v>-0.22999999999999998</v>
      </c>
      <c r="B5" s="1">
        <f aca="true" t="shared" si="0" ref="B5:B17">A5</f>
        <v>-0.22999999999999998</v>
      </c>
      <c r="P5" s="57"/>
      <c r="Q5" s="3" t="s">
        <v>8</v>
      </c>
      <c r="R5" s="3"/>
      <c r="S5" s="4">
        <f>S4/$R4-1</f>
        <v>0.022727272727272707</v>
      </c>
      <c r="T5" s="4">
        <f aca="true" t="shared" si="1" ref="T5:Z5">T4/$R4-1</f>
        <v>0.06818181818181812</v>
      </c>
      <c r="U5" s="4">
        <f t="shared" si="1"/>
        <v>0.09090909090909083</v>
      </c>
      <c r="V5" s="4">
        <f t="shared" si="1"/>
        <v>0.11363636363636354</v>
      </c>
      <c r="W5" s="4">
        <f t="shared" si="1"/>
        <v>0.13636363636363646</v>
      </c>
      <c r="X5" s="4">
        <f t="shared" si="1"/>
        <v>0.2727272727272727</v>
      </c>
      <c r="Y5" s="4">
        <f t="shared" si="1"/>
        <v>0.3181818181818181</v>
      </c>
      <c r="Z5" s="4">
        <f t="shared" si="1"/>
        <v>0.36363636363636354</v>
      </c>
      <c r="AA5" s="6">
        <f>AVERAGE(S5:Z5)</f>
        <v>0.1732954545454545</v>
      </c>
    </row>
    <row r="6" spans="1:2" ht="13.5">
      <c r="A6" s="1">
        <f aca="true" t="shared" si="2" ref="A6:A47">A5+0.01</f>
        <v>-0.21999999999999997</v>
      </c>
      <c r="B6" s="1">
        <f t="shared" si="0"/>
        <v>-0.21999999999999997</v>
      </c>
    </row>
    <row r="7" spans="1:26" ht="13.5">
      <c r="A7" s="1">
        <f t="shared" si="2"/>
        <v>-0.20999999999999996</v>
      </c>
      <c r="B7" s="1">
        <f t="shared" si="0"/>
        <v>-0.20999999999999996</v>
      </c>
      <c r="P7" s="56" t="s">
        <v>11</v>
      </c>
      <c r="Q7" s="3" t="s">
        <v>2</v>
      </c>
      <c r="R7" s="11">
        <v>4400</v>
      </c>
      <c r="S7" s="11">
        <v>4500</v>
      </c>
      <c r="T7" s="11">
        <v>4750</v>
      </c>
      <c r="U7" s="11">
        <v>4800</v>
      </c>
      <c r="V7" s="11">
        <v>5000</v>
      </c>
      <c r="W7" s="11">
        <v>4600</v>
      </c>
      <c r="X7" s="11">
        <v>4400</v>
      </c>
      <c r="Y7" s="11">
        <v>4200</v>
      </c>
      <c r="Z7" s="11">
        <v>4000</v>
      </c>
    </row>
    <row r="8" spans="1:27" ht="13.5">
      <c r="A8" s="1">
        <f t="shared" si="2"/>
        <v>-0.19999999999999996</v>
      </c>
      <c r="B8" s="1">
        <f t="shared" si="0"/>
        <v>-0.19999999999999996</v>
      </c>
      <c r="P8" s="57"/>
      <c r="Q8" s="3" t="s">
        <v>8</v>
      </c>
      <c r="R8" s="3"/>
      <c r="S8" s="4">
        <f>S7/$R7-1</f>
        <v>0.022727272727272707</v>
      </c>
      <c r="T8" s="4">
        <f>T7/$R7-1</f>
        <v>0.07954545454545459</v>
      </c>
      <c r="U8" s="4">
        <f>U7/$R7-1</f>
        <v>0.09090909090909083</v>
      </c>
      <c r="V8" s="4">
        <f>V7/$R7-1</f>
        <v>0.13636363636363646</v>
      </c>
      <c r="W8" s="4"/>
      <c r="X8" s="4"/>
      <c r="Y8" s="4"/>
      <c r="Z8" s="4"/>
      <c r="AA8" s="6">
        <f>AVERAGE(S8:Z8)</f>
        <v>0.08238636363636365</v>
      </c>
    </row>
    <row r="9" spans="1:2" ht="13.5">
      <c r="A9" s="1">
        <f t="shared" si="2"/>
        <v>-0.18999999999999995</v>
      </c>
      <c r="B9" s="1">
        <f t="shared" si="0"/>
        <v>-0.18999999999999995</v>
      </c>
    </row>
    <row r="10" spans="1:26" ht="13.5">
      <c r="A10" s="1">
        <f t="shared" si="2"/>
        <v>-0.17999999999999994</v>
      </c>
      <c r="B10" s="1">
        <f t="shared" si="0"/>
        <v>-0.17999999999999994</v>
      </c>
      <c r="P10" s="56" t="s">
        <v>12</v>
      </c>
      <c r="Q10" s="3" t="s">
        <v>2</v>
      </c>
      <c r="R10" s="11">
        <v>4400</v>
      </c>
      <c r="S10" s="11">
        <f>R10-50</f>
        <v>4350</v>
      </c>
      <c r="T10" s="11">
        <f>S10-50</f>
        <v>4300</v>
      </c>
      <c r="U10" s="11">
        <f>T10-50</f>
        <v>4250</v>
      </c>
      <c r="V10" s="11">
        <v>4100</v>
      </c>
      <c r="W10" s="11">
        <v>4000</v>
      </c>
      <c r="X10" s="11">
        <v>4000</v>
      </c>
      <c r="Y10" s="11">
        <v>4120</v>
      </c>
      <c r="Z10" s="11">
        <v>4200</v>
      </c>
    </row>
    <row r="11" spans="1:27" ht="13.5">
      <c r="A11" s="1">
        <f t="shared" si="2"/>
        <v>-0.16999999999999993</v>
      </c>
      <c r="B11" s="1">
        <f t="shared" si="0"/>
        <v>-0.16999999999999993</v>
      </c>
      <c r="P11" s="57"/>
      <c r="Q11" s="3" t="s">
        <v>8</v>
      </c>
      <c r="R11" s="3"/>
      <c r="S11" s="4"/>
      <c r="T11" s="4"/>
      <c r="U11" s="4"/>
      <c r="V11" s="4"/>
      <c r="W11" s="4"/>
      <c r="X11" s="4"/>
      <c r="Y11" s="4"/>
      <c r="Z11" s="4"/>
      <c r="AA11" s="6">
        <v>0</v>
      </c>
    </row>
    <row r="12" spans="1:2" ht="13.5">
      <c r="A12" s="1">
        <f t="shared" si="2"/>
        <v>-0.15999999999999992</v>
      </c>
      <c r="B12" s="1">
        <f t="shared" si="0"/>
        <v>-0.15999999999999992</v>
      </c>
    </row>
    <row r="13" spans="1:2" ht="13.5">
      <c r="A13" s="1">
        <f t="shared" si="2"/>
        <v>-0.1499999999999999</v>
      </c>
      <c r="B13" s="1">
        <f t="shared" si="0"/>
        <v>-0.1499999999999999</v>
      </c>
    </row>
    <row r="14" spans="1:2" ht="13.5">
      <c r="A14" s="1">
        <f t="shared" si="2"/>
        <v>-0.1399999999999999</v>
      </c>
      <c r="B14" s="1">
        <f t="shared" si="0"/>
        <v>-0.1399999999999999</v>
      </c>
    </row>
    <row r="15" spans="1:2" ht="13.5">
      <c r="A15" s="1">
        <f t="shared" si="2"/>
        <v>-0.1299999999999999</v>
      </c>
      <c r="B15" s="1">
        <f t="shared" si="0"/>
        <v>-0.1299999999999999</v>
      </c>
    </row>
    <row r="16" spans="1:2" ht="13.5">
      <c r="A16" s="1">
        <f t="shared" si="2"/>
        <v>-0.1199999999999999</v>
      </c>
      <c r="B16" s="1">
        <f t="shared" si="0"/>
        <v>-0.1199999999999999</v>
      </c>
    </row>
    <row r="17" spans="1:2" ht="13.5">
      <c r="A17" s="1">
        <v>-0.1101</v>
      </c>
      <c r="B17" s="1">
        <f t="shared" si="0"/>
        <v>-0.1101</v>
      </c>
    </row>
    <row r="18" spans="1:2" ht="13.5">
      <c r="A18" s="1">
        <v>-0.11</v>
      </c>
      <c r="B18" s="1">
        <f aca="true" t="shared" si="3" ref="B18:B27">-A18</f>
        <v>0.11</v>
      </c>
    </row>
    <row r="19" spans="1:2" ht="13.5">
      <c r="A19" s="1">
        <f t="shared" si="2"/>
        <v>-0.1</v>
      </c>
      <c r="B19" s="1">
        <f t="shared" si="3"/>
        <v>0.1</v>
      </c>
    </row>
    <row r="20" spans="1:2" ht="13.5">
      <c r="A20" s="1">
        <f t="shared" si="2"/>
        <v>-0.09000000000000001</v>
      </c>
      <c r="B20" s="1">
        <f t="shared" si="3"/>
        <v>0.09000000000000001</v>
      </c>
    </row>
    <row r="21" spans="1:2" ht="13.5">
      <c r="A21" s="1">
        <f t="shared" si="2"/>
        <v>-0.08000000000000002</v>
      </c>
      <c r="B21" s="1">
        <f t="shared" si="3"/>
        <v>0.08000000000000002</v>
      </c>
    </row>
    <row r="22" spans="1:2" ht="13.5">
      <c r="A22" s="1">
        <f t="shared" si="2"/>
        <v>-0.07000000000000002</v>
      </c>
      <c r="B22" s="1">
        <f t="shared" si="3"/>
        <v>0.07000000000000002</v>
      </c>
    </row>
    <row r="23" spans="1:2" ht="13.5">
      <c r="A23" s="1">
        <f t="shared" si="2"/>
        <v>-0.06000000000000002</v>
      </c>
      <c r="B23" s="1">
        <f t="shared" si="3"/>
        <v>0.06000000000000002</v>
      </c>
    </row>
    <row r="24" spans="1:2" ht="13.5">
      <c r="A24" s="1">
        <f t="shared" si="2"/>
        <v>-0.05000000000000002</v>
      </c>
      <c r="B24" s="1">
        <f t="shared" si="3"/>
        <v>0.05000000000000002</v>
      </c>
    </row>
    <row r="25" spans="1:2" ht="13.5">
      <c r="A25" s="1">
        <f t="shared" si="2"/>
        <v>-0.040000000000000015</v>
      </c>
      <c r="B25" s="1">
        <f t="shared" si="3"/>
        <v>0.040000000000000015</v>
      </c>
    </row>
    <row r="26" spans="1:2" ht="13.5">
      <c r="A26" s="1">
        <f t="shared" si="2"/>
        <v>-0.030000000000000013</v>
      </c>
      <c r="B26" s="1">
        <f t="shared" si="3"/>
        <v>0.030000000000000013</v>
      </c>
    </row>
    <row r="27" spans="1:2" ht="13.5">
      <c r="A27" s="1">
        <f t="shared" si="2"/>
        <v>-0.02000000000000001</v>
      </c>
      <c r="B27" s="1">
        <f t="shared" si="3"/>
        <v>0.02000000000000001</v>
      </c>
    </row>
    <row r="28" spans="1:2" ht="13.5">
      <c r="A28" s="1">
        <f t="shared" si="2"/>
        <v>-0.01000000000000001</v>
      </c>
      <c r="B28" s="1">
        <f>-A28</f>
        <v>0.01000000000000001</v>
      </c>
    </row>
    <row r="29" spans="1:2" ht="13.5">
      <c r="A29" s="1">
        <f t="shared" si="2"/>
        <v>0</v>
      </c>
      <c r="B29" s="1">
        <f aca="true" t="shared" si="4" ref="B29:B39">A29</f>
        <v>0</v>
      </c>
    </row>
    <row r="30" spans="1:2" ht="13.5">
      <c r="A30" s="1">
        <f t="shared" si="2"/>
        <v>0.01</v>
      </c>
      <c r="B30" s="1">
        <f t="shared" si="4"/>
        <v>0.01</v>
      </c>
    </row>
    <row r="31" spans="1:5" ht="13.5">
      <c r="A31" s="1">
        <f t="shared" si="2"/>
        <v>0.02</v>
      </c>
      <c r="B31" s="1">
        <f t="shared" si="4"/>
        <v>0.02</v>
      </c>
      <c r="E31" t="s">
        <v>1</v>
      </c>
    </row>
    <row r="32" spans="1:2" ht="13.5">
      <c r="A32" s="1">
        <f t="shared" si="2"/>
        <v>0.03</v>
      </c>
      <c r="B32" s="1">
        <f t="shared" si="4"/>
        <v>0.03</v>
      </c>
    </row>
    <row r="33" spans="1:2" ht="13.5">
      <c r="A33" s="1">
        <f t="shared" si="2"/>
        <v>0.04</v>
      </c>
      <c r="B33" s="1">
        <f t="shared" si="4"/>
        <v>0.04</v>
      </c>
    </row>
    <row r="34" spans="1:2" ht="13.5">
      <c r="A34" s="1">
        <f t="shared" si="2"/>
        <v>0.05</v>
      </c>
      <c r="B34" s="1">
        <f t="shared" si="4"/>
        <v>0.05</v>
      </c>
    </row>
    <row r="35" spans="1:2" ht="13.5">
      <c r="A35" s="1">
        <f t="shared" si="2"/>
        <v>0.060000000000000005</v>
      </c>
      <c r="B35" s="1">
        <f t="shared" si="4"/>
        <v>0.060000000000000005</v>
      </c>
    </row>
    <row r="36" spans="1:2" ht="13.5">
      <c r="A36" s="1">
        <f t="shared" si="2"/>
        <v>0.07</v>
      </c>
      <c r="B36" s="1">
        <f t="shared" si="4"/>
        <v>0.07</v>
      </c>
    </row>
    <row r="37" spans="1:2" ht="13.5">
      <c r="A37" s="1">
        <f t="shared" si="2"/>
        <v>0.08</v>
      </c>
      <c r="B37" s="1">
        <f t="shared" si="4"/>
        <v>0.08</v>
      </c>
    </row>
    <row r="38" spans="1:2" ht="13.5">
      <c r="A38" s="1">
        <f t="shared" si="2"/>
        <v>0.09</v>
      </c>
      <c r="B38" s="1">
        <f t="shared" si="4"/>
        <v>0.09</v>
      </c>
    </row>
    <row r="39" spans="1:2" ht="13.5">
      <c r="A39" s="1">
        <f t="shared" si="2"/>
        <v>0.09999999999999999</v>
      </c>
      <c r="B39" s="1">
        <f t="shared" si="4"/>
        <v>0.09999999999999999</v>
      </c>
    </row>
    <row r="40" spans="1:2" ht="13.5">
      <c r="A40" s="1">
        <f t="shared" si="2"/>
        <v>0.10999999999999999</v>
      </c>
      <c r="B40" s="1">
        <f>A40</f>
        <v>0.10999999999999999</v>
      </c>
    </row>
    <row r="41" spans="1:2" ht="13.5">
      <c r="A41" s="1">
        <v>0.1101</v>
      </c>
      <c r="B41" s="1">
        <v>0.05</v>
      </c>
    </row>
    <row r="42" spans="1:2" ht="13.5">
      <c r="A42" s="1">
        <v>0.12</v>
      </c>
      <c r="B42" s="1">
        <v>0.05</v>
      </c>
    </row>
    <row r="43" spans="1:2" ht="13.5">
      <c r="A43" s="1">
        <f t="shared" si="2"/>
        <v>0.13</v>
      </c>
      <c r="B43" s="1">
        <v>0.05</v>
      </c>
    </row>
    <row r="44" spans="1:2" ht="13.5">
      <c r="A44" s="1">
        <f t="shared" si="2"/>
        <v>0.14</v>
      </c>
      <c r="B44" s="1">
        <v>0.05</v>
      </c>
    </row>
    <row r="45" spans="1:2" ht="13.5">
      <c r="A45" s="1">
        <f t="shared" si="2"/>
        <v>0.15000000000000002</v>
      </c>
      <c r="B45" s="1">
        <v>0.05</v>
      </c>
    </row>
    <row r="46" spans="1:2" ht="13.5">
      <c r="A46" s="1">
        <f t="shared" si="2"/>
        <v>0.16000000000000003</v>
      </c>
      <c r="B46" s="1">
        <v>0.05</v>
      </c>
    </row>
    <row r="47" spans="1:2" ht="13.5">
      <c r="A47" s="1">
        <f t="shared" si="2"/>
        <v>0.17000000000000004</v>
      </c>
      <c r="B47" s="1">
        <v>0.05</v>
      </c>
    </row>
  </sheetData>
  <sheetProtection/>
  <mergeCells count="3">
    <mergeCell ref="P4:P5"/>
    <mergeCell ref="P7:P8"/>
    <mergeCell ref="P10:P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IESE</dc:creator>
  <cp:keywords/>
  <dc:description/>
  <cp:lastModifiedBy>Pablo Fernández</cp:lastModifiedBy>
  <cp:lastPrinted>2009-07-08T10:50:02Z</cp:lastPrinted>
  <dcterms:created xsi:type="dcterms:W3CDTF">2009-07-08T08:59:57Z</dcterms:created>
  <dcterms:modified xsi:type="dcterms:W3CDTF">2015-05-18T10:47:30Z</dcterms:modified>
  <cp:category/>
  <cp:version/>
  <cp:contentType/>
  <cp:contentStatus/>
</cp:coreProperties>
</file>