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5" yWindow="585" windowWidth="9855" windowHeight="4095" activeTab="0"/>
  </bookViews>
  <sheets>
    <sheet name="Figura 34.6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<sst xmlns="http://schemas.openxmlformats.org/spreadsheetml/2006/main" count="21" uniqueCount="18">
  <si>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S=</t>
  </si>
  <si>
    <t>K=</t>
  </si>
  <si>
    <t>sigma =</t>
  </si>
  <si>
    <t>t=</t>
  </si>
  <si>
    <t xml:space="preserve">r = </t>
  </si>
  <si>
    <t>m</t>
  </si>
  <si>
    <t>Inversión inicial = 16</t>
  </si>
  <si>
    <r>
      <t>r</t>
    </r>
    <r>
      <rPr>
        <b/>
        <vertAlign val="subscript"/>
        <sz val="12"/>
        <rFont val="Tms Rmn"/>
        <family val="0"/>
      </rPr>
      <t xml:space="preserve">K </t>
    </r>
    <r>
      <rPr>
        <b/>
        <sz val="12"/>
        <rFont val="Tms Rmn"/>
        <family val="0"/>
      </rPr>
      <t>= 1,05</t>
    </r>
  </si>
  <si>
    <t>VANcall</t>
  </si>
  <si>
    <t>S=1800</t>
  </si>
  <si>
    <t>S=2000</t>
  </si>
  <si>
    <t>S=2200</t>
  </si>
  <si>
    <t>S</t>
  </si>
  <si>
    <t>S-K</t>
  </si>
  <si>
    <t>S=18</t>
  </si>
  <si>
    <t>S=20</t>
  </si>
  <si>
    <t>S=22</t>
  </si>
  <si>
    <r>
      <t>r</t>
    </r>
    <r>
      <rPr>
        <b/>
        <vertAlign val="subscript"/>
        <sz val="8"/>
        <rFont val="Tms Rmn"/>
        <family val="0"/>
      </rPr>
      <t>K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</si>
</sst>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"/>
    <numFmt numFmtId="181" formatCode="0.0%"/>
    <numFmt numFmtId="182" formatCode="0.000%"/>
    <numFmt numFmtId="183" formatCode="0.0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2"/>
      <name val="Tms Rmn"/>
      <family val="0"/>
    </font>
    <font>
      <b/>
      <vertAlign val="subscript"/>
      <sz val="12"/>
      <name val="Tms Rmn"/>
      <family val="0"/>
    </font>
    <font>
      <sz val="8"/>
      <name val="Tms Rmn"/>
      <family val="0"/>
    </font>
    <font>
      <sz val="8"/>
      <name val="Geneva"/>
      <family val="0"/>
    </font>
    <font>
      <b/>
      <sz val="8"/>
      <name val="Symbol"/>
      <family val="0"/>
    </font>
    <font>
      <b/>
      <sz val="8"/>
      <name val="Tms Rmn"/>
      <family val="0"/>
    </font>
    <font>
      <b/>
      <vertAlign val="subscript"/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9" fontId="0" fillId="0" borderId="0" xfId="2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181" fontId="7" fillId="0" borderId="1" xfId="21" applyNumberFormat="1" applyFont="1" applyBorder="1" applyAlignment="1">
      <alignment/>
    </xf>
    <xf numFmtId="182" fontId="7" fillId="0" borderId="1" xfId="21" applyNumberFormat="1" applyFont="1" applyBorder="1" applyAlignment="1">
      <alignment/>
    </xf>
    <xf numFmtId="2" fontId="7" fillId="0" borderId="3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875"/>
          <c:h val="0.96825"/>
        </c:manualLayout>
      </c:layout>
      <c:scatterChart>
        <c:scatterStyle val="smooth"/>
        <c:varyColors val="0"/>
        <c:ser>
          <c:idx val="0"/>
          <c:order val="0"/>
          <c:tx>
            <c:strRef>
              <c:f>'Figura 34.6'!$C$18</c:f>
              <c:strCache>
                <c:ptCount val="1"/>
                <c:pt idx="0">
                  <c:v>S=18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34.6'!$B$19:$B$89</c:f>
              <c:numCache/>
            </c:numRef>
          </c:xVal>
          <c:yVal>
            <c:numRef>
              <c:f>'Figura 34.6'!$C$19:$C$89</c:f>
              <c:numCache/>
            </c:numRef>
          </c:yVal>
          <c:smooth val="1"/>
        </c:ser>
        <c:ser>
          <c:idx val="1"/>
          <c:order val="1"/>
          <c:tx>
            <c:strRef>
              <c:f>'Figura 34.6'!$D$18</c:f>
              <c:strCache>
                <c:ptCount val="1"/>
                <c:pt idx="0">
                  <c:v>S=20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34.6'!$B$19:$B$89</c:f>
              <c:numCache/>
            </c:numRef>
          </c:xVal>
          <c:yVal>
            <c:numRef>
              <c:f>'Figura 34.6'!$D$19:$D$89</c:f>
              <c:numCache/>
            </c:numRef>
          </c:yVal>
          <c:smooth val="1"/>
        </c:ser>
        <c:ser>
          <c:idx val="2"/>
          <c:order val="2"/>
          <c:tx>
            <c:strRef>
              <c:f>'Figura 34.6'!$E$18</c:f>
              <c:strCache>
                <c:ptCount val="1"/>
                <c:pt idx="0">
                  <c:v>S=22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34.6'!$B$19:$B$89</c:f>
              <c:numCache/>
            </c:numRef>
          </c:xVal>
          <c:yVal>
            <c:numRef>
              <c:f>'Figura 34.6'!$E$19:$E$89</c:f>
              <c:numCache/>
            </c:numRef>
          </c:yVal>
          <c:smooth val="1"/>
        </c:ser>
        <c:axId val="43536407"/>
        <c:axId val="56283344"/>
      </c:scatterChart>
      <c:valAx>
        <c:axId val="43536407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VANcall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283344"/>
        <c:crosses val="autoZero"/>
        <c:crossBetween val="midCat"/>
        <c:dispUnits/>
        <c:majorUnit val="1"/>
        <c:minorUnit val="0.01"/>
      </c:valAx>
      <c:valAx>
        <c:axId val="56283344"/>
        <c:scaling>
          <c:orientation val="minMax"/>
          <c:max val="0.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536407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90</xdr:row>
      <xdr:rowOff>0</xdr:rowOff>
    </xdr:from>
    <xdr:to>
      <xdr:col>14</xdr:col>
      <xdr:colOff>0</xdr:colOff>
      <xdr:row>107</xdr:row>
      <xdr:rowOff>47625</xdr:rowOff>
    </xdr:to>
    <xdr:graphicFrame>
      <xdr:nvGraphicFramePr>
        <xdr:cNvPr id="1" name="Chart 1"/>
        <xdr:cNvGraphicFramePr/>
      </xdr:nvGraphicFramePr>
      <xdr:xfrm>
        <a:off x="342900" y="14678025"/>
        <a:ext cx="76962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89">
      <selection activeCell="E109" sqref="E109"/>
    </sheetView>
  </sheetViews>
  <sheetFormatPr defaultColWidth="11.00390625" defaultRowHeight="12.75"/>
  <cols>
    <col min="1" max="1" width="4.375" style="0" customWidth="1"/>
    <col min="2" max="2" width="13.125" style="0" customWidth="1"/>
    <col min="3" max="13" width="7.00390625" style="0" customWidth="1"/>
  </cols>
  <sheetData>
    <row r="1" spans="1:2" ht="12.75">
      <c r="A1" t="s">
        <v>0</v>
      </c>
      <c r="B1">
        <v>180000000</v>
      </c>
    </row>
    <row r="2" spans="1:2" ht="12.75">
      <c r="A2" t="s">
        <v>1</v>
      </c>
      <c r="B2">
        <v>200000000</v>
      </c>
    </row>
    <row r="3" spans="1:2" ht="12.75">
      <c r="A3" t="s">
        <v>2</v>
      </c>
      <c r="B3">
        <v>0.3</v>
      </c>
    </row>
    <row r="4" spans="1:2" ht="12.75">
      <c r="A4" t="s">
        <v>3</v>
      </c>
      <c r="B4">
        <v>1</v>
      </c>
    </row>
    <row r="5" spans="1:2" ht="12.75">
      <c r="A5" t="s">
        <v>4</v>
      </c>
      <c r="B5">
        <v>1.05</v>
      </c>
    </row>
    <row r="6" spans="1:13" ht="12.75">
      <c r="A6" s="5"/>
      <c r="B6" s="6"/>
      <c r="C6" s="6"/>
      <c r="D6" s="6"/>
      <c r="E6" s="6"/>
      <c r="F6" s="6"/>
      <c r="G6" s="6"/>
      <c r="H6" s="7" t="s">
        <v>5</v>
      </c>
      <c r="I6" s="6"/>
      <c r="J6" s="6"/>
      <c r="K6" s="6"/>
      <c r="L6" s="6"/>
      <c r="M6" s="6"/>
    </row>
    <row r="7" spans="1:13" ht="13.5">
      <c r="A7" s="8" t="s">
        <v>17</v>
      </c>
      <c r="B7" s="9">
        <v>-0.05</v>
      </c>
      <c r="C7" s="9">
        <v>-0.02</v>
      </c>
      <c r="D7" s="9"/>
      <c r="E7" s="9"/>
      <c r="F7" s="9">
        <v>0</v>
      </c>
      <c r="G7" s="10">
        <f>LN(1.05)-0.3*0.3/2</f>
        <v>0.0037901641694320504</v>
      </c>
      <c r="H7" s="9">
        <f>F7+0.01</f>
        <v>0.01</v>
      </c>
      <c r="I7" s="9">
        <f>H7+0.01</f>
        <v>0.02</v>
      </c>
      <c r="J7" s="9">
        <f>I7+0.01</f>
        <v>0.03</v>
      </c>
      <c r="K7" s="9">
        <v>0.04</v>
      </c>
      <c r="L7" s="9">
        <v>0.05</v>
      </c>
      <c r="M7" s="9">
        <v>0.1</v>
      </c>
    </row>
    <row r="8" spans="1:13" ht="12.75">
      <c r="A8" s="11">
        <v>1.05</v>
      </c>
      <c r="B8" s="12">
        <f aca="true" t="shared" si="0" ref="B8:C14">(($B$1*EXP(B$7+($B$3*$B$3)/2)/$A8*NORMSDIST((LN($B$1/$B$2)+B$7+($B$3*$B$3))/$B$3))-(($B$2/$A8)*NORMSDIST((LN($B$1/$B$2)+B$7)/$B$3)))/1000000</f>
        <v>13.001322675852746</v>
      </c>
      <c r="C8" s="12">
        <f t="shared" si="0"/>
        <v>15.253057968416572</v>
      </c>
      <c r="D8" s="12"/>
      <c r="E8" s="12"/>
      <c r="F8" s="12">
        <f aca="true" t="shared" si="1" ref="F8:F14">($B$1*EXP(F$7+($B$3*$B$3)/2)/$A8*NORMSDIST((LN($B$1/$B$2)+F$7+($B$3*$B$3))/$B$3))/(($B$2/$A8)*NORMSDIST((LN($B$1/$B$2)+F$7)/$B$3))</f>
        <v>1.2447414048325336</v>
      </c>
      <c r="G8" s="12">
        <f>(($B$1*EXP(G$7+($B$3*$B$3)/2)/$A8*NORMSDIST((LN($B$1/$B$2)+G$7+($B$3*$B$3))/$B$3))-(($B$2/$A8)*NORMSDIST((LN($B$1/$B$2)+G$7)/$B$3)))/1000000</f>
        <v>17.237282506088167</v>
      </c>
      <c r="H8" s="12">
        <f aca="true" t="shared" si="2" ref="H8:M8">(($B$1*EXP(H$7+($B$3*$B$3)/2)/$A8*NORMSDIST((LN($B$1/$B$2)+H$7+($B$3*$B$3))/$B$3))-(($B$2/$A8)*NORMSDIST((LN($B$1/$B$2)+H$7)/$B$3)))/1000000</f>
        <v>17.785294924757643</v>
      </c>
      <c r="I8" s="12">
        <f t="shared" si="2"/>
        <v>18.69460501573627</v>
      </c>
      <c r="J8" s="12">
        <f t="shared" si="2"/>
        <v>19.637493414884165</v>
      </c>
      <c r="K8" s="12">
        <f t="shared" si="2"/>
        <v>20.61451687204963</v>
      </c>
      <c r="L8" s="12">
        <f t="shared" si="2"/>
        <v>21.626214518786803</v>
      </c>
      <c r="M8" s="12">
        <f t="shared" si="2"/>
        <v>27.22211297706407</v>
      </c>
    </row>
    <row r="9" spans="1:13" ht="12.75">
      <c r="A9" s="11">
        <f aca="true" t="shared" si="3" ref="A9:A14">A8+0.01</f>
        <v>1.06</v>
      </c>
      <c r="B9" s="12">
        <f t="shared" si="0"/>
        <v>12.878668688344701</v>
      </c>
      <c r="C9" s="12">
        <f t="shared" si="0"/>
        <v>15.10916119512964</v>
      </c>
      <c r="D9" s="12"/>
      <c r="E9" s="12"/>
      <c r="F9" s="12">
        <f t="shared" si="1"/>
        <v>1.2447414048325336</v>
      </c>
      <c r="G9" s="12">
        <f aca="true" t="shared" si="4" ref="G9:M14">(($B$1*EXP(G$7+($B$3*$B$3)/2)/$A9*NORMSDIST((LN($B$1/$B$2)+G$7+($B$3*$B$3))/$B$3))-(($B$2/$A9)*NORMSDIST((LN($B$1/$B$2)+G$7)/$B$3)))/1000000</f>
        <v>17.074666633389235</v>
      </c>
      <c r="H9" s="12">
        <f t="shared" si="4"/>
        <v>17.617509123580692</v>
      </c>
      <c r="I9" s="12">
        <f t="shared" si="4"/>
        <v>18.518240817474602</v>
      </c>
      <c r="J9" s="12">
        <f t="shared" si="4"/>
        <v>19.45223404304564</v>
      </c>
      <c r="K9" s="12">
        <f t="shared" si="4"/>
        <v>20.42004029778503</v>
      </c>
      <c r="L9" s="12">
        <f t="shared" si="4"/>
        <v>21.42219362710014</v>
      </c>
      <c r="M9" s="12">
        <f t="shared" si="4"/>
        <v>26.965300590488003</v>
      </c>
    </row>
    <row r="10" spans="1:13" ht="12.75">
      <c r="A10" s="11">
        <f t="shared" si="3"/>
        <v>1.07</v>
      </c>
      <c r="B10" s="12">
        <f t="shared" si="0"/>
        <v>12.758307298734017</v>
      </c>
      <c r="C10" s="12">
        <f t="shared" si="0"/>
        <v>14.967954081156455</v>
      </c>
      <c r="D10" s="12"/>
      <c r="E10" s="12"/>
      <c r="F10" s="12">
        <f t="shared" si="1"/>
        <v>1.2447414048325336</v>
      </c>
      <c r="G10" s="12">
        <f t="shared" si="4"/>
        <v>16.915090309712692</v>
      </c>
      <c r="H10" s="12">
        <f t="shared" si="4"/>
        <v>17.4528595056033</v>
      </c>
      <c r="I10" s="12">
        <f t="shared" si="4"/>
        <v>18.34517314628327</v>
      </c>
      <c r="J10" s="12">
        <f t="shared" si="4"/>
        <v>19.2704374632041</v>
      </c>
      <c r="K10" s="12">
        <f t="shared" si="4"/>
        <v>20.22919879967487</v>
      </c>
      <c r="L10" s="12">
        <f t="shared" si="4"/>
        <v>21.221986210024433</v>
      </c>
      <c r="M10" s="12">
        <f t="shared" si="4"/>
        <v>26.713288435436727</v>
      </c>
    </row>
    <row r="11" spans="1:13" ht="12.75">
      <c r="A11" s="11">
        <f t="shared" si="3"/>
        <v>1.08</v>
      </c>
      <c r="B11" s="12">
        <f t="shared" si="0"/>
        <v>12.640174823745728</v>
      </c>
      <c r="C11" s="12">
        <f t="shared" si="0"/>
        <v>14.829361913738355</v>
      </c>
      <c r="D11" s="12"/>
      <c r="E11" s="12"/>
      <c r="F11" s="12">
        <f t="shared" si="1"/>
        <v>1.2447414048325338</v>
      </c>
      <c r="G11" s="12">
        <f t="shared" si="4"/>
        <v>16.758469103141294</v>
      </c>
      <c r="H11" s="12">
        <f t="shared" si="4"/>
        <v>17.291258954625487</v>
      </c>
      <c r="I11" s="12">
        <f t="shared" si="4"/>
        <v>18.175310431965812</v>
      </c>
      <c r="J11" s="12">
        <f t="shared" si="4"/>
        <v>19.09200748669295</v>
      </c>
      <c r="K11" s="12">
        <f t="shared" si="4"/>
        <v>20.041891403381587</v>
      </c>
      <c r="L11" s="12">
        <f t="shared" si="4"/>
        <v>21.025486337709395</v>
      </c>
      <c r="M11" s="12">
        <f t="shared" si="4"/>
        <v>26.465943172145636</v>
      </c>
    </row>
    <row r="12" spans="1:13" ht="12.75">
      <c r="A12" s="11">
        <f t="shared" si="3"/>
        <v>1.09</v>
      </c>
      <c r="B12" s="12">
        <f t="shared" si="0"/>
        <v>12.524209917105853</v>
      </c>
      <c r="C12" s="12">
        <f t="shared" si="0"/>
        <v>14.693312721869178</v>
      </c>
      <c r="D12" s="12"/>
      <c r="E12" s="12"/>
      <c r="F12" s="12">
        <f t="shared" si="1"/>
        <v>1.2447414048325336</v>
      </c>
      <c r="G12" s="12">
        <f t="shared" si="4"/>
        <v>16.60472168017669</v>
      </c>
      <c r="H12" s="12">
        <f t="shared" si="4"/>
        <v>17.132623551372035</v>
      </c>
      <c r="I12" s="12">
        <f t="shared" si="4"/>
        <v>18.008564464700072</v>
      </c>
      <c r="J12" s="12">
        <f t="shared" si="4"/>
        <v>18.916851454704954</v>
      </c>
      <c r="K12" s="12">
        <f t="shared" si="4"/>
        <v>19.858020840047807</v>
      </c>
      <c r="L12" s="12">
        <f t="shared" si="4"/>
        <v>20.83259196763867</v>
      </c>
      <c r="M12" s="12">
        <f t="shared" si="4"/>
        <v>26.22313635405256</v>
      </c>
    </row>
    <row r="13" spans="1:13" ht="12.75">
      <c r="A13" s="11">
        <f t="shared" si="3"/>
        <v>1.1</v>
      </c>
      <c r="B13" s="12">
        <f t="shared" si="0"/>
        <v>12.410353463313989</v>
      </c>
      <c r="C13" s="12">
        <f t="shared" si="0"/>
        <v>14.559737151670374</v>
      </c>
      <c r="D13" s="12"/>
      <c r="E13" s="12"/>
      <c r="F13" s="12">
        <f t="shared" si="1"/>
        <v>1.2447414048325334</v>
      </c>
      <c r="G13" s="12">
        <f t="shared" si="4"/>
        <v>16.453769664902353</v>
      </c>
      <c r="H13" s="12">
        <f t="shared" si="4"/>
        <v>16.976872428177746</v>
      </c>
      <c r="I13" s="12">
        <f t="shared" si="4"/>
        <v>17.8448502422937</v>
      </c>
      <c r="J13" s="12">
        <f t="shared" si="4"/>
        <v>18.74488007784398</v>
      </c>
      <c r="K13" s="12">
        <f t="shared" si="4"/>
        <v>19.677493377865567</v>
      </c>
      <c r="L13" s="12">
        <f t="shared" si="4"/>
        <v>20.643204767932847</v>
      </c>
      <c r="M13" s="12">
        <f t="shared" si="4"/>
        <v>25.984744205379336</v>
      </c>
    </row>
    <row r="14" spans="1:13" ht="12.75">
      <c r="A14" s="11">
        <f t="shared" si="3"/>
        <v>1.11</v>
      </c>
      <c r="B14" s="12">
        <f t="shared" si="0"/>
        <v>12.29854847715801</v>
      </c>
      <c r="C14" s="12">
        <f t="shared" si="0"/>
        <v>14.428568348502173</v>
      </c>
      <c r="D14" s="12"/>
      <c r="E14" s="12"/>
      <c r="F14" s="12">
        <f t="shared" si="1"/>
        <v>1.2447414048325338</v>
      </c>
      <c r="G14" s="12">
        <f t="shared" si="4"/>
        <v>16.305537505759098</v>
      </c>
      <c r="H14" s="12">
        <f t="shared" si="4"/>
        <v>16.8239276315275</v>
      </c>
      <c r="I14" s="12">
        <f t="shared" si="4"/>
        <v>17.684085825696467</v>
      </c>
      <c r="J14" s="12">
        <f t="shared" si="4"/>
        <v>18.57600728434989</v>
      </c>
      <c r="K14" s="12">
        <f t="shared" si="4"/>
        <v>19.50021866274965</v>
      </c>
      <c r="L14" s="12">
        <f t="shared" si="4"/>
        <v>20.457229950203732</v>
      </c>
      <c r="M14" s="12">
        <f t="shared" si="4"/>
        <v>25.750647410736292</v>
      </c>
    </row>
    <row r="16" ht="12.75">
      <c r="A16" t="s">
        <v>6</v>
      </c>
    </row>
    <row r="17" spans="1:7" ht="17.25">
      <c r="A17" s="2" t="s">
        <v>7</v>
      </c>
      <c r="B17" t="s">
        <v>8</v>
      </c>
      <c r="F17" t="s">
        <v>8</v>
      </c>
      <c r="G17" t="s">
        <v>8</v>
      </c>
    </row>
    <row r="18" spans="2:11" s="4" customFormat="1" ht="15.75">
      <c r="B18" s="4" t="s">
        <v>9</v>
      </c>
      <c r="C18" s="4" t="s">
        <v>14</v>
      </c>
      <c r="D18" s="4" t="s">
        <v>15</v>
      </c>
      <c r="E18" s="4" t="s">
        <v>16</v>
      </c>
      <c r="F18" s="4" t="s">
        <v>10</v>
      </c>
      <c r="G18" s="4" t="s">
        <v>11</v>
      </c>
      <c r="H18" s="4" t="s">
        <v>12</v>
      </c>
      <c r="I18" s="2" t="s">
        <v>5</v>
      </c>
      <c r="K18" s="4" t="s">
        <v>13</v>
      </c>
    </row>
    <row r="19" spans="2:11" ht="12.75">
      <c r="B19" s="1">
        <f aca="true" t="shared" si="5" ref="B19:B50">($H19*EXP($I19+($C19*$C19)/2)/1.05*NORMSDIST((LN($H19/200)+$I19+($C19*$C19))/$C19))/(16+(200/1.05)*NORMSDIST((LN($H19/200)+$I19)/$C19))</f>
        <v>0</v>
      </c>
      <c r="C19" s="3">
        <v>0.01</v>
      </c>
      <c r="D19" s="3"/>
      <c r="E19" s="3"/>
      <c r="F19" s="1">
        <f aca="true" t="shared" si="6" ref="F19:F50">(200*EXP($I19+($C19*$C19)/2)/1.05*NORMSDIST((LN(200/200)+$I19+($C19*$C19))/$C19))/(16+(200/1.05)*NORMSDIST((LN(200/200)+$I19)/$C19))</f>
        <v>0.9210349104890884</v>
      </c>
      <c r="G19" s="1">
        <f aca="true" t="shared" si="7" ref="G19:G50">(220*EXP($I19+($C19*$C19)/2)/1.05*NORMSDIST((LN(220/200)+$I19+($C19*$C19))/$C19))/(16+(200/1.05)*NORMSDIST((LN(220/200)+$I19)/$C19))</f>
        <v>1.0250099058492772</v>
      </c>
      <c r="H19">
        <v>180</v>
      </c>
      <c r="I19" s="3">
        <v>0.01</v>
      </c>
      <c r="K19">
        <f aca="true" t="shared" si="8" ref="K19:K50">H19-200-16</f>
        <v>-36</v>
      </c>
    </row>
    <row r="20" spans="2:11" ht="12.75">
      <c r="B20" s="1">
        <f t="shared" si="5"/>
        <v>1.1130482472477101E-05</v>
      </c>
      <c r="C20" s="3">
        <f aca="true" t="shared" si="9" ref="C20:C83">C19+0.01</f>
        <v>0.02</v>
      </c>
      <c r="D20" s="3"/>
      <c r="E20" s="3"/>
      <c r="F20" s="1">
        <f t="shared" si="6"/>
        <v>0.9099461198801548</v>
      </c>
      <c r="G20" s="1">
        <f t="shared" si="7"/>
        <v>1.025163670720205</v>
      </c>
      <c r="H20">
        <v>180</v>
      </c>
      <c r="I20" s="3">
        <v>0.01</v>
      </c>
      <c r="K20">
        <f t="shared" si="8"/>
        <v>-36</v>
      </c>
    </row>
    <row r="21" spans="2:11" ht="12.75">
      <c r="B21" s="1">
        <f t="shared" si="5"/>
        <v>0.008801616280713813</v>
      </c>
      <c r="C21" s="3">
        <f t="shared" si="9"/>
        <v>0.03</v>
      </c>
      <c r="D21" s="3"/>
      <c r="E21" s="3"/>
      <c r="F21" s="1">
        <f t="shared" si="6"/>
        <v>0.907643130232956</v>
      </c>
      <c r="G21" s="1">
        <f t="shared" si="7"/>
        <v>1.0254267815367928</v>
      </c>
      <c r="H21">
        <v>180</v>
      </c>
      <c r="I21" s="3">
        <v>0.01</v>
      </c>
      <c r="K21">
        <f t="shared" si="8"/>
        <v>-36</v>
      </c>
    </row>
    <row r="22" spans="2:11" ht="12.75">
      <c r="B22" s="1">
        <f t="shared" si="5"/>
        <v>0.09375376395514505</v>
      </c>
      <c r="C22" s="3">
        <f t="shared" si="9"/>
        <v>0.04</v>
      </c>
      <c r="D22" s="3"/>
      <c r="E22" s="3"/>
      <c r="F22" s="1">
        <f t="shared" si="6"/>
        <v>0.909263582675421</v>
      </c>
      <c r="G22" s="1">
        <f t="shared" si="7"/>
        <v>1.025928321879875</v>
      </c>
      <c r="H22">
        <v>180</v>
      </c>
      <c r="I22" s="3">
        <v>0.01</v>
      </c>
      <c r="K22">
        <f t="shared" si="8"/>
        <v>-36</v>
      </c>
    </row>
    <row r="23" spans="2:11" ht="12.75">
      <c r="B23" s="1">
        <f t="shared" si="5"/>
        <v>0.25656605559915185</v>
      </c>
      <c r="C23" s="3">
        <f t="shared" si="9"/>
        <v>0.05</v>
      </c>
      <c r="D23" s="3"/>
      <c r="E23" s="3"/>
      <c r="F23" s="1">
        <f t="shared" si="6"/>
        <v>0.912884893250998</v>
      </c>
      <c r="G23" s="1">
        <f t="shared" si="7"/>
        <v>1.0269668357238</v>
      </c>
      <c r="H23">
        <v>180</v>
      </c>
      <c r="I23" s="3">
        <v>0.01</v>
      </c>
      <c r="K23">
        <f t="shared" si="8"/>
        <v>-36</v>
      </c>
    </row>
    <row r="24" spans="2:11" ht="12.75">
      <c r="B24" s="1">
        <f t="shared" si="5"/>
        <v>0.410416492871114</v>
      </c>
      <c r="C24" s="3">
        <f t="shared" si="9"/>
        <v>0.060000000000000005</v>
      </c>
      <c r="D24" s="3"/>
      <c r="E24" s="3"/>
      <c r="F24" s="1">
        <f t="shared" si="6"/>
        <v>0.9176753335780751</v>
      </c>
      <c r="G24" s="1">
        <f t="shared" si="7"/>
        <v>1.0287197978816844</v>
      </c>
      <c r="H24">
        <v>180</v>
      </c>
      <c r="I24" s="3">
        <v>0.01</v>
      </c>
      <c r="K24">
        <f t="shared" si="8"/>
        <v>-36</v>
      </c>
    </row>
    <row r="25" spans="2:11" ht="12.75">
      <c r="B25" s="1">
        <f t="shared" si="5"/>
        <v>0.5243040520905543</v>
      </c>
      <c r="C25" s="3">
        <f t="shared" si="9"/>
        <v>0.07</v>
      </c>
      <c r="D25" s="3"/>
      <c r="E25" s="3"/>
      <c r="F25" s="1">
        <f t="shared" si="6"/>
        <v>0.923223945065349</v>
      </c>
      <c r="G25" s="1">
        <f t="shared" si="7"/>
        <v>1.0312031528035297</v>
      </c>
      <c r="H25">
        <v>180</v>
      </c>
      <c r="I25" s="3">
        <v>0.01</v>
      </c>
      <c r="K25">
        <f t="shared" si="8"/>
        <v>-36</v>
      </c>
    </row>
    <row r="26" spans="2:11" ht="12.75">
      <c r="B26" s="1">
        <f t="shared" si="5"/>
        <v>0.6048578754701897</v>
      </c>
      <c r="C26" s="3">
        <f t="shared" si="9"/>
        <v>0.08</v>
      </c>
      <c r="D26" s="3"/>
      <c r="E26" s="3"/>
      <c r="F26" s="1">
        <f t="shared" si="6"/>
        <v>0.9293060345012719</v>
      </c>
      <c r="G26" s="1">
        <f t="shared" si="7"/>
        <v>1.034365645850489</v>
      </c>
      <c r="H26">
        <v>180</v>
      </c>
      <c r="I26" s="3">
        <v>0.01</v>
      </c>
      <c r="K26">
        <f t="shared" si="8"/>
        <v>-36</v>
      </c>
    </row>
    <row r="27" spans="2:11" ht="12.75">
      <c r="B27" s="1">
        <f t="shared" si="5"/>
        <v>0.6631105707242849</v>
      </c>
      <c r="C27" s="3">
        <f t="shared" si="9"/>
        <v>0.09</v>
      </c>
      <c r="D27" s="3"/>
      <c r="E27" s="3"/>
      <c r="F27" s="1">
        <f t="shared" si="6"/>
        <v>0.9357890689276738</v>
      </c>
      <c r="G27" s="1">
        <f t="shared" si="7"/>
        <v>1.0381406665716248</v>
      </c>
      <c r="H27">
        <v>180</v>
      </c>
      <c r="I27" s="3">
        <v>0.01</v>
      </c>
      <c r="K27">
        <f t="shared" si="8"/>
        <v>-36</v>
      </c>
    </row>
    <row r="28" spans="2:11" ht="12.75">
      <c r="B28" s="1">
        <f t="shared" si="5"/>
        <v>0.7069700485786733</v>
      </c>
      <c r="C28" s="3">
        <f t="shared" si="9"/>
        <v>0.09999999999999999</v>
      </c>
      <c r="D28" s="3"/>
      <c r="E28" s="3"/>
      <c r="F28" s="1">
        <f t="shared" si="6"/>
        <v>0.9425902247367914</v>
      </c>
      <c r="G28" s="1">
        <f t="shared" si="7"/>
        <v>1.042464160446878</v>
      </c>
      <c r="H28">
        <v>180</v>
      </c>
      <c r="I28" s="3">
        <v>0.01</v>
      </c>
      <c r="K28">
        <f t="shared" si="8"/>
        <v>-36</v>
      </c>
    </row>
    <row r="29" spans="2:11" ht="12.75">
      <c r="B29" s="1">
        <f t="shared" si="5"/>
        <v>0.7414059258010898</v>
      </c>
      <c r="C29" s="3">
        <f t="shared" si="9"/>
        <v>0.10999999999999999</v>
      </c>
      <c r="D29" s="3"/>
      <c r="E29" s="3"/>
      <c r="F29" s="1">
        <f t="shared" si="6"/>
        <v>0.949655377971606</v>
      </c>
      <c r="G29" s="1">
        <f t="shared" si="7"/>
        <v>1.0472795463489712</v>
      </c>
      <c r="H29">
        <v>180</v>
      </c>
      <c r="I29" s="3">
        <v>0.01</v>
      </c>
      <c r="K29">
        <f t="shared" si="8"/>
        <v>-36</v>
      </c>
    </row>
    <row r="30" spans="2:11" ht="12.75">
      <c r="B30" s="1">
        <f t="shared" si="5"/>
        <v>0.7694984549200671</v>
      </c>
      <c r="C30" s="3">
        <f t="shared" si="9"/>
        <v>0.11999999999999998</v>
      </c>
      <c r="D30" s="3"/>
      <c r="E30" s="3"/>
      <c r="F30" s="1">
        <f t="shared" si="6"/>
        <v>0.9569479081554885</v>
      </c>
      <c r="G30" s="1">
        <f t="shared" si="7"/>
        <v>1.0525383554211885</v>
      </c>
      <c r="H30">
        <v>180</v>
      </c>
      <c r="I30" s="3">
        <v>0.01</v>
      </c>
      <c r="K30">
        <f t="shared" si="8"/>
        <v>-36</v>
      </c>
    </row>
    <row r="31" spans="2:11" ht="12.75">
      <c r="B31" s="1">
        <f t="shared" si="5"/>
        <v>0.7931941534437555</v>
      </c>
      <c r="C31" s="3">
        <f t="shared" si="9"/>
        <v>0.12999999999999998</v>
      </c>
      <c r="D31" s="3"/>
      <c r="E31" s="3"/>
      <c r="F31" s="1">
        <f t="shared" si="6"/>
        <v>0.9644423626067408</v>
      </c>
      <c r="G31" s="1">
        <f t="shared" si="7"/>
        <v>1.0581995625324785</v>
      </c>
      <c r="H31">
        <v>180</v>
      </c>
      <c r="I31" s="3">
        <v>0.01</v>
      </c>
      <c r="K31">
        <f t="shared" si="8"/>
        <v>-36</v>
      </c>
    </row>
    <row r="32" spans="2:11" ht="12.75">
      <c r="B32" s="1">
        <f t="shared" si="5"/>
        <v>0.8137589113148157</v>
      </c>
      <c r="C32" s="3">
        <f t="shared" si="9"/>
        <v>0.13999999999999999</v>
      </c>
      <c r="D32" s="3"/>
      <c r="E32" s="3"/>
      <c r="F32" s="1">
        <f t="shared" si="6"/>
        <v>0.9721206888606957</v>
      </c>
      <c r="G32" s="1">
        <f t="shared" si="7"/>
        <v>1.0642285979893675</v>
      </c>
      <c r="H32">
        <v>180</v>
      </c>
      <c r="I32" s="3">
        <v>0.01</v>
      </c>
      <c r="K32">
        <f t="shared" si="8"/>
        <v>-36</v>
      </c>
    </row>
    <row r="33" spans="2:11" ht="12.75">
      <c r="B33" s="1">
        <f t="shared" si="5"/>
        <v>0.8320410720413176</v>
      </c>
      <c r="C33" s="3">
        <f t="shared" si="9"/>
        <v>0.15</v>
      </c>
      <c r="D33" s="3"/>
      <c r="E33" s="3"/>
      <c r="F33" s="1">
        <f t="shared" si="6"/>
        <v>0.9799698989918277</v>
      </c>
      <c r="G33" s="1">
        <f t="shared" si="7"/>
        <v>1.070596366462674</v>
      </c>
      <c r="H33">
        <v>180</v>
      </c>
      <c r="I33" s="3">
        <v>0.01</v>
      </c>
      <c r="K33">
        <f t="shared" si="8"/>
        <v>-36</v>
      </c>
    </row>
    <row r="34" spans="2:11" ht="12.75">
      <c r="B34" s="1">
        <f t="shared" si="5"/>
        <v>0.8486256172685881</v>
      </c>
      <c r="C34" s="3">
        <f t="shared" si="9"/>
        <v>0.16</v>
      </c>
      <c r="D34" s="3"/>
      <c r="E34" s="3"/>
      <c r="F34" s="1">
        <f t="shared" si="6"/>
        <v>0.9879805694259192</v>
      </c>
      <c r="G34" s="1">
        <f t="shared" si="7"/>
        <v>1.0772783738570584</v>
      </c>
      <c r="H34">
        <v>180</v>
      </c>
      <c r="I34" s="3">
        <v>0.01</v>
      </c>
      <c r="K34">
        <f t="shared" si="8"/>
        <v>-36</v>
      </c>
    </row>
    <row r="35" spans="2:11" ht="12.75">
      <c r="B35" s="1">
        <f t="shared" si="5"/>
        <v>0.8639266278973646</v>
      </c>
      <c r="C35" s="3">
        <f t="shared" si="9"/>
        <v>0.17</v>
      </c>
      <c r="D35" s="3"/>
      <c r="E35" s="3"/>
      <c r="F35" s="1">
        <f t="shared" si="6"/>
        <v>0.9961458475611715</v>
      </c>
      <c r="G35" s="1">
        <f t="shared" si="7"/>
        <v>1.084253983087741</v>
      </c>
      <c r="H35">
        <v>180</v>
      </c>
      <c r="I35" s="3">
        <v>0.01</v>
      </c>
      <c r="K35">
        <f t="shared" si="8"/>
        <v>-36</v>
      </c>
    </row>
    <row r="36" spans="2:11" ht="12.75">
      <c r="B36" s="1">
        <f t="shared" si="5"/>
        <v>0.8782442433458617</v>
      </c>
      <c r="C36" s="3">
        <f t="shared" si="9"/>
        <v>0.18000000000000002</v>
      </c>
      <c r="D36" s="3"/>
      <c r="E36" s="3"/>
      <c r="F36" s="1">
        <f t="shared" si="6"/>
        <v>1.0044607763282054</v>
      </c>
      <c r="G36" s="1">
        <f t="shared" si="7"/>
        <v>1.0915057918829951</v>
      </c>
      <c r="H36">
        <v>180</v>
      </c>
      <c r="I36" s="3">
        <v>0.01</v>
      </c>
      <c r="K36">
        <f t="shared" si="8"/>
        <v>-36</v>
      </c>
    </row>
    <row r="37" spans="2:11" ht="12.75">
      <c r="B37" s="1">
        <f t="shared" si="5"/>
        <v>0.8918007157495372</v>
      </c>
      <c r="C37" s="3">
        <f t="shared" si="9"/>
        <v>0.19000000000000003</v>
      </c>
      <c r="D37" s="3"/>
      <c r="E37" s="3"/>
      <c r="F37" s="1">
        <f t="shared" si="6"/>
        <v>1.0129218241471512</v>
      </c>
      <c r="G37" s="1">
        <f t="shared" si="7"/>
        <v>1.0990191171411088</v>
      </c>
      <c r="H37">
        <v>180</v>
      </c>
      <c r="I37" s="3">
        <v>0.01</v>
      </c>
      <c r="K37">
        <f t="shared" si="8"/>
        <v>-36</v>
      </c>
    </row>
    <row r="38" spans="2:11" ht="12.75">
      <c r="B38" s="1">
        <f t="shared" si="5"/>
        <v>0.9047638301131566</v>
      </c>
      <c r="C38" s="3">
        <f t="shared" si="9"/>
        <v>0.20000000000000004</v>
      </c>
      <c r="D38" s="3">
        <v>0.01</v>
      </c>
      <c r="E38" s="3"/>
      <c r="F38" s="1">
        <f t="shared" si="6"/>
        <v>1.021526551054786</v>
      </c>
      <c r="G38" s="1">
        <f t="shared" si="7"/>
        <v>1.1067815690582306</v>
      </c>
      <c r="H38">
        <v>180</v>
      </c>
      <c r="I38" s="3">
        <v>0.01</v>
      </c>
      <c r="K38">
        <f t="shared" si="8"/>
        <v>-36</v>
      </c>
    </row>
    <row r="39" spans="2:11" ht="12.75">
      <c r="B39" s="1">
        <f t="shared" si="5"/>
        <v>0.9172624886241707</v>
      </c>
      <c r="C39" s="3">
        <f t="shared" si="9"/>
        <v>0.21000000000000005</v>
      </c>
      <c r="D39" s="3">
        <v>0.06</v>
      </c>
      <c r="E39" s="3"/>
      <c r="F39" s="1">
        <f t="shared" si="6"/>
        <v>1.030273367205243</v>
      </c>
      <c r="G39" s="1">
        <f t="shared" si="7"/>
        <v>1.1147826995796475</v>
      </c>
      <c r="H39">
        <v>180</v>
      </c>
      <c r="I39" s="3">
        <v>0.01</v>
      </c>
      <c r="K39">
        <f t="shared" si="8"/>
        <v>-36</v>
      </c>
    </row>
    <row r="40" spans="2:11" ht="12.75">
      <c r="B40" s="1">
        <f t="shared" si="5"/>
        <v>0.9293973133489885</v>
      </c>
      <c r="C40" s="3">
        <f t="shared" si="9"/>
        <v>0.22000000000000006</v>
      </c>
      <c r="D40" s="3">
        <v>0.08</v>
      </c>
      <c r="E40" s="3"/>
      <c r="F40" s="1">
        <f t="shared" si="6"/>
        <v>1.03916135533496</v>
      </c>
      <c r="G40" s="1">
        <f t="shared" si="7"/>
        <v>1.123013711863191</v>
      </c>
      <c r="H40">
        <v>180</v>
      </c>
      <c r="I40" s="3">
        <v>0.01</v>
      </c>
      <c r="K40">
        <f t="shared" si="8"/>
        <v>-36</v>
      </c>
    </row>
    <row r="41" spans="2:11" ht="12.75">
      <c r="B41" s="1">
        <f t="shared" si="5"/>
        <v>0.9412480077226177</v>
      </c>
      <c r="C41" s="3">
        <f t="shared" si="9"/>
        <v>0.23000000000000007</v>
      </c>
      <c r="D41" s="3">
        <v>0.09</v>
      </c>
      <c r="E41" s="3"/>
      <c r="F41" s="1">
        <f t="shared" si="6"/>
        <v>1.0481901383463004</v>
      </c>
      <c r="G41" s="1">
        <f t="shared" si="7"/>
        <v>1.131467219642599</v>
      </c>
      <c r="H41">
        <v>180</v>
      </c>
      <c r="I41" s="3">
        <v>0.01</v>
      </c>
      <c r="K41">
        <f t="shared" si="8"/>
        <v>-36</v>
      </c>
    </row>
    <row r="42" spans="2:11" ht="12.75">
      <c r="B42" s="1">
        <f t="shared" si="5"/>
        <v>0.9528785634818993</v>
      </c>
      <c r="C42" s="3">
        <f t="shared" si="9"/>
        <v>0.24000000000000007</v>
      </c>
      <c r="D42" s="3">
        <v>0.11</v>
      </c>
      <c r="E42" s="3"/>
      <c r="F42" s="1">
        <f t="shared" si="6"/>
        <v>1.0573597792537357</v>
      </c>
      <c r="G42" s="1">
        <f t="shared" si="7"/>
        <v>1.1401370473661372</v>
      </c>
      <c r="H42">
        <v>180</v>
      </c>
      <c r="I42" s="3">
        <v>0.01</v>
      </c>
      <c r="K42">
        <f t="shared" si="8"/>
        <v>-36</v>
      </c>
    </row>
    <row r="43" spans="2:11" ht="12.75">
      <c r="B43" s="1">
        <f t="shared" si="5"/>
        <v>0.9643410067588802</v>
      </c>
      <c r="C43" s="3">
        <f t="shared" si="9"/>
        <v>0.25000000000000006</v>
      </c>
      <c r="D43" s="3">
        <v>0.12</v>
      </c>
      <c r="E43" s="3"/>
      <c r="F43" s="1">
        <f t="shared" si="6"/>
        <v>1.0666707046989992</v>
      </c>
      <c r="G43" s="1">
        <f t="shared" si="7"/>
        <v>1.1490180636817549</v>
      </c>
      <c r="H43">
        <v>180</v>
      </c>
      <c r="I43" s="3">
        <v>0.01</v>
      </c>
      <c r="K43">
        <f t="shared" si="8"/>
        <v>-36</v>
      </c>
    </row>
    <row r="44" spans="2:11" ht="12.75">
      <c r="B44" s="1">
        <f t="shared" si="5"/>
        <v>0.9756781354725704</v>
      </c>
      <c r="C44" s="3">
        <f t="shared" si="9"/>
        <v>0.26000000000000006</v>
      </c>
      <c r="D44" s="3">
        <v>0.15</v>
      </c>
      <c r="E44" s="3"/>
      <c r="F44" s="1">
        <f t="shared" si="6"/>
        <v>1.076123645871703</v>
      </c>
      <c r="G44" s="1">
        <f t="shared" si="7"/>
        <v>1.1581060422455625</v>
      </c>
      <c r="H44">
        <v>180</v>
      </c>
      <c r="I44" s="3">
        <v>0.01</v>
      </c>
      <c r="K44">
        <f t="shared" si="8"/>
        <v>-36</v>
      </c>
    </row>
    <row r="45" spans="2:11" ht="12.75">
      <c r="B45" s="1">
        <f t="shared" si="5"/>
        <v>0.9869255484270395</v>
      </c>
      <c r="C45" s="3">
        <f t="shared" si="9"/>
        <v>0.2700000000000001</v>
      </c>
      <c r="D45" s="3">
        <v>0.16</v>
      </c>
      <c r="E45" s="3"/>
      <c r="F45" s="1">
        <f t="shared" si="6"/>
        <v>1.0857195924491603</v>
      </c>
      <c r="G45" s="1">
        <f t="shared" si="7"/>
        <v>1.1673975449767724</v>
      </c>
      <c r="H45">
        <v>180</v>
      </c>
      <c r="I45" s="3">
        <v>0.01</v>
      </c>
      <c r="K45">
        <f t="shared" si="8"/>
        <v>-36</v>
      </c>
    </row>
    <row r="46" spans="2:11" ht="12.75">
      <c r="B46" s="1">
        <f t="shared" si="5"/>
        <v>0.998113169300626</v>
      </c>
      <c r="C46" s="3">
        <f t="shared" si="9"/>
        <v>0.2800000000000001</v>
      </c>
      <c r="D46" s="3">
        <v>0.18</v>
      </c>
      <c r="E46" s="3"/>
      <c r="F46" s="1">
        <f t="shared" si="6"/>
        <v>1.0954597563902024</v>
      </c>
      <c r="G46" s="1">
        <f t="shared" si="7"/>
        <v>1.1768898238091212</v>
      </c>
      <c r="H46">
        <v>180</v>
      </c>
      <c r="I46" s="3">
        <v>0.01</v>
      </c>
      <c r="K46">
        <f t="shared" si="8"/>
        <v>-36</v>
      </c>
    </row>
    <row r="47" spans="2:11" ht="12.75">
      <c r="B47" s="1">
        <f t="shared" si="5"/>
        <v>1.0092664052408886</v>
      </c>
      <c r="C47" s="3">
        <f t="shared" si="9"/>
        <v>0.2900000000000001</v>
      </c>
      <c r="D47" s="3">
        <v>0.19</v>
      </c>
      <c r="E47" s="3"/>
      <c r="F47" s="1">
        <f t="shared" si="6"/>
        <v>1.105345543269391</v>
      </c>
      <c r="G47" s="1">
        <f t="shared" si="7"/>
        <v>1.1865807377348598</v>
      </c>
      <c r="H47">
        <v>180</v>
      </c>
      <c r="I47" s="3">
        <v>0.01</v>
      </c>
      <c r="K47">
        <f t="shared" si="8"/>
        <v>-36</v>
      </c>
    </row>
    <row r="48" spans="2:11" ht="12.75">
      <c r="B48" s="1">
        <f t="shared" si="5"/>
        <v>1.0204070376187633</v>
      </c>
      <c r="C48" s="3">
        <f t="shared" si="9"/>
        <v>0.3000000000000001</v>
      </c>
      <c r="D48" s="3">
        <v>0.2</v>
      </c>
      <c r="E48" s="3"/>
      <c r="F48" s="1">
        <f t="shared" si="6"/>
        <v>1.1153785294403986</v>
      </c>
      <c r="G48" s="1">
        <f t="shared" si="7"/>
        <v>1.1964686825369333</v>
      </c>
      <c r="H48">
        <v>180</v>
      </c>
      <c r="I48" s="3">
        <v>0.01</v>
      </c>
      <c r="K48">
        <f t="shared" si="8"/>
        <v>-36</v>
      </c>
    </row>
    <row r="49" spans="2:11" ht="12.75">
      <c r="B49" s="1">
        <f t="shared" si="5"/>
        <v>1.0315539124396593</v>
      </c>
      <c r="C49" s="3">
        <f t="shared" si="9"/>
        <v>0.3100000000000001</v>
      </c>
      <c r="D49" s="3">
        <f>D48+0.01</f>
        <v>0.21000000000000002</v>
      </c>
      <c r="E49" s="3">
        <v>0.01</v>
      </c>
      <c r="F49" s="1">
        <f t="shared" si="6"/>
        <v>1.125560443748909</v>
      </c>
      <c r="G49" s="1">
        <f t="shared" si="7"/>
        <v>1.2065525310866005</v>
      </c>
      <c r="H49">
        <v>180</v>
      </c>
      <c r="I49" s="3">
        <v>0.01</v>
      </c>
      <c r="K49">
        <f t="shared" si="8"/>
        <v>-36</v>
      </c>
    </row>
    <row r="50" spans="2:11" ht="12.75">
      <c r="B50" s="1">
        <f t="shared" si="5"/>
        <v>1.0427234313286764</v>
      </c>
      <c r="C50" s="3">
        <f t="shared" si="9"/>
        <v>0.3200000000000001</v>
      </c>
      <c r="D50" s="3">
        <f>D49+0.01</f>
        <v>0.22000000000000003</v>
      </c>
      <c r="E50" s="3">
        <v>0.09</v>
      </c>
      <c r="F50" s="1">
        <f t="shared" si="6"/>
        <v>1.1358931528283482</v>
      </c>
      <c r="G50" s="1">
        <f t="shared" si="7"/>
        <v>1.21683158247118</v>
      </c>
      <c r="H50">
        <v>180</v>
      </c>
      <c r="I50" s="3">
        <v>0.01</v>
      </c>
      <c r="K50">
        <f t="shared" si="8"/>
        <v>-36</v>
      </c>
    </row>
    <row r="51" spans="2:11" ht="12.75">
      <c r="B51" s="1">
        <f aca="true" t="shared" si="10" ref="B51:B68">($H51*EXP($I51+($C51*$C51)/2)/1.05*NORMSDIST((LN($H51/200)+$I51+($C51*$C51))/$C51))/(16+(200/1.05)*NORMSDIST((LN($H51/200)+$I51)/$C51))</f>
        <v>1.0539300573874135</v>
      </c>
      <c r="C51" s="3">
        <f t="shared" si="9"/>
        <v>0.3300000000000001</v>
      </c>
      <c r="D51" s="3">
        <f>D50+0.01</f>
        <v>0.23000000000000004</v>
      </c>
      <c r="E51" s="3">
        <v>0.11</v>
      </c>
      <c r="F51" s="1">
        <f aca="true" t="shared" si="11" ref="F51:F68">(200*EXP($I51+($C51*$C51)/2)/1.05*NORMSDIST((LN(200/200)+$I51+($C51*$C51))/$C51))/(16+(200/1.05)*NORMSDIST((LN(200/200)+$I51)/$C51))</f>
        <v>1.146378649241213</v>
      </c>
      <c r="G51" s="1">
        <f aca="true" t="shared" si="12" ref="G51:G68">(220*EXP($I51+($C51*$C51)/2)/1.05*NORMSDIST((LN(220/200)+$I51+($C51*$C51))/$C51))/(16+(200/1.05)*NORMSDIST((LN(220/200)+$I51)/$C51))</f>
        <v>1.227305518528762</v>
      </c>
      <c r="H51">
        <v>180</v>
      </c>
      <c r="I51" s="3">
        <v>0.01</v>
      </c>
      <c r="K51">
        <f aca="true" t="shared" si="13" ref="K51:K68">H51-200-16</f>
        <v>-36</v>
      </c>
    </row>
    <row r="52" spans="2:11" ht="12.75">
      <c r="B52" s="1">
        <f t="shared" si="10"/>
        <v>1.0651866712655282</v>
      </c>
      <c r="C52" s="3">
        <f t="shared" si="9"/>
        <v>0.34000000000000014</v>
      </c>
      <c r="D52" s="3">
        <v>0.25</v>
      </c>
      <c r="E52" s="3">
        <v>0.15</v>
      </c>
      <c r="F52" s="1">
        <f t="shared" si="11"/>
        <v>1.1570190418988264</v>
      </c>
      <c r="G52" s="1">
        <f t="shared" si="12"/>
        <v>1.237974366618915</v>
      </c>
      <c r="H52">
        <v>180</v>
      </c>
      <c r="I52" s="3">
        <v>0.01</v>
      </c>
      <c r="K52">
        <f t="shared" si="13"/>
        <v>-36</v>
      </c>
    </row>
    <row r="53" spans="2:11" ht="12.75">
      <c r="B53" s="1">
        <f t="shared" si="10"/>
        <v>1.0765048080918977</v>
      </c>
      <c r="C53" s="3">
        <f t="shared" si="9"/>
        <v>0.35000000000000014</v>
      </c>
      <c r="D53" s="3">
        <v>0.26</v>
      </c>
      <c r="E53" s="3">
        <v>0.16</v>
      </c>
      <c r="F53" s="1">
        <f t="shared" si="11"/>
        <v>1.1678165483195118</v>
      </c>
      <c r="G53" s="1">
        <f t="shared" si="12"/>
        <v>1.2488384676626054</v>
      </c>
      <c r="H53">
        <v>180</v>
      </c>
      <c r="I53" s="3">
        <v>0.01</v>
      </c>
      <c r="K53">
        <f t="shared" si="13"/>
        <v>-36</v>
      </c>
    </row>
    <row r="54" spans="2:11" ht="12.75">
      <c r="B54" s="1">
        <f t="shared" si="10"/>
        <v>1.087894881970548</v>
      </c>
      <c r="C54" s="3">
        <f t="shared" si="9"/>
        <v>0.36000000000000015</v>
      </c>
      <c r="D54" s="3">
        <v>0.27</v>
      </c>
      <c r="E54" s="3">
        <v>0.18</v>
      </c>
      <c r="F54" s="1">
        <f t="shared" si="11"/>
        <v>1.1787734883812548</v>
      </c>
      <c r="G54" s="1">
        <f t="shared" si="12"/>
        <v>1.259898448650499</v>
      </c>
      <c r="H54">
        <v>180</v>
      </c>
      <c r="I54" s="3">
        <v>0.01</v>
      </c>
      <c r="K54">
        <f t="shared" si="13"/>
        <v>-36</v>
      </c>
    </row>
    <row r="55" spans="2:11" ht="12.75">
      <c r="B55" s="1">
        <f t="shared" si="10"/>
        <v>1.0993663691921687</v>
      </c>
      <c r="C55" s="3">
        <f t="shared" si="9"/>
        <v>0.37000000000000016</v>
      </c>
      <c r="D55" s="3">
        <v>0.28</v>
      </c>
      <c r="E55" s="3">
        <v>0.19</v>
      </c>
      <c r="F55" s="1">
        <f t="shared" si="11"/>
        <v>1.1898922792980604</v>
      </c>
      <c r="G55" s="1">
        <f t="shared" si="12"/>
        <v>1.271155198953988</v>
      </c>
      <c r="H55">
        <v>180</v>
      </c>
      <c r="I55" s="3">
        <v>0.01</v>
      </c>
      <c r="K55">
        <f t="shared" si="13"/>
        <v>-36</v>
      </c>
    </row>
    <row r="56" spans="2:11" ht="12.75">
      <c r="B56" s="1">
        <f t="shared" si="10"/>
        <v>1.1109279587652763</v>
      </c>
      <c r="C56" s="3">
        <f t="shared" si="9"/>
        <v>0.38000000000000017</v>
      </c>
      <c r="D56" s="3">
        <v>0.29</v>
      </c>
      <c r="E56" s="3">
        <v>0.2</v>
      </c>
      <c r="F56" s="1">
        <f t="shared" si="11"/>
        <v>1.201175431605341</v>
      </c>
      <c r="G56" s="1">
        <f t="shared" si="12"/>
        <v>1.282609849883855</v>
      </c>
      <c r="H56">
        <v>180</v>
      </c>
      <c r="I56" s="3">
        <v>0.01</v>
      </c>
      <c r="K56">
        <f t="shared" si="13"/>
        <v>-36</v>
      </c>
    </row>
    <row r="57" spans="2:11" ht="12.75">
      <c r="B57" s="1">
        <f t="shared" si="10"/>
        <v>1.1225876768918548</v>
      </c>
      <c r="C57" s="3">
        <f t="shared" si="9"/>
        <v>0.3900000000000002</v>
      </c>
      <c r="D57" s="3">
        <v>0.3</v>
      </c>
      <c r="E57" s="3">
        <v>0.22</v>
      </c>
      <c r="F57" s="1">
        <f t="shared" si="11"/>
        <v>1.2126255459831432</v>
      </c>
      <c r="G57" s="1">
        <f t="shared" si="12"/>
        <v>1.2942637570321402</v>
      </c>
      <c r="H57">
        <v>180</v>
      </c>
      <c r="I57" s="3">
        <v>0.01</v>
      </c>
      <c r="K57">
        <f t="shared" si="13"/>
        <v>-36</v>
      </c>
    </row>
    <row r="58" spans="2:11" ht="12.75">
      <c r="B58" s="1">
        <f t="shared" si="10"/>
        <v>1.1343529905289893</v>
      </c>
      <c r="C58" s="3">
        <f t="shared" si="9"/>
        <v>0.4000000000000002</v>
      </c>
      <c r="D58" s="3">
        <v>0.31</v>
      </c>
      <c r="E58" s="3">
        <v>0.23</v>
      </c>
      <c r="F58" s="1">
        <f t="shared" si="11"/>
        <v>1.2242453107798172</v>
      </c>
      <c r="G58" s="1">
        <f t="shared" si="12"/>
        <v>1.3061184850073917</v>
      </c>
      <c r="H58">
        <v>180</v>
      </c>
      <c r="I58" s="3">
        <v>0.01</v>
      </c>
      <c r="K58">
        <f t="shared" si="13"/>
        <v>-36</v>
      </c>
    </row>
    <row r="59" spans="2:11" ht="12.75">
      <c r="B59" s="1">
        <f t="shared" si="10"/>
        <v>1.1462308940568944</v>
      </c>
      <c r="C59" s="3">
        <f t="shared" si="9"/>
        <v>0.4100000000000002</v>
      </c>
      <c r="D59" s="3">
        <v>0.33</v>
      </c>
      <c r="E59" s="3">
        <v>0.25</v>
      </c>
      <c r="F59" s="1">
        <f t="shared" si="11"/>
        <v>1.236037500125341</v>
      </c>
      <c r="G59" s="1">
        <f t="shared" si="12"/>
        <v>1.3181757942351287</v>
      </c>
      <c r="H59">
        <v>180</v>
      </c>
      <c r="I59" s="3">
        <v>0.01</v>
      </c>
      <c r="K59">
        <f t="shared" si="13"/>
        <v>-36</v>
      </c>
    </row>
    <row r="60" spans="2:11" ht="12.75">
      <c r="B60" s="1">
        <f t="shared" si="10"/>
        <v>1.1582279822192532</v>
      </c>
      <c r="C60" s="3">
        <f t="shared" si="9"/>
        <v>0.4200000000000002</v>
      </c>
      <c r="D60" s="3">
        <v>0.34</v>
      </c>
      <c r="E60" s="3">
        <v>0.26</v>
      </c>
      <c r="F60" s="1">
        <f t="shared" si="11"/>
        <v>1.2480049725443996</v>
      </c>
      <c r="G60" s="1">
        <f t="shared" si="12"/>
        <v>1.3304376295463494</v>
      </c>
      <c r="H60">
        <v>180</v>
      </c>
      <c r="I60" s="3">
        <v>0.01</v>
      </c>
      <c r="K60">
        <f t="shared" si="13"/>
        <v>-36</v>
      </c>
    </row>
    <row r="61" spans="2:11" ht="12.75">
      <c r="B61" s="1">
        <f t="shared" si="10"/>
        <v>1.1703505118458115</v>
      </c>
      <c r="C61" s="3">
        <f t="shared" si="9"/>
        <v>0.4300000000000002</v>
      </c>
      <c r="D61" s="3">
        <v>0.35</v>
      </c>
      <c r="E61" s="3">
        <v>0.27</v>
      </c>
      <c r="F61" s="1">
        <f t="shared" si="11"/>
        <v>1.260150669996071</v>
      </c>
      <c r="G61" s="1">
        <f t="shared" si="12"/>
        <v>1.3429061103193494</v>
      </c>
      <c r="H61">
        <v>180</v>
      </c>
      <c r="I61" s="3">
        <v>0.01</v>
      </c>
      <c r="K61">
        <f t="shared" si="13"/>
        <v>-36</v>
      </c>
    </row>
    <row r="62" spans="2:11" ht="12.75">
      <c r="B62" s="1">
        <f t="shared" si="10"/>
        <v>1.1826044543595946</v>
      </c>
      <c r="C62" s="3">
        <f t="shared" si="9"/>
        <v>0.4400000000000002</v>
      </c>
      <c r="D62" s="3">
        <v>0.36</v>
      </c>
      <c r="E62" s="3">
        <f>E61+0.01</f>
        <v>0.28</v>
      </c>
      <c r="F62" s="1">
        <f t="shared" si="11"/>
        <v>1.2724776172801615</v>
      </c>
      <c r="G62" s="1">
        <f t="shared" si="12"/>
        <v>1.3555835219755026</v>
      </c>
      <c r="H62">
        <v>180</v>
      </c>
      <c r="I62" s="3">
        <v>0.01</v>
      </c>
      <c r="K62">
        <f t="shared" si="13"/>
        <v>-36</v>
      </c>
    </row>
    <row r="63" spans="2:11" ht="12.75">
      <c r="B63" s="1">
        <f t="shared" si="10"/>
        <v>1.1949955406759964</v>
      </c>
      <c r="C63" s="3">
        <f t="shared" si="9"/>
        <v>0.45000000000000023</v>
      </c>
      <c r="D63" s="3">
        <v>0.37</v>
      </c>
      <c r="E63" s="3">
        <f aca="true" t="shared" si="14" ref="E63:E78">E62+0.01</f>
        <v>0.29000000000000004</v>
      </c>
      <c r="F63" s="1">
        <f t="shared" si="11"/>
        <v>1.2849889217610537</v>
      </c>
      <c r="G63" s="1">
        <f t="shared" si="12"/>
        <v>1.3684723086592068</v>
      </c>
      <c r="H63">
        <v>180</v>
      </c>
      <c r="I63" s="3">
        <v>0.01</v>
      </c>
      <c r="K63">
        <f t="shared" si="13"/>
        <v>-36</v>
      </c>
    </row>
    <row r="64" spans="2:11" ht="12.75">
      <c r="B64" s="1">
        <f t="shared" si="10"/>
        <v>1.2075292997910811</v>
      </c>
      <c r="C64" s="3">
        <f t="shared" si="9"/>
        <v>0.46000000000000024</v>
      </c>
      <c r="D64" s="3">
        <v>0.39</v>
      </c>
      <c r="E64" s="3">
        <v>0.31</v>
      </c>
      <c r="F64" s="1">
        <f t="shared" si="11"/>
        <v>1.297687773368469</v>
      </c>
      <c r="G64" s="1">
        <f t="shared" si="12"/>
        <v>1.3815750669570257</v>
      </c>
      <c r="H64">
        <v>180</v>
      </c>
      <c r="I64" s="3">
        <v>0.01</v>
      </c>
      <c r="K64">
        <f t="shared" si="13"/>
        <v>-36</v>
      </c>
    </row>
    <row r="65" spans="2:11" ht="12.75">
      <c r="B65" s="1">
        <f t="shared" si="10"/>
        <v>1.220211092112147</v>
      </c>
      <c r="C65" s="3">
        <f t="shared" si="9"/>
        <v>0.47000000000000025</v>
      </c>
      <c r="D65" s="3">
        <v>0.4</v>
      </c>
      <c r="E65" s="3">
        <f t="shared" si="14"/>
        <v>0.32</v>
      </c>
      <c r="F65" s="1">
        <f t="shared" si="11"/>
        <v>1.3105774448416272</v>
      </c>
      <c r="G65" s="1">
        <f t="shared" si="12"/>
        <v>1.3948945405319426</v>
      </c>
      <c r="H65">
        <v>180</v>
      </c>
      <c r="I65" s="3">
        <v>0.01</v>
      </c>
      <c r="K65">
        <f t="shared" si="13"/>
        <v>-36</v>
      </c>
    </row>
    <row r="66" spans="2:11" ht="12.75">
      <c r="B66" s="1">
        <f t="shared" si="10"/>
        <v>1.2330461383896485</v>
      </c>
      <c r="C66" s="3">
        <f t="shared" si="9"/>
        <v>0.48000000000000026</v>
      </c>
      <c r="D66" s="3">
        <v>0.405</v>
      </c>
      <c r="E66" s="3">
        <f t="shared" si="14"/>
        <v>0.33</v>
      </c>
      <c r="F66" s="1">
        <f t="shared" si="11"/>
        <v>1.3236612921889972</v>
      </c>
      <c r="G66" s="1">
        <f t="shared" si="12"/>
        <v>1.4084336155662667</v>
      </c>
      <c r="H66">
        <v>180</v>
      </c>
      <c r="I66" s="3">
        <v>0.01</v>
      </c>
      <c r="K66">
        <f t="shared" si="13"/>
        <v>-36</v>
      </c>
    </row>
    <row r="67" spans="2:11" ht="12.75">
      <c r="B67" s="1">
        <f t="shared" si="10"/>
        <v>1.2460395449549064</v>
      </c>
      <c r="C67" s="3">
        <f t="shared" si="9"/>
        <v>0.49000000000000027</v>
      </c>
      <c r="D67" s="3">
        <v>0.42</v>
      </c>
      <c r="E67" s="3">
        <v>0.35</v>
      </c>
      <c r="F67" s="1">
        <f t="shared" si="11"/>
        <v>1.3369427553405324</v>
      </c>
      <c r="G67" s="1">
        <f t="shared" si="12"/>
        <v>1.4221953169216321</v>
      </c>
      <c r="H67">
        <v>180</v>
      </c>
      <c r="I67" s="3">
        <v>0.01</v>
      </c>
      <c r="K67">
        <f t="shared" si="13"/>
        <v>-36</v>
      </c>
    </row>
    <row r="68" spans="2:11" ht="12.75">
      <c r="B68" s="1">
        <f t="shared" si="10"/>
        <v>1.2591963258439283</v>
      </c>
      <c r="C68" s="3">
        <f t="shared" si="9"/>
        <v>0.5000000000000002</v>
      </c>
      <c r="D68" s="3">
        <v>0.43</v>
      </c>
      <c r="E68" s="3">
        <f t="shared" si="14"/>
        <v>0.36</v>
      </c>
      <c r="F68" s="1">
        <f t="shared" si="11"/>
        <v>1.3504253589731567</v>
      </c>
      <c r="G68" s="1">
        <f t="shared" si="12"/>
        <v>1.4361828049372192</v>
      </c>
      <c r="H68">
        <v>180</v>
      </c>
      <c r="I68" s="3">
        <v>0.01</v>
      </c>
      <c r="K68">
        <f t="shared" si="13"/>
        <v>-36</v>
      </c>
    </row>
    <row r="69" spans="2:11" ht="12.75">
      <c r="B69" s="1">
        <f aca="true" t="shared" si="15" ref="B69:B84">($H69*EXP($I69+($C69*$C69)/2)/1.05*NORMSDIST((LN($H69/200)+$I69+($C69*$C69))/$C69))/(16+(200/1.05)*NORMSDIST((LN($H69/200)+$I69)/$C69))</f>
        <v>1.2725214222876093</v>
      </c>
      <c r="C69" s="3">
        <f t="shared" si="9"/>
        <v>0.5100000000000002</v>
      </c>
      <c r="D69" s="3">
        <v>0.44</v>
      </c>
      <c r="E69" s="3">
        <f t="shared" si="14"/>
        <v>0.37</v>
      </c>
      <c r="F69" s="1">
        <f aca="true" t="shared" si="16" ref="F69:F84">(200*EXP($I69+($C69*$C69)/2)/1.05*NORMSDIST((LN(200/200)+$I69+($C69*$C69))/$C69))/(16+(200/1.05)*NORMSDIST((LN(200/200)+$I69)/$C69))</f>
        <v>1.3641127134934736</v>
      </c>
      <c r="G69" s="1">
        <f aca="true" t="shared" si="17" ref="G69:G84">(220*EXP($I69+($C69*$C69)/2)/1.05*NORMSDIST((LN(220/200)+$I69+($C69*$C69))/$C69))/(16+(200/1.05)*NORMSDIST((LN(220/200)+$I69)/$C69))</f>
        <v>1.4503993727980729</v>
      </c>
      <c r="H69">
        <v>180</v>
      </c>
      <c r="I69" s="3">
        <v>0.01</v>
      </c>
      <c r="K69">
        <f aca="true" t="shared" si="18" ref="K69:K89">H69-200-16</f>
        <v>-36</v>
      </c>
    </row>
    <row r="70" spans="2:11" ht="12.75">
      <c r="B70" s="1">
        <f t="shared" si="15"/>
        <v>1.2860197199675254</v>
      </c>
      <c r="C70" s="3">
        <f t="shared" si="9"/>
        <v>0.5200000000000002</v>
      </c>
      <c r="D70" s="3">
        <v>0.455</v>
      </c>
      <c r="E70" s="3">
        <v>0.39</v>
      </c>
      <c r="F70" s="1">
        <f t="shared" si="16"/>
        <v>1.3780085161643412</v>
      </c>
      <c r="G70" s="1">
        <f t="shared" si="17"/>
        <v>1.4648484444146272</v>
      </c>
      <c r="H70">
        <v>180</v>
      </c>
      <c r="I70" s="3">
        <v>0.01</v>
      </c>
      <c r="K70">
        <f t="shared" si="18"/>
        <v>-36</v>
      </c>
    </row>
    <row r="71" spans="2:11" ht="12.75">
      <c r="B71" s="1">
        <f t="shared" si="15"/>
        <v>1.2996960643705495</v>
      </c>
      <c r="C71" s="3">
        <f t="shared" si="9"/>
        <v>0.5300000000000002</v>
      </c>
      <c r="D71" s="3">
        <v>0.46</v>
      </c>
      <c r="E71" s="3">
        <f t="shared" si="14"/>
        <v>0.4</v>
      </c>
      <c r="F71" s="1">
        <f t="shared" si="16"/>
        <v>1.3921165523641883</v>
      </c>
      <c r="G71" s="1">
        <f t="shared" si="17"/>
        <v>1.4795335727623962</v>
      </c>
      <c r="H71">
        <v>180</v>
      </c>
      <c r="I71" s="3">
        <v>0.01</v>
      </c>
      <c r="K71">
        <f t="shared" si="18"/>
        <v>-36</v>
      </c>
    </row>
    <row r="72" spans="2:11" ht="12.75">
      <c r="B72" s="1">
        <f t="shared" si="15"/>
        <v>1.3135552745215906</v>
      </c>
      <c r="C72" s="3">
        <f t="shared" si="9"/>
        <v>0.5400000000000003</v>
      </c>
      <c r="D72" s="3">
        <v>0.47</v>
      </c>
      <c r="E72" s="3">
        <f t="shared" si="14"/>
        <v>0.41000000000000003</v>
      </c>
      <c r="F72" s="1">
        <f t="shared" si="16"/>
        <v>1.4064406969698005</v>
      </c>
      <c r="G72" s="1">
        <f t="shared" si="17"/>
        <v>1.4944584386375386</v>
      </c>
      <c r="H72">
        <v>180</v>
      </c>
      <c r="I72" s="3">
        <v>0.01</v>
      </c>
      <c r="K72">
        <f t="shared" si="18"/>
        <v>-36</v>
      </c>
    </row>
    <row r="73" spans="2:11" ht="12.75">
      <c r="B73" s="1">
        <f t="shared" si="15"/>
        <v>1.3276021553294415</v>
      </c>
      <c r="C73" s="3">
        <f t="shared" si="9"/>
        <v>0.5500000000000003</v>
      </c>
      <c r="D73" s="3">
        <v>0.485</v>
      </c>
      <c r="E73" s="3">
        <f t="shared" si="14"/>
        <v>0.42000000000000004</v>
      </c>
      <c r="F73" s="1">
        <f t="shared" si="16"/>
        <v>1.4209849158548873</v>
      </c>
      <c r="G73" s="1">
        <f t="shared" si="17"/>
        <v>1.509626849789858</v>
      </c>
      <c r="H73">
        <v>180</v>
      </c>
      <c r="I73" s="3">
        <v>0.01</v>
      </c>
      <c r="K73">
        <f t="shared" si="18"/>
        <v>-36</v>
      </c>
    </row>
    <row r="74" spans="2:11" ht="12.75">
      <c r="B74" s="1">
        <f t="shared" si="15"/>
        <v>1.3418415087442341</v>
      </c>
      <c r="C74" s="3">
        <f t="shared" si="9"/>
        <v>0.5600000000000003</v>
      </c>
      <c r="D74" s="3">
        <v>0.49</v>
      </c>
      <c r="E74" s="3">
        <f t="shared" si="14"/>
        <v>0.43000000000000005</v>
      </c>
      <c r="F74" s="1">
        <f t="shared" si="16"/>
        <v>1.4357532674980908</v>
      </c>
      <c r="G74" s="1">
        <f t="shared" si="17"/>
        <v>1.5250427403997655</v>
      </c>
      <c r="H74">
        <v>180</v>
      </c>
      <c r="I74" s="3">
        <v>0.01</v>
      </c>
      <c r="K74">
        <f t="shared" si="18"/>
        <v>-36</v>
      </c>
    </row>
    <row r="75" spans="2:11" ht="12.75">
      <c r="B75" s="1">
        <f t="shared" si="15"/>
        <v>1.3562781438947706</v>
      </c>
      <c r="C75" s="3">
        <f t="shared" si="9"/>
        <v>0.5700000000000003</v>
      </c>
      <c r="D75" s="3">
        <v>0.51</v>
      </c>
      <c r="E75" s="3">
        <f t="shared" si="14"/>
        <v>0.44000000000000006</v>
      </c>
      <c r="F75" s="1">
        <f t="shared" si="16"/>
        <v>1.4507499046951937</v>
      </c>
      <c r="G75" s="1">
        <f t="shared" si="17"/>
        <v>1.5407101708700965</v>
      </c>
      <c r="H75">
        <v>180</v>
      </c>
      <c r="I75" s="3">
        <v>0.01</v>
      </c>
      <c r="K75">
        <f t="shared" si="18"/>
        <v>-36</v>
      </c>
    </row>
    <row r="76" spans="2:11" ht="12.75">
      <c r="B76" s="1">
        <f t="shared" si="15"/>
        <v>1.3709168863488996</v>
      </c>
      <c r="C76" s="3">
        <f t="shared" si="9"/>
        <v>0.5800000000000003</v>
      </c>
      <c r="D76" s="3">
        <v>0.5105</v>
      </c>
      <c r="E76" s="3">
        <f t="shared" si="14"/>
        <v>0.45000000000000007</v>
      </c>
      <c r="F76" s="1">
        <f t="shared" si="16"/>
        <v>1.4659790763713043</v>
      </c>
      <c r="G76" s="1">
        <f t="shared" si="17"/>
        <v>1.556633327907436</v>
      </c>
      <c r="H76">
        <v>180</v>
      </c>
      <c r="I76" s="3">
        <v>0.01</v>
      </c>
      <c r="K76">
        <f t="shared" si="18"/>
        <v>-36</v>
      </c>
    </row>
    <row r="77" spans="2:11" ht="12.75">
      <c r="B77" s="1">
        <f t="shared" si="15"/>
        <v>1.3857625866191678</v>
      </c>
      <c r="C77" s="3">
        <f t="shared" si="9"/>
        <v>0.5900000000000003</v>
      </c>
      <c r="D77" s="3">
        <v>0.53</v>
      </c>
      <c r="E77" s="3">
        <v>0.47</v>
      </c>
      <c r="F77" s="1">
        <f t="shared" si="16"/>
        <v>1.4814451294895656</v>
      </c>
      <c r="G77" s="1">
        <f t="shared" si="17"/>
        <v>1.572816524870854</v>
      </c>
      <c r="H77">
        <v>180</v>
      </c>
      <c r="I77" s="3">
        <v>0.01</v>
      </c>
      <c r="K77">
        <f t="shared" si="18"/>
        <v>-36</v>
      </c>
    </row>
    <row r="78" spans="2:11" ht="12.75">
      <c r="B78" s="1">
        <f t="shared" si="15"/>
        <v>1.4008201280185015</v>
      </c>
      <c r="C78" s="3">
        <f t="shared" si="9"/>
        <v>0.6000000000000003</v>
      </c>
      <c r="D78" s="3">
        <v>0.5305</v>
      </c>
      <c r="E78" s="3">
        <f t="shared" si="14"/>
        <v>0.48</v>
      </c>
      <c r="F78" s="1">
        <f t="shared" si="16"/>
        <v>1.4971525110537116</v>
      </c>
      <c r="G78" s="1">
        <f t="shared" si="17"/>
        <v>1.589264202368824</v>
      </c>
      <c r="H78">
        <v>180</v>
      </c>
      <c r="I78" s="3">
        <v>0.01</v>
      </c>
      <c r="K78">
        <f t="shared" si="18"/>
        <v>-36</v>
      </c>
    </row>
    <row r="79" spans="2:11" ht="12.75">
      <c r="B79" s="1">
        <f t="shared" si="15"/>
        <v>1.4160944339559487</v>
      </c>
      <c r="C79" s="3">
        <f t="shared" si="9"/>
        <v>0.6100000000000003</v>
      </c>
      <c r="D79" s="3">
        <v>0.55</v>
      </c>
      <c r="E79" s="3">
        <f>E78+0.01</f>
        <v>0.49</v>
      </c>
      <c r="F79" s="1">
        <f t="shared" si="16"/>
        <v>1.5131057702023745</v>
      </c>
      <c r="G79" s="1">
        <f t="shared" si="17"/>
        <v>1.6059809290875715</v>
      </c>
      <c r="H79">
        <v>180</v>
      </c>
      <c r="I79" s="3">
        <v>0.01</v>
      </c>
      <c r="K79">
        <f t="shared" si="18"/>
        <v>-36</v>
      </c>
    </row>
    <row r="80" spans="2:11" ht="12.75">
      <c r="B80" s="1">
        <f t="shared" si="15"/>
        <v>1.431590474750162</v>
      </c>
      <c r="C80" s="3">
        <f t="shared" si="9"/>
        <v>0.6200000000000003</v>
      </c>
      <c r="D80" s="3">
        <v>0.5505</v>
      </c>
      <c r="E80" s="3">
        <f>E79+0.01</f>
        <v>0.5</v>
      </c>
      <c r="F80" s="1">
        <f t="shared" si="16"/>
        <v>1.529309560393599</v>
      </c>
      <c r="G80" s="1">
        <f t="shared" si="17"/>
        <v>1.6229714028362847</v>
      </c>
      <c r="H80">
        <v>180</v>
      </c>
      <c r="I80" s="3">
        <v>0.01</v>
      </c>
      <c r="K80">
        <f t="shared" si="18"/>
        <v>-36</v>
      </c>
    </row>
    <row r="81" spans="2:11" ht="12.75">
      <c r="B81" s="1">
        <f t="shared" si="15"/>
        <v>1.4473132740278565</v>
      </c>
      <c r="C81" s="3">
        <f t="shared" si="9"/>
        <v>0.6300000000000003</v>
      </c>
      <c r="D81" s="3">
        <v>0.57</v>
      </c>
      <c r="E81" s="3">
        <f>E80+0.01</f>
        <v>0.51</v>
      </c>
      <c r="F81" s="1">
        <f t="shared" si="16"/>
        <v>1.5457686416785037</v>
      </c>
      <c r="G81" s="1">
        <f t="shared" si="17"/>
        <v>1.6402404517965292</v>
      </c>
      <c r="H81">
        <v>180</v>
      </c>
      <c r="I81" s="3">
        <v>0.01</v>
      </c>
      <c r="K81">
        <f t="shared" si="18"/>
        <v>-36</v>
      </c>
    </row>
    <row r="82" spans="2:11" ht="12.75">
      <c r="B82" s="1">
        <f t="shared" si="15"/>
        <v>1.4632679147656253</v>
      </c>
      <c r="C82" s="3">
        <f t="shared" si="9"/>
        <v>0.6400000000000003</v>
      </c>
      <c r="D82" s="3">
        <f>D81+0.005</f>
        <v>0.575</v>
      </c>
      <c r="E82" s="3">
        <f>E81+0.01</f>
        <v>0.52</v>
      </c>
      <c r="F82" s="1">
        <f t="shared" si="16"/>
        <v>1.5624878830634374</v>
      </c>
      <c r="G82" s="1">
        <f t="shared" si="17"/>
        <v>1.6577930359649136</v>
      </c>
      <c r="H82">
        <v>180</v>
      </c>
      <c r="I82" s="3">
        <v>0.01</v>
      </c>
      <c r="K82">
        <f t="shared" si="18"/>
        <v>-36</v>
      </c>
    </row>
    <row r="83" spans="2:11" ht="12.75">
      <c r="B83" s="1">
        <f t="shared" si="15"/>
        <v>1.4794595450260097</v>
      </c>
      <c r="C83" s="3">
        <f t="shared" si="9"/>
        <v>0.6500000000000004</v>
      </c>
      <c r="D83" s="3">
        <v>0.59</v>
      </c>
      <c r="E83" s="3">
        <f>E82+0.01</f>
        <v>0.53</v>
      </c>
      <c r="F83" s="1">
        <f>(200*EXP($I83+($C83*$C83)/2)/1.05*NORMSDIST((LN(200/200)+$I83+($C83*$C83))/$C83))/(16+(200/1.05)*NORMSDIST((LN(200/200)+$I83)/$C83))</f>
        <v>1.5794722649603499</v>
      </c>
      <c r="G83" s="1">
        <f>(220*EXP($I83+($C83*$C83)/2)/1.05*NORMSDIST((LN(220/200)+$I83+($C83*$C83))/$C83))/(16+(200/1.05)*NORMSDIST((LN(220/200)+$I83)/$C83))</f>
        <v>1.6756342487795068</v>
      </c>
      <c r="H83">
        <v>180</v>
      </c>
      <c r="I83" s="3">
        <v>0.01</v>
      </c>
      <c r="K83">
        <f>H83-200-16</f>
        <v>-36</v>
      </c>
    </row>
    <row r="84" spans="2:11" ht="12.75">
      <c r="B84" s="1">
        <f t="shared" si="15"/>
        <v>1.49589338343228</v>
      </c>
      <c r="C84" s="3">
        <f aca="true" t="shared" si="19" ref="C84:C89">C83+0.01</f>
        <v>0.6600000000000004</v>
      </c>
      <c r="D84" s="3">
        <v>0.6</v>
      </c>
      <c r="E84" s="3">
        <v>0.545</v>
      </c>
      <c r="F84" s="1">
        <f t="shared" si="16"/>
        <v>1.5967268817254203</v>
      </c>
      <c r="G84" s="1">
        <f t="shared" si="17"/>
        <v>1.6937693189218626</v>
      </c>
      <c r="H84">
        <v>180</v>
      </c>
      <c r="I84" s="3">
        <v>0.01</v>
      </c>
      <c r="K84">
        <f t="shared" si="18"/>
        <v>-36</v>
      </c>
    </row>
    <row r="85" spans="2:11" ht="12.75">
      <c r="B85" s="1">
        <f>($H85*EXP($I85+($C85*$C85)/2)/1.05*NORMSDIST((LN($H85/200)+$I85+($C85*$C85))/$C85))/(16+(200/1.05)*NORMSDIST((LN($H85/200)+$I85)/$C85))</f>
        <v>1.5125747244210042</v>
      </c>
      <c r="C85" s="3">
        <f t="shared" si="19"/>
        <v>0.6700000000000004</v>
      </c>
      <c r="D85" s="3">
        <v>0.61</v>
      </c>
      <c r="E85" s="3">
        <v>0.55</v>
      </c>
      <c r="F85" s="1">
        <f>(200*EXP($I85+($C85*$C85)/2)/1.05*NORMSDIST((LN(200/200)+$I85+($C85*$C85))/$C85))/(16+(200/1.05)*NORMSDIST((LN(200/200)+$I85)/$C85))</f>
        <v>1.6142569442862966</v>
      </c>
      <c r="G85" s="1">
        <f>(220*EXP($I85+($C85*$C85)/2)/1.05*NORMSDIST((LN(220/200)+$I85+($C85*$C85))/$C85))/(16+(200/1.05)*NORMSDIST((LN(220/200)+$I85)/$C85))</f>
        <v>1.712203612287653</v>
      </c>
      <c r="H85">
        <v>180</v>
      </c>
      <c r="I85" s="3">
        <v>0.01</v>
      </c>
      <c r="K85">
        <f t="shared" si="18"/>
        <v>-36</v>
      </c>
    </row>
    <row r="86" spans="2:11" ht="12.75">
      <c r="B86" s="1">
        <f>($H86*EXP($I86+($C86*$C86)/2)/1.05*NORMSDIST((LN($H86/200)+$I86+($C86*$C86))/$C86))/(16+(200/1.05)*NORMSDIST((LN($H86/200)+$I86)/$C86))</f>
        <v>1.5295089433067253</v>
      </c>
      <c r="C86" s="3">
        <f t="shared" si="19"/>
        <v>0.6800000000000004</v>
      </c>
      <c r="D86" s="3">
        <v>0.62</v>
      </c>
      <c r="E86" s="3">
        <v>0.56</v>
      </c>
      <c r="F86" s="1">
        <f>(200*EXP($I86+($C86*$C86)/2)/1.05*NORMSDIST((LN(200/200)+$I86+($C86*$C86))/$C86))/(16+(200/1.05)*NORMSDIST((LN(200/200)+$I86)/$C86))</f>
        <v>1.6320677828585606</v>
      </c>
      <c r="G86" s="1">
        <f>(220*EXP($I86+($C86*$C86)/2)/1.05*NORMSDIST((LN(220/200)+$I86+($C86*$C86))/$C86))/(16+(200/1.05)*NORMSDIST((LN(220/200)+$I86)/$C86))</f>
        <v>1.7309426341199705</v>
      </c>
      <c r="H86">
        <v>180</v>
      </c>
      <c r="I86" s="3">
        <v>0.01</v>
      </c>
      <c r="K86">
        <f t="shared" si="18"/>
        <v>-36</v>
      </c>
    </row>
    <row r="87" spans="2:11" ht="12.75">
      <c r="B87" s="1">
        <f>($H87*EXP($I87+($C87*$C87)/2)/1.05*NORMSDIST((LN($H87/200)+$I87+($C87*$C87))/$C87))/(16+(200/1.05)*NORMSDIST((LN($H87/200)+$I87)/$C87))</f>
        <v>1.5467015011891752</v>
      </c>
      <c r="C87" s="3">
        <f t="shared" si="19"/>
        <v>0.6900000000000004</v>
      </c>
      <c r="D87" s="3">
        <v>0.63</v>
      </c>
      <c r="E87" s="3">
        <v>0.575</v>
      </c>
      <c r="F87" s="1">
        <f>(200*EXP($I87+($C87*$C87)/2)/1.05*NORMSDIST((LN(200/200)+$I87+($C87*$C87))/$C87))/(16+(200/1.05)*NORMSDIST((LN(200/200)+$I87)/$C87))</f>
        <v>1.6501648497522727</v>
      </c>
      <c r="G87" s="1">
        <f>(220*EXP($I87+($C87*$C87)/2)/1.05*NORMSDIST((LN(220/200)+$I87+($C87*$C87))/$C87))/(16+(200/1.05)*NORMSDIST((LN(220/200)+$I87)/$C87))</f>
        <v>1.7499920313002804</v>
      </c>
      <c r="H87">
        <v>180</v>
      </c>
      <c r="I87" s="3">
        <v>0.01</v>
      </c>
      <c r="K87">
        <f t="shared" si="18"/>
        <v>-36</v>
      </c>
    </row>
    <row r="88" spans="2:11" ht="12.75">
      <c r="B88" s="1">
        <f>($H88*EXP($I88+($C88*$C88)/2)/1.05*NORMSDIST((LN($H88/200)+$I88+($C88*$C88))/$C88))/(16+(200/1.05)*NORMSDIST((LN($H88/200)+$I88)/$C88))</f>
        <v>1.5641579497298947</v>
      </c>
      <c r="C88" s="3">
        <f t="shared" si="19"/>
        <v>0.7000000000000004</v>
      </c>
      <c r="D88" s="3">
        <v>0.64</v>
      </c>
      <c r="E88" s="3">
        <v>0.58</v>
      </c>
      <c r="F88" s="1">
        <f>(200*EXP($I88+($C88*$C88)/2)/1.05*NORMSDIST((LN(200/200)+$I88+($C88*$C88))/$C88))/(16+(200/1.05)*NORMSDIST((LN(200/200)+$I88)/$C88))</f>
        <v>1.66855372226967</v>
      </c>
      <c r="G88" s="1">
        <f>(220*EXP($I88+($C88*$C88)/2)/1.05*NORMSDIST((LN(220/200)+$I88+($C88*$C88))/$C88))/(16+(200/1.05)*NORMSDIST((LN(220/200)+$I88)/$C88))</f>
        <v>1.7693575947928428</v>
      </c>
      <c r="H88">
        <v>180</v>
      </c>
      <c r="I88" s="3">
        <v>0.01</v>
      </c>
      <c r="K88">
        <f t="shared" si="18"/>
        <v>-36</v>
      </c>
    </row>
    <row r="89" spans="2:11" ht="12.75">
      <c r="B89" s="1">
        <f>($H89*EXP($I89+($C89*$C89)/2)/1.05*NORMSDIST((LN($H89/200)+$I89+($C89*$C89))/$C89))/(16+(200/1.05)*NORMSDIST((LN($H89/200)+$I89)/$C89))</f>
        <v>1.5818839358223078</v>
      </c>
      <c r="C89" s="3">
        <f t="shared" si="19"/>
        <v>0.7100000000000004</v>
      </c>
      <c r="D89" s="3">
        <f>D88+0.005</f>
        <v>0.645</v>
      </c>
      <c r="E89" s="3">
        <v>0.595</v>
      </c>
      <c r="F89" s="1">
        <f>(200*EXP($I89+($C89*$C89)/2)/1.05*NORMSDIST((LN(200/200)+$I89+($C89*$C89))/$C89))/(16+(200/1.05)*NORMSDIST((LN(200/200)+$I89)/$C89))</f>
        <v>1.6872401056953301</v>
      </c>
      <c r="G89" s="1">
        <f>(220*EXP($I89+($C89*$C89)/2)/1.05*NORMSDIST((LN(220/200)+$I89+($C89*$C89))/$C89))/(16+(200/1.05)*NORMSDIST((LN(220/200)+$I89)/$C89))</f>
        <v>1.7890452622391753</v>
      </c>
      <c r="H89">
        <v>180</v>
      </c>
      <c r="I89" s="3">
        <v>0.01</v>
      </c>
      <c r="K89">
        <f t="shared" si="18"/>
        <v>-36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2004-02-12T10:44:42Z</dcterms:created>
  <dcterms:modified xsi:type="dcterms:W3CDTF">2004-03-11T16:50:29Z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