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32.5" sheetId="1" r:id="rId1"/>
  </sheets>
  <definedNames>
    <definedName name="_xlnm.Print_Area">'32.5'!$L$3:$Q$29</definedName>
  </definedNames>
  <calcPr fullCalcOnLoad="1"/>
</workbook>
</file>

<file path=xl/sharedStrings.xml><?xml version="1.0" encoding="utf-8"?>
<sst xmlns="http://schemas.openxmlformats.org/spreadsheetml/2006/main" count="28" uniqueCount="12">
  <si>
    <t>T* FLUJOS</t>
  </si>
  <si>
    <t>FLUJOS</t>
  </si>
  <si>
    <t>Tasa</t>
  </si>
  <si>
    <t>F Sleeping Beauty 100</t>
  </si>
  <si>
    <t>F Sleeping Beauty 30</t>
  </si>
  <si>
    <t>F Napping Beauty</t>
  </si>
  <si>
    <t>F Zero,30</t>
  </si>
  <si>
    <t>semestral</t>
  </si>
  <si>
    <t>anual</t>
  </si>
  <si>
    <t>DURACION (AÑOS)</t>
  </si>
  <si>
    <t>Bono a 100 años</t>
  </si>
  <si>
    <t>Bono a 30 años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</si>
</sst>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0.0"/>
    <numFmt numFmtId="174" formatCode="0.000%"/>
    <numFmt numFmtId="175" formatCode="0.0%"/>
  </numFmts>
  <fonts count="8">
    <font>
      <sz val="9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i/>
      <sz val="9"/>
      <name val="Tms Rmn"/>
      <family val="0"/>
    </font>
    <font>
      <sz val="11.5"/>
      <name val="Arial"/>
      <family val="2"/>
    </font>
    <font>
      <sz val="12"/>
      <name val="Arial"/>
      <family val="2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"/>
          <c:w val="0.96075"/>
          <c:h val="0.9155"/>
        </c:manualLayout>
      </c:layout>
      <c:scatterChart>
        <c:scatterStyle val="smooth"/>
        <c:varyColors val="0"/>
        <c:ser>
          <c:idx val="0"/>
          <c:order val="0"/>
          <c:tx>
            <c:strRef>
              <c:f>'32.5'!$N$5</c:f>
              <c:strCache>
                <c:ptCount val="1"/>
                <c:pt idx="0">
                  <c:v>Bono a 100 años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'32.5'!$M$6:$M$36</c:f>
              <c:numCache/>
            </c:numRef>
          </c:xVal>
          <c:yVal>
            <c:numRef>
              <c:f>'32.5'!$N$6:$N$36</c:f>
              <c:numCache/>
            </c:numRef>
          </c:yVal>
          <c:smooth val="1"/>
        </c:ser>
        <c:ser>
          <c:idx val="1"/>
          <c:order val="1"/>
          <c:tx>
            <c:strRef>
              <c:f>'32.5'!$O$5</c:f>
              <c:strCache>
                <c:ptCount val="1"/>
                <c:pt idx="0">
                  <c:v>Bono a 30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'32.5'!$M$6:$M$36</c:f>
              <c:numCache/>
            </c:numRef>
          </c:xVal>
          <c:yVal>
            <c:numRef>
              <c:f>'32.5'!$O$6:$O$36</c:f>
              <c:numCache/>
            </c:numRef>
          </c:yVal>
          <c:smooth val="1"/>
        </c:ser>
        <c:axId val="8290637"/>
        <c:axId val="4371798"/>
      </c:scatterChart>
      <c:valAx>
        <c:axId val="8290637"/>
        <c:scaling>
          <c:orientation val="minMax"/>
          <c:max val="0.2"/>
          <c:min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TIR del bono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371798"/>
        <c:crosses val="autoZero"/>
        <c:crossBetween val="midCat"/>
        <c:dispUnits/>
      </c:valAx>
      <c:valAx>
        <c:axId val="437179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duración (años)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2906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325"/>
          <c:y val="0"/>
          <c:w val="0.40675"/>
          <c:h val="0.173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85725</xdr:rowOff>
    </xdr:from>
    <xdr:to>
      <xdr:col>12</xdr:col>
      <xdr:colOff>552450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400050" y="390525"/>
        <a:ext cx="104394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05"/>
  <sheetViews>
    <sheetView tabSelected="1" workbookViewId="0" topLeftCell="A1">
      <selection activeCell="S2" sqref="S2"/>
    </sheetView>
  </sheetViews>
  <sheetFormatPr defaultColWidth="11.00390625" defaultRowHeight="12"/>
  <cols>
    <col min="6" max="6" width="8.375" style="0" customWidth="1"/>
    <col min="10" max="10" width="16.625" style="0" customWidth="1"/>
    <col min="14" max="17" width="19.25390625" style="0" customWidth="1"/>
  </cols>
  <sheetData>
    <row r="3" spans="3:13" ht="10.5">
      <c r="C3" t="s">
        <v>0</v>
      </c>
      <c r="D3" t="s">
        <v>0</v>
      </c>
      <c r="E3" t="s">
        <v>0</v>
      </c>
      <c r="F3" t="s">
        <v>0</v>
      </c>
      <c r="G3" s="4"/>
      <c r="H3" t="s">
        <v>1</v>
      </c>
      <c r="I3" t="s">
        <v>1</v>
      </c>
      <c r="J3" t="s">
        <v>1</v>
      </c>
      <c r="K3" t="s">
        <v>1</v>
      </c>
      <c r="L3" s="4" t="s">
        <v>2</v>
      </c>
      <c r="M3" s="4" t="s">
        <v>2</v>
      </c>
    </row>
    <row r="4" spans="3:17" ht="10.5">
      <c r="C4" s="4" t="s">
        <v>3</v>
      </c>
      <c r="D4" s="4" t="s">
        <v>4</v>
      </c>
      <c r="E4" s="4" t="s">
        <v>5</v>
      </c>
      <c r="F4" s="4" t="s">
        <v>6</v>
      </c>
      <c r="G4" s="4"/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4" t="s">
        <v>9</v>
      </c>
      <c r="P4" s="4" t="s">
        <v>9</v>
      </c>
      <c r="Q4" s="4" t="s">
        <v>9</v>
      </c>
    </row>
    <row r="5" spans="1:17" ht="10.5">
      <c r="A5">
        <v>0</v>
      </c>
      <c r="B5">
        <v>1993.5</v>
      </c>
      <c r="H5">
        <v>-100</v>
      </c>
      <c r="I5">
        <v>-100</v>
      </c>
      <c r="J5">
        <v>-100</v>
      </c>
      <c r="K5">
        <v>-100</v>
      </c>
      <c r="N5" s="4" t="s">
        <v>10</v>
      </c>
      <c r="O5" s="4" t="s">
        <v>11</v>
      </c>
      <c r="P5" s="4" t="s">
        <v>5</v>
      </c>
      <c r="Q5" s="4" t="s">
        <v>6</v>
      </c>
    </row>
    <row r="6" spans="1:17" ht="10.5">
      <c r="A6">
        <f aca="true" t="shared" si="0" ref="A6:A37">B6-B$5</f>
        <v>0.5</v>
      </c>
      <c r="B6">
        <f aca="true" t="shared" si="1" ref="B6:B37">B5+0.5</f>
        <v>1994</v>
      </c>
      <c r="C6">
        <f aca="true" t="shared" si="2" ref="C6:C25">H6*$A6</f>
        <v>1.8875</v>
      </c>
      <c r="D6">
        <f aca="true" t="shared" si="3" ref="D6:D25">I6*$A6</f>
        <v>1.8875</v>
      </c>
      <c r="E6">
        <f aca="true" t="shared" si="4" ref="E6:E25">J6*$A6</f>
        <v>1.8875</v>
      </c>
      <c r="F6">
        <f aca="true" t="shared" si="5" ref="F6:F25">K6*$A6</f>
        <v>0</v>
      </c>
      <c r="G6" s="3"/>
      <c r="H6">
        <f aca="true" t="shared" si="6" ref="H6:J24">7.55/2</f>
        <v>3.775</v>
      </c>
      <c r="I6">
        <f t="shared" si="6"/>
        <v>3.775</v>
      </c>
      <c r="J6">
        <f t="shared" si="6"/>
        <v>3.775</v>
      </c>
      <c r="K6">
        <v>0</v>
      </c>
      <c r="L6" s="3">
        <f aca="true" t="shared" si="7" ref="L6:L36">SQRT((1+M6))-1</f>
        <v>0.01980390271855703</v>
      </c>
      <c r="M6" s="3">
        <v>0.04</v>
      </c>
      <c r="N6" s="1">
        <f aca="true" t="shared" si="8" ref="N6:N29">NPV(L6,C$6:C$205)/NPV(L6,H$6:H$205)</f>
        <v>24.527336708247745</v>
      </c>
      <c r="O6" s="1">
        <f aca="true" t="shared" si="9" ref="O6:O29">NPV(L6,D$6:D$65)/NPV(L6,I$6:I$65)</f>
        <v>15.715361846486006</v>
      </c>
      <c r="P6" s="1">
        <f aca="true" t="shared" si="10" ref="P6:P29">NPV(L6,E$6:E$25)/NPV(L6,J$6:J$25)</f>
        <v>7.574436662882345</v>
      </c>
      <c r="Q6" s="1">
        <f aca="true" t="shared" si="11" ref="Q6:Q29">NPV(L6,F$6:F$65)/NPV(L6,K$6:K$65)</f>
        <v>29.999999999999996</v>
      </c>
    </row>
    <row r="7" spans="1:17" ht="10.5">
      <c r="A7">
        <f t="shared" si="0"/>
        <v>1</v>
      </c>
      <c r="B7">
        <f t="shared" si="1"/>
        <v>1994.5</v>
      </c>
      <c r="C7">
        <f t="shared" si="2"/>
        <v>3.775</v>
      </c>
      <c r="D7">
        <f t="shared" si="3"/>
        <v>3.775</v>
      </c>
      <c r="E7">
        <f t="shared" si="4"/>
        <v>3.775</v>
      </c>
      <c r="F7">
        <f t="shared" si="5"/>
        <v>0</v>
      </c>
      <c r="G7" s="3"/>
      <c r="H7">
        <f t="shared" si="6"/>
        <v>3.775</v>
      </c>
      <c r="I7">
        <f t="shared" si="6"/>
        <v>3.775</v>
      </c>
      <c r="J7">
        <f t="shared" si="6"/>
        <v>3.775</v>
      </c>
      <c r="K7">
        <v>0</v>
      </c>
      <c r="L7" s="3">
        <f t="shared" si="7"/>
        <v>0.02469507659595993</v>
      </c>
      <c r="M7" s="3">
        <f>M6+0.01</f>
        <v>0.05</v>
      </c>
      <c r="N7" s="1">
        <f t="shared" si="8"/>
        <v>20.37979327948005</v>
      </c>
      <c r="O7" s="1">
        <f t="shared" si="9"/>
        <v>14.724266761045033</v>
      </c>
      <c r="P7" s="1">
        <f t="shared" si="10"/>
        <v>7.473790723564043</v>
      </c>
      <c r="Q7" s="1">
        <f t="shared" si="11"/>
        <v>29.999999999999996</v>
      </c>
    </row>
    <row r="8" spans="1:17" ht="10.5">
      <c r="A8">
        <f t="shared" si="0"/>
        <v>1.5</v>
      </c>
      <c r="B8">
        <f t="shared" si="1"/>
        <v>1995</v>
      </c>
      <c r="C8">
        <f t="shared" si="2"/>
        <v>5.6625</v>
      </c>
      <c r="D8">
        <f t="shared" si="3"/>
        <v>5.6625</v>
      </c>
      <c r="E8">
        <f t="shared" si="4"/>
        <v>5.6625</v>
      </c>
      <c r="F8">
        <f t="shared" si="5"/>
        <v>0</v>
      </c>
      <c r="G8" s="3"/>
      <c r="H8">
        <f t="shared" si="6"/>
        <v>3.775</v>
      </c>
      <c r="I8">
        <f t="shared" si="6"/>
        <v>3.775</v>
      </c>
      <c r="J8">
        <f t="shared" si="6"/>
        <v>3.775</v>
      </c>
      <c r="K8">
        <v>0</v>
      </c>
      <c r="L8" s="3">
        <f t="shared" si="7"/>
        <v>0.02956301409869999</v>
      </c>
      <c r="M8" s="3">
        <f>M7+0.01</f>
        <v>0.060000000000000005</v>
      </c>
      <c r="N8" s="1">
        <f t="shared" si="8"/>
        <v>17.308850782920505</v>
      </c>
      <c r="O8" s="1">
        <f t="shared" si="9"/>
        <v>13.768334557120964</v>
      </c>
      <c r="P8" s="1">
        <f t="shared" si="10"/>
        <v>7.371350206559418</v>
      </c>
      <c r="Q8" s="1">
        <f t="shared" si="11"/>
        <v>29.999999999999996</v>
      </c>
    </row>
    <row r="9" spans="1:17" ht="10.5">
      <c r="A9">
        <f t="shared" si="0"/>
        <v>2</v>
      </c>
      <c r="B9">
        <f t="shared" si="1"/>
        <v>1995.5</v>
      </c>
      <c r="C9">
        <f t="shared" si="2"/>
        <v>7.55</v>
      </c>
      <c r="D9">
        <f t="shared" si="3"/>
        <v>7.55</v>
      </c>
      <c r="E9">
        <f t="shared" si="4"/>
        <v>7.55</v>
      </c>
      <c r="F9">
        <f t="shared" si="5"/>
        <v>0</v>
      </c>
      <c r="G9" s="3"/>
      <c r="H9">
        <f t="shared" si="6"/>
        <v>3.775</v>
      </c>
      <c r="I9">
        <f t="shared" si="6"/>
        <v>3.775</v>
      </c>
      <c r="J9">
        <f t="shared" si="6"/>
        <v>3.775</v>
      </c>
      <c r="K9">
        <v>0</v>
      </c>
      <c r="L9" s="3">
        <f t="shared" si="7"/>
        <v>0.030776406404415146</v>
      </c>
      <c r="M9" s="3">
        <f aca="true" t="shared" si="12" ref="M9:M14">M8+0.0025</f>
        <v>0.0625</v>
      </c>
      <c r="N9" s="1">
        <f t="shared" si="8"/>
        <v>16.671369068430092</v>
      </c>
      <c r="O9" s="1">
        <f t="shared" si="9"/>
        <v>13.536062294036736</v>
      </c>
      <c r="P9" s="1">
        <f t="shared" si="10"/>
        <v>7.3454762131165765</v>
      </c>
      <c r="Q9" s="1">
        <f t="shared" si="11"/>
        <v>30</v>
      </c>
    </row>
    <row r="10" spans="1:17" ht="10.5">
      <c r="A10">
        <f t="shared" si="0"/>
        <v>2.5</v>
      </c>
      <c r="B10">
        <f t="shared" si="1"/>
        <v>1996</v>
      </c>
      <c r="C10">
        <f t="shared" si="2"/>
        <v>9.4375</v>
      </c>
      <c r="D10">
        <f t="shared" si="3"/>
        <v>9.4375</v>
      </c>
      <c r="E10">
        <f t="shared" si="4"/>
        <v>9.4375</v>
      </c>
      <c r="F10">
        <f t="shared" si="5"/>
        <v>0</v>
      </c>
      <c r="G10" s="3"/>
      <c r="H10">
        <f t="shared" si="6"/>
        <v>3.775</v>
      </c>
      <c r="I10">
        <f t="shared" si="6"/>
        <v>3.775</v>
      </c>
      <c r="J10">
        <f t="shared" si="6"/>
        <v>3.775</v>
      </c>
      <c r="K10">
        <v>0</v>
      </c>
      <c r="L10" s="3">
        <f t="shared" si="7"/>
        <v>0.0319883720275147</v>
      </c>
      <c r="M10" s="3">
        <f t="shared" si="12"/>
        <v>0.065</v>
      </c>
      <c r="N10" s="1">
        <f t="shared" si="8"/>
        <v>16.077404058840788</v>
      </c>
      <c r="O10" s="1">
        <f t="shared" si="9"/>
        <v>13.306750528669</v>
      </c>
      <c r="P10" s="1">
        <f t="shared" si="10"/>
        <v>7.319501252512748</v>
      </c>
      <c r="Q10" s="1">
        <f t="shared" si="11"/>
        <v>30</v>
      </c>
    </row>
    <row r="11" spans="1:17" ht="10.5">
      <c r="A11">
        <f t="shared" si="0"/>
        <v>3</v>
      </c>
      <c r="B11">
        <f t="shared" si="1"/>
        <v>1996.5</v>
      </c>
      <c r="C11">
        <f t="shared" si="2"/>
        <v>11.325</v>
      </c>
      <c r="D11">
        <f t="shared" si="3"/>
        <v>11.325</v>
      </c>
      <c r="E11">
        <f t="shared" si="4"/>
        <v>11.325</v>
      </c>
      <c r="F11">
        <f t="shared" si="5"/>
        <v>0</v>
      </c>
      <c r="G11" s="3"/>
      <c r="H11">
        <f t="shared" si="6"/>
        <v>3.775</v>
      </c>
      <c r="I11">
        <f t="shared" si="6"/>
        <v>3.775</v>
      </c>
      <c r="J11">
        <f t="shared" si="6"/>
        <v>3.775</v>
      </c>
      <c r="K11">
        <v>0</v>
      </c>
      <c r="L11" s="3">
        <f t="shared" si="7"/>
        <v>0.03319891598859126</v>
      </c>
      <c r="M11" s="3">
        <f t="shared" si="12"/>
        <v>0.0675</v>
      </c>
      <c r="N11" s="1">
        <f t="shared" si="8"/>
        <v>15.523243470857233</v>
      </c>
      <c r="O11" s="1">
        <f t="shared" si="9"/>
        <v>13.080519637890857</v>
      </c>
      <c r="P11" s="1">
        <f t="shared" si="10"/>
        <v>7.293427669516433</v>
      </c>
      <c r="Q11" s="1">
        <f t="shared" si="11"/>
        <v>29.999999999999996</v>
      </c>
    </row>
    <row r="12" spans="1:17" ht="10.5">
      <c r="A12">
        <f t="shared" si="0"/>
        <v>3.5</v>
      </c>
      <c r="B12">
        <f t="shared" si="1"/>
        <v>1997</v>
      </c>
      <c r="C12">
        <f t="shared" si="2"/>
        <v>13.2125</v>
      </c>
      <c r="D12">
        <f t="shared" si="3"/>
        <v>13.2125</v>
      </c>
      <c r="E12">
        <f t="shared" si="4"/>
        <v>13.2125</v>
      </c>
      <c r="F12">
        <f t="shared" si="5"/>
        <v>0</v>
      </c>
      <c r="G12" s="3"/>
      <c r="H12">
        <f t="shared" si="6"/>
        <v>3.775</v>
      </c>
      <c r="I12">
        <f t="shared" si="6"/>
        <v>3.775</v>
      </c>
      <c r="J12">
        <f t="shared" si="6"/>
        <v>3.775</v>
      </c>
      <c r="K12">
        <v>0</v>
      </c>
      <c r="L12" s="3">
        <f t="shared" si="7"/>
        <v>0.034408043278860045</v>
      </c>
      <c r="M12" s="3">
        <f t="shared" si="12"/>
        <v>0.07</v>
      </c>
      <c r="N12" s="1">
        <f t="shared" si="8"/>
        <v>15.005491427175482</v>
      </c>
      <c r="O12" s="1">
        <f t="shared" si="9"/>
        <v>12.857479741424577</v>
      </c>
      <c r="P12" s="1">
        <f t="shared" si="10"/>
        <v>7.2672578391399485</v>
      </c>
      <c r="Q12" s="1">
        <f t="shared" si="11"/>
        <v>29.999999999999996</v>
      </c>
    </row>
    <row r="13" spans="1:17" ht="10.5">
      <c r="A13">
        <f t="shared" si="0"/>
        <v>4</v>
      </c>
      <c r="B13">
        <f t="shared" si="1"/>
        <v>1997.5</v>
      </c>
      <c r="C13">
        <f t="shared" si="2"/>
        <v>15.1</v>
      </c>
      <c r="D13">
        <f t="shared" si="3"/>
        <v>15.1</v>
      </c>
      <c r="E13">
        <f t="shared" si="4"/>
        <v>15.1</v>
      </c>
      <c r="F13">
        <f t="shared" si="5"/>
        <v>0</v>
      </c>
      <c r="G13" s="3"/>
      <c r="H13">
        <f t="shared" si="6"/>
        <v>3.775</v>
      </c>
      <c r="I13">
        <f t="shared" si="6"/>
        <v>3.775</v>
      </c>
      <c r="J13">
        <f t="shared" si="6"/>
        <v>3.775</v>
      </c>
      <c r="K13">
        <v>0</v>
      </c>
      <c r="L13" s="3">
        <f t="shared" si="7"/>
        <v>0.035615758860398916</v>
      </c>
      <c r="M13" s="3">
        <f t="shared" si="12"/>
        <v>0.07250000000000001</v>
      </c>
      <c r="N13" s="1">
        <f t="shared" si="8"/>
        <v>14.521051476432083</v>
      </c>
      <c r="O13" s="1">
        <f t="shared" si="9"/>
        <v>12.637730709954962</v>
      </c>
      <c r="P13" s="1">
        <f t="shared" si="10"/>
        <v>7.240994165683035</v>
      </c>
      <c r="Q13" s="1">
        <f t="shared" si="11"/>
        <v>30</v>
      </c>
    </row>
    <row r="14" spans="1:17" ht="10.5">
      <c r="A14">
        <f t="shared" si="0"/>
        <v>4.5</v>
      </c>
      <c r="B14">
        <f t="shared" si="1"/>
        <v>1998</v>
      </c>
      <c r="C14">
        <f t="shared" si="2"/>
        <v>16.9875</v>
      </c>
      <c r="D14">
        <f t="shared" si="3"/>
        <v>16.9875</v>
      </c>
      <c r="E14">
        <f t="shared" si="4"/>
        <v>16.9875</v>
      </c>
      <c r="F14">
        <f t="shared" si="5"/>
        <v>0</v>
      </c>
      <c r="G14" s="3"/>
      <c r="H14">
        <f t="shared" si="6"/>
        <v>3.775</v>
      </c>
      <c r="I14">
        <f t="shared" si="6"/>
        <v>3.775</v>
      </c>
      <c r="J14">
        <f t="shared" si="6"/>
        <v>3.775</v>
      </c>
      <c r="K14">
        <v>0</v>
      </c>
      <c r="L14" s="3">
        <f t="shared" si="7"/>
        <v>0.03682206766638596</v>
      </c>
      <c r="M14" s="3">
        <f t="shared" si="12"/>
        <v>0.07500000000000001</v>
      </c>
      <c r="N14" s="1">
        <f t="shared" si="8"/>
        <v>14.06710718617127</v>
      </c>
      <c r="O14" s="1">
        <f t="shared" si="9"/>
        <v>12.42136223016709</v>
      </c>
      <c r="P14" s="1">
        <f t="shared" si="10"/>
        <v>7.214639081755249</v>
      </c>
      <c r="Q14" s="1">
        <f t="shared" si="11"/>
        <v>29.999999999999993</v>
      </c>
    </row>
    <row r="15" spans="1:17" ht="10.5">
      <c r="A15">
        <f t="shared" si="0"/>
        <v>5</v>
      </c>
      <c r="B15">
        <f t="shared" si="1"/>
        <v>1998.5</v>
      </c>
      <c r="C15">
        <f t="shared" si="2"/>
        <v>18.875</v>
      </c>
      <c r="D15">
        <f t="shared" si="3"/>
        <v>18.875</v>
      </c>
      <c r="E15">
        <f t="shared" si="4"/>
        <v>18.875</v>
      </c>
      <c r="F15">
        <f t="shared" si="5"/>
        <v>0</v>
      </c>
      <c r="G15" s="3"/>
      <c r="H15">
        <f t="shared" si="6"/>
        <v>3.775</v>
      </c>
      <c r="I15">
        <f t="shared" si="6"/>
        <v>3.775</v>
      </c>
      <c r="J15">
        <f t="shared" si="6"/>
        <v>3.775</v>
      </c>
      <c r="K15">
        <v>0</v>
      </c>
      <c r="L15" s="3">
        <f t="shared" si="7"/>
        <v>0.03706316104661633</v>
      </c>
      <c r="M15" s="3">
        <v>0.0755</v>
      </c>
      <c r="N15" s="1">
        <f t="shared" si="8"/>
        <v>13.979748460425364</v>
      </c>
      <c r="O15" s="1">
        <f t="shared" si="9"/>
        <v>12.378501382480016</v>
      </c>
      <c r="P15" s="1">
        <f t="shared" si="10"/>
        <v>7.209357311716977</v>
      </c>
      <c r="Q15" s="2">
        <f t="shared" si="11"/>
        <v>30.000000000000004</v>
      </c>
    </row>
    <row r="16" spans="1:17" ht="10.5">
      <c r="A16">
        <f t="shared" si="0"/>
        <v>5.5</v>
      </c>
      <c r="B16">
        <f t="shared" si="1"/>
        <v>1999</v>
      </c>
      <c r="C16">
        <f t="shared" si="2"/>
        <v>20.7625</v>
      </c>
      <c r="D16">
        <f t="shared" si="3"/>
        <v>20.7625</v>
      </c>
      <c r="E16">
        <f t="shared" si="4"/>
        <v>20.7625</v>
      </c>
      <c r="F16">
        <f t="shared" si="5"/>
        <v>0</v>
      </c>
      <c r="G16" s="3"/>
      <c r="H16">
        <f t="shared" si="6"/>
        <v>3.775</v>
      </c>
      <c r="I16">
        <f t="shared" si="6"/>
        <v>3.775</v>
      </c>
      <c r="J16">
        <f t="shared" si="6"/>
        <v>3.775</v>
      </c>
      <c r="K16">
        <v>0</v>
      </c>
      <c r="L16" s="3">
        <f t="shared" si="7"/>
        <v>0.037749969886773815</v>
      </c>
      <c r="M16" s="3">
        <v>0.076925</v>
      </c>
      <c r="N16" s="2">
        <f t="shared" si="8"/>
        <v>13.736733651670136</v>
      </c>
      <c r="O16" s="2">
        <f t="shared" si="9"/>
        <v>12.257112635439318</v>
      </c>
      <c r="P16" s="2">
        <f t="shared" si="10"/>
        <v>7.194284922301085</v>
      </c>
      <c r="Q16" s="1">
        <f t="shared" si="11"/>
        <v>29.999999999999996</v>
      </c>
    </row>
    <row r="17" spans="1:17" ht="10.5">
      <c r="A17">
        <f t="shared" si="0"/>
        <v>6</v>
      </c>
      <c r="B17">
        <f t="shared" si="1"/>
        <v>1999.5</v>
      </c>
      <c r="C17">
        <f t="shared" si="2"/>
        <v>22.65</v>
      </c>
      <c r="D17">
        <f t="shared" si="3"/>
        <v>22.65</v>
      </c>
      <c r="E17">
        <f t="shared" si="4"/>
        <v>22.65</v>
      </c>
      <c r="F17">
        <f t="shared" si="5"/>
        <v>0</v>
      </c>
      <c r="G17" s="3"/>
      <c r="H17">
        <f t="shared" si="6"/>
        <v>3.775</v>
      </c>
      <c r="I17">
        <f t="shared" si="6"/>
        <v>3.775</v>
      </c>
      <c r="J17">
        <f t="shared" si="6"/>
        <v>3.775</v>
      </c>
      <c r="K17">
        <v>0</v>
      </c>
      <c r="L17" s="3">
        <f t="shared" si="7"/>
        <v>0.03802697460133464</v>
      </c>
      <c r="M17" s="3">
        <v>0.0775</v>
      </c>
      <c r="N17" s="1">
        <f t="shared" si="8"/>
        <v>13.64110154834995</v>
      </c>
      <c r="O17" s="1">
        <f t="shared" si="9"/>
        <v>12.20845392294247</v>
      </c>
      <c r="P17" s="1">
        <f t="shared" si="10"/>
        <v>7.188195047278006</v>
      </c>
      <c r="Q17" s="1">
        <f t="shared" si="11"/>
        <v>29.999999999999996</v>
      </c>
    </row>
    <row r="18" spans="1:17" ht="10.5">
      <c r="A18">
        <f t="shared" si="0"/>
        <v>6.5</v>
      </c>
      <c r="B18">
        <f t="shared" si="1"/>
        <v>2000</v>
      </c>
      <c r="C18">
        <f t="shared" si="2"/>
        <v>24.537499999999998</v>
      </c>
      <c r="D18">
        <f t="shared" si="3"/>
        <v>24.537499999999998</v>
      </c>
      <c r="E18">
        <f t="shared" si="4"/>
        <v>24.537499999999998</v>
      </c>
      <c r="F18">
        <f t="shared" si="5"/>
        <v>0</v>
      </c>
      <c r="G18" s="3"/>
      <c r="H18">
        <f t="shared" si="6"/>
        <v>3.775</v>
      </c>
      <c r="I18">
        <f t="shared" si="6"/>
        <v>3.775</v>
      </c>
      <c r="J18">
        <f t="shared" si="6"/>
        <v>3.775</v>
      </c>
      <c r="K18">
        <v>0</v>
      </c>
      <c r="L18" s="3">
        <f t="shared" si="7"/>
        <v>0.039230484541326494</v>
      </c>
      <c r="M18" s="3">
        <v>0.08</v>
      </c>
      <c r="N18" s="1">
        <f t="shared" si="8"/>
        <v>13.240716109480703</v>
      </c>
      <c r="O18" s="1">
        <f t="shared" si="9"/>
        <v>11.999075510644682</v>
      </c>
      <c r="P18" s="1">
        <f t="shared" si="10"/>
        <v>7.161664548467153</v>
      </c>
      <c r="Q18" s="1">
        <f t="shared" si="11"/>
        <v>29.999999999999996</v>
      </c>
    </row>
    <row r="19" spans="1:17" ht="10.5">
      <c r="A19">
        <f t="shared" si="0"/>
        <v>7</v>
      </c>
      <c r="B19">
        <f t="shared" si="1"/>
        <v>2000.5</v>
      </c>
      <c r="C19">
        <f t="shared" si="2"/>
        <v>26.425</v>
      </c>
      <c r="D19">
        <f t="shared" si="3"/>
        <v>26.425</v>
      </c>
      <c r="E19">
        <f t="shared" si="4"/>
        <v>26.425</v>
      </c>
      <c r="F19">
        <f t="shared" si="5"/>
        <v>0</v>
      </c>
      <c r="G19" s="3"/>
      <c r="H19">
        <f t="shared" si="6"/>
        <v>3.775</v>
      </c>
      <c r="I19">
        <f t="shared" si="6"/>
        <v>3.775</v>
      </c>
      <c r="J19">
        <f t="shared" si="6"/>
        <v>3.775</v>
      </c>
      <c r="K19">
        <v>0</v>
      </c>
      <c r="L19" s="3">
        <f t="shared" si="7"/>
        <v>0.04403065089105507</v>
      </c>
      <c r="M19" s="3">
        <f aca="true" t="shared" si="13" ref="M19:M29">M18+0.01</f>
        <v>0.09</v>
      </c>
      <c r="N19" s="1">
        <f t="shared" si="8"/>
        <v>11.856233915694693</v>
      </c>
      <c r="O19" s="1">
        <f t="shared" si="9"/>
        <v>11.197921779809827</v>
      </c>
      <c r="P19" s="1">
        <f t="shared" si="10"/>
        <v>7.054728496008963</v>
      </c>
      <c r="Q19" s="1">
        <f t="shared" si="11"/>
        <v>30</v>
      </c>
    </row>
    <row r="20" spans="1:17" ht="10.5">
      <c r="A20">
        <f t="shared" si="0"/>
        <v>7.5</v>
      </c>
      <c r="B20">
        <f t="shared" si="1"/>
        <v>2001</v>
      </c>
      <c r="C20">
        <f t="shared" si="2"/>
        <v>28.3125</v>
      </c>
      <c r="D20">
        <f t="shared" si="3"/>
        <v>28.3125</v>
      </c>
      <c r="E20">
        <f t="shared" si="4"/>
        <v>28.3125</v>
      </c>
      <c r="F20">
        <f t="shared" si="5"/>
        <v>0</v>
      </c>
      <c r="G20" s="3"/>
      <c r="H20">
        <f t="shared" si="6"/>
        <v>3.775</v>
      </c>
      <c r="I20">
        <f t="shared" si="6"/>
        <v>3.775</v>
      </c>
      <c r="J20">
        <f t="shared" si="6"/>
        <v>3.775</v>
      </c>
      <c r="K20">
        <v>0</v>
      </c>
      <c r="L20" s="3">
        <f t="shared" si="7"/>
        <v>0.04880884817015163</v>
      </c>
      <c r="M20" s="3">
        <f t="shared" si="13"/>
        <v>0.09999999999999999</v>
      </c>
      <c r="N20" s="1">
        <f t="shared" si="8"/>
        <v>10.745161979765133</v>
      </c>
      <c r="O20" s="1">
        <f t="shared" si="9"/>
        <v>10.456426266492814</v>
      </c>
      <c r="P20" s="1">
        <f t="shared" si="10"/>
        <v>6.946614029012606</v>
      </c>
      <c r="Q20" s="1">
        <f t="shared" si="11"/>
        <v>30</v>
      </c>
    </row>
    <row r="21" spans="1:17" ht="10.5">
      <c r="A21">
        <f t="shared" si="0"/>
        <v>8</v>
      </c>
      <c r="B21">
        <f t="shared" si="1"/>
        <v>2001.5</v>
      </c>
      <c r="C21">
        <f t="shared" si="2"/>
        <v>30.2</v>
      </c>
      <c r="D21">
        <f t="shared" si="3"/>
        <v>30.2</v>
      </c>
      <c r="E21">
        <f t="shared" si="4"/>
        <v>30.2</v>
      </c>
      <c r="F21">
        <f t="shared" si="5"/>
        <v>0</v>
      </c>
      <c r="G21" s="3"/>
      <c r="H21">
        <f t="shared" si="6"/>
        <v>3.775</v>
      </c>
      <c r="I21">
        <f t="shared" si="6"/>
        <v>3.775</v>
      </c>
      <c r="J21">
        <f t="shared" si="6"/>
        <v>3.775</v>
      </c>
      <c r="K21">
        <v>0</v>
      </c>
      <c r="L21" s="3">
        <f t="shared" si="7"/>
        <v>0.05356537528527383</v>
      </c>
      <c r="M21" s="3">
        <f t="shared" si="13"/>
        <v>0.10999999999999999</v>
      </c>
      <c r="N21" s="1">
        <f t="shared" si="8"/>
        <v>9.835208291360713</v>
      </c>
      <c r="O21" s="1">
        <f t="shared" si="9"/>
        <v>9.77493187107107</v>
      </c>
      <c r="P21" s="1">
        <f t="shared" si="10"/>
        <v>6.837490563992225</v>
      </c>
      <c r="Q21" s="1">
        <f t="shared" si="11"/>
        <v>29.999999999999996</v>
      </c>
    </row>
    <row r="22" spans="1:17" ht="10.5">
      <c r="A22">
        <f t="shared" si="0"/>
        <v>8.5</v>
      </c>
      <c r="B22">
        <f t="shared" si="1"/>
        <v>2002</v>
      </c>
      <c r="C22">
        <f t="shared" si="2"/>
        <v>32.0875</v>
      </c>
      <c r="D22">
        <f t="shared" si="3"/>
        <v>32.0875</v>
      </c>
      <c r="E22">
        <f t="shared" si="4"/>
        <v>32.0875</v>
      </c>
      <c r="F22">
        <f t="shared" si="5"/>
        <v>0</v>
      </c>
      <c r="G22" s="3"/>
      <c r="H22">
        <f t="shared" si="6"/>
        <v>3.775</v>
      </c>
      <c r="I22">
        <f t="shared" si="6"/>
        <v>3.775</v>
      </c>
      <c r="J22">
        <f t="shared" si="6"/>
        <v>3.775</v>
      </c>
      <c r="K22">
        <v>0</v>
      </c>
      <c r="L22" s="3">
        <f t="shared" si="7"/>
        <v>0.05830052442583611</v>
      </c>
      <c r="M22" s="3">
        <f t="shared" si="13"/>
        <v>0.11999999999999998</v>
      </c>
      <c r="N22" s="1">
        <f t="shared" si="8"/>
        <v>9.076736139727478</v>
      </c>
      <c r="O22" s="1">
        <f t="shared" si="9"/>
        <v>9.152120721001655</v>
      </c>
      <c r="P22" s="1">
        <f t="shared" si="10"/>
        <v>6.727531418557307</v>
      </c>
      <c r="Q22" s="1">
        <f t="shared" si="11"/>
        <v>30</v>
      </c>
    </row>
    <row r="23" spans="1:17" ht="10.5">
      <c r="A23">
        <f t="shared" si="0"/>
        <v>9</v>
      </c>
      <c r="B23">
        <f t="shared" si="1"/>
        <v>2002.5</v>
      </c>
      <c r="C23">
        <f t="shared" si="2"/>
        <v>33.975</v>
      </c>
      <c r="D23">
        <f t="shared" si="3"/>
        <v>33.975</v>
      </c>
      <c r="E23">
        <f t="shared" si="4"/>
        <v>33.975</v>
      </c>
      <c r="F23">
        <f t="shared" si="5"/>
        <v>0</v>
      </c>
      <c r="G23" s="3"/>
      <c r="H23">
        <f t="shared" si="6"/>
        <v>3.775</v>
      </c>
      <c r="I23">
        <f t="shared" si="6"/>
        <v>3.775</v>
      </c>
      <c r="J23">
        <f t="shared" si="6"/>
        <v>3.775</v>
      </c>
      <c r="K23">
        <v>0</v>
      </c>
      <c r="L23" s="3">
        <f t="shared" si="7"/>
        <v>0.06301458127346482</v>
      </c>
      <c r="M23" s="3">
        <f t="shared" si="13"/>
        <v>0.12999999999999998</v>
      </c>
      <c r="N23" s="1">
        <f t="shared" si="8"/>
        <v>8.434931583871231</v>
      </c>
      <c r="O23" s="1">
        <f t="shared" si="9"/>
        <v>8.585434963363314</v>
      </c>
      <c r="P23" s="1">
        <f t="shared" si="10"/>
        <v>6.61691260886686</v>
      </c>
      <c r="Q23" s="1">
        <f t="shared" si="11"/>
        <v>30</v>
      </c>
    </row>
    <row r="24" spans="1:17" ht="10.5">
      <c r="A24">
        <f t="shared" si="0"/>
        <v>9.5</v>
      </c>
      <c r="B24">
        <f t="shared" si="1"/>
        <v>2003</v>
      </c>
      <c r="C24">
        <f t="shared" si="2"/>
        <v>35.8625</v>
      </c>
      <c r="D24">
        <f t="shared" si="3"/>
        <v>35.8625</v>
      </c>
      <c r="E24">
        <f t="shared" si="4"/>
        <v>35.8625</v>
      </c>
      <c r="F24">
        <f t="shared" si="5"/>
        <v>0</v>
      </c>
      <c r="G24" s="3"/>
      <c r="H24">
        <f t="shared" si="6"/>
        <v>3.775</v>
      </c>
      <c r="I24">
        <f t="shared" si="6"/>
        <v>3.775</v>
      </c>
      <c r="J24">
        <f t="shared" si="6"/>
        <v>3.775</v>
      </c>
      <c r="K24">
        <v>0</v>
      </c>
      <c r="L24" s="3">
        <f t="shared" si="7"/>
        <v>0.06770782520313112</v>
      </c>
      <c r="M24" s="3">
        <f t="shared" si="13"/>
        <v>0.13999999999999999</v>
      </c>
      <c r="N24" s="1">
        <f t="shared" si="8"/>
        <v>7.884803810734722</v>
      </c>
      <c r="O24" s="1">
        <f t="shared" si="9"/>
        <v>8.071470542416675</v>
      </c>
      <c r="P24" s="1">
        <f t="shared" si="10"/>
        <v>6.505811630515862</v>
      </c>
      <c r="Q24" s="1">
        <f t="shared" si="11"/>
        <v>29.999999999999996</v>
      </c>
    </row>
    <row r="25" spans="1:17" ht="10.5">
      <c r="A25">
        <f t="shared" si="0"/>
        <v>10</v>
      </c>
      <c r="B25">
        <f t="shared" si="1"/>
        <v>2003.5</v>
      </c>
      <c r="C25">
        <f t="shared" si="2"/>
        <v>37.75</v>
      </c>
      <c r="D25">
        <f t="shared" si="3"/>
        <v>37.75</v>
      </c>
      <c r="E25">
        <f t="shared" si="4"/>
        <v>1037.75</v>
      </c>
      <c r="F25">
        <f t="shared" si="5"/>
        <v>0</v>
      </c>
      <c r="G25" s="3"/>
      <c r="H25">
        <f aca="true" t="shared" si="14" ref="H25:I44">7.55/2</f>
        <v>3.775</v>
      </c>
      <c r="I25">
        <f t="shared" si="14"/>
        <v>3.775</v>
      </c>
      <c r="J25">
        <f>7.55/2+100</f>
        <v>103.775</v>
      </c>
      <c r="K25">
        <v>0</v>
      </c>
      <c r="L25" s="3">
        <f t="shared" si="7"/>
        <v>0.07238052947636087</v>
      </c>
      <c r="M25" s="3">
        <f t="shared" si="13"/>
        <v>0.15</v>
      </c>
      <c r="N25" s="1">
        <f t="shared" si="8"/>
        <v>7.4080011221305995</v>
      </c>
      <c r="O25" s="1">
        <f t="shared" si="9"/>
        <v>7.6063174334809265</v>
      </c>
      <c r="P25" s="1">
        <f t="shared" si="10"/>
        <v>6.394406240733274</v>
      </c>
      <c r="Q25" s="1">
        <f t="shared" si="11"/>
        <v>29.999999999999996</v>
      </c>
    </row>
    <row r="26" spans="1:17" ht="10.5">
      <c r="A26">
        <f t="shared" si="0"/>
        <v>10.5</v>
      </c>
      <c r="B26">
        <f t="shared" si="1"/>
        <v>2004</v>
      </c>
      <c r="C26">
        <f aca="true" t="shared" si="15" ref="C26:C65">H26*$A26</f>
        <v>39.637499999999996</v>
      </c>
      <c r="D26">
        <f aca="true" t="shared" si="16" ref="D26:D65">I26*$A26</f>
        <v>39.637499999999996</v>
      </c>
      <c r="F26">
        <f aca="true" t="shared" si="17" ref="F26:F65">K26*$A26</f>
        <v>0</v>
      </c>
      <c r="G26" s="3"/>
      <c r="H26">
        <f t="shared" si="14"/>
        <v>3.775</v>
      </c>
      <c r="I26">
        <f t="shared" si="14"/>
        <v>3.775</v>
      </c>
      <c r="K26">
        <v>0</v>
      </c>
      <c r="L26" s="3">
        <f t="shared" si="7"/>
        <v>0.07703296142690075</v>
      </c>
      <c r="M26" s="3">
        <f t="shared" si="13"/>
        <v>0.16</v>
      </c>
      <c r="N26" s="1">
        <f t="shared" si="8"/>
        <v>6.990760174782651</v>
      </c>
      <c r="O26" s="1">
        <f t="shared" si="9"/>
        <v>7.185834640395254</v>
      </c>
      <c r="P26" s="1">
        <f t="shared" si="10"/>
        <v>6.282873259400659</v>
      </c>
      <c r="Q26" s="1">
        <f t="shared" si="11"/>
        <v>29.999999999999996</v>
      </c>
    </row>
    <row r="27" spans="1:17" ht="10.5">
      <c r="A27">
        <f t="shared" si="0"/>
        <v>11</v>
      </c>
      <c r="B27">
        <f t="shared" si="1"/>
        <v>2004.5</v>
      </c>
      <c r="C27">
        <f t="shared" si="15"/>
        <v>41.525</v>
      </c>
      <c r="D27">
        <f t="shared" si="16"/>
        <v>41.525</v>
      </c>
      <c r="F27">
        <f t="shared" si="17"/>
        <v>0</v>
      </c>
      <c r="G27" s="3"/>
      <c r="H27">
        <f t="shared" si="14"/>
        <v>3.775</v>
      </c>
      <c r="I27">
        <f t="shared" si="14"/>
        <v>3.775</v>
      </c>
      <c r="K27">
        <v>0</v>
      </c>
      <c r="L27" s="3">
        <f t="shared" si="7"/>
        <v>0.08166538263919665</v>
      </c>
      <c r="M27" s="3">
        <f t="shared" si="13"/>
        <v>0.17</v>
      </c>
      <c r="N27" s="1">
        <f t="shared" si="8"/>
        <v>6.622560732546031</v>
      </c>
      <c r="O27" s="1">
        <f t="shared" si="9"/>
        <v>6.805859151034778</v>
      </c>
      <c r="P27" s="1">
        <f t="shared" si="10"/>
        <v>6.171387405609195</v>
      </c>
      <c r="Q27" s="1">
        <f t="shared" si="11"/>
        <v>30.000000000000004</v>
      </c>
    </row>
    <row r="28" spans="1:17" ht="10.5">
      <c r="A28">
        <f t="shared" si="0"/>
        <v>11.5</v>
      </c>
      <c r="B28">
        <f t="shared" si="1"/>
        <v>2005</v>
      </c>
      <c r="C28">
        <f t="shared" si="15"/>
        <v>43.4125</v>
      </c>
      <c r="D28">
        <f t="shared" si="16"/>
        <v>43.4125</v>
      </c>
      <c r="F28">
        <f t="shared" si="17"/>
        <v>0</v>
      </c>
      <c r="G28" s="3"/>
      <c r="H28">
        <f t="shared" si="14"/>
        <v>3.775</v>
      </c>
      <c r="I28">
        <f t="shared" si="14"/>
        <v>3.775</v>
      </c>
      <c r="K28">
        <v>0</v>
      </c>
      <c r="L28" s="3">
        <f t="shared" si="7"/>
        <v>0.08627804912002146</v>
      </c>
      <c r="M28" s="3">
        <f t="shared" si="13"/>
        <v>0.18000000000000002</v>
      </c>
      <c r="N28" s="1">
        <f t="shared" si="8"/>
        <v>6.29522420471576</v>
      </c>
      <c r="O28" s="1">
        <f t="shared" si="9"/>
        <v>6.462354863771785</v>
      </c>
      <c r="P28" s="1">
        <f t="shared" si="10"/>
        <v>6.060120185297716</v>
      </c>
      <c r="Q28" s="1">
        <f t="shared" si="11"/>
        <v>29.999999999999996</v>
      </c>
    </row>
    <row r="29" spans="1:17" ht="10.5">
      <c r="A29">
        <f t="shared" si="0"/>
        <v>12</v>
      </c>
      <c r="B29">
        <f t="shared" si="1"/>
        <v>2005.5</v>
      </c>
      <c r="C29">
        <f t="shared" si="15"/>
        <v>45.3</v>
      </c>
      <c r="D29">
        <f t="shared" si="16"/>
        <v>45.3</v>
      </c>
      <c r="F29">
        <f t="shared" si="17"/>
        <v>0</v>
      </c>
      <c r="G29" s="3"/>
      <c r="H29">
        <f t="shared" si="14"/>
        <v>3.775</v>
      </c>
      <c r="I29">
        <f t="shared" si="14"/>
        <v>3.775</v>
      </c>
      <c r="K29">
        <v>0</v>
      </c>
      <c r="L29" s="3">
        <f t="shared" si="7"/>
        <v>0.09087121146357147</v>
      </c>
      <c r="M29" s="3">
        <f t="shared" si="13"/>
        <v>0.19000000000000003</v>
      </c>
      <c r="N29" s="1">
        <f t="shared" si="8"/>
        <v>6.002296182238466</v>
      </c>
      <c r="O29" s="1">
        <f t="shared" si="9"/>
        <v>6.151510925066335</v>
      </c>
      <c r="P29" s="1">
        <f t="shared" si="10"/>
        <v>5.949238844005539</v>
      </c>
      <c r="Q29" s="1">
        <f t="shared" si="11"/>
        <v>30</v>
      </c>
    </row>
    <row r="30" spans="1:15" ht="10.5">
      <c r="A30">
        <f t="shared" si="0"/>
        <v>12.5</v>
      </c>
      <c r="B30">
        <f t="shared" si="1"/>
        <v>2006</v>
      </c>
      <c r="C30">
        <f t="shared" si="15"/>
        <v>47.1875</v>
      </c>
      <c r="D30">
        <f t="shared" si="16"/>
        <v>47.1875</v>
      </c>
      <c r="F30">
        <f t="shared" si="17"/>
        <v>0</v>
      </c>
      <c r="H30">
        <f t="shared" si="14"/>
        <v>3.775</v>
      </c>
      <c r="I30">
        <f t="shared" si="14"/>
        <v>3.775</v>
      </c>
      <c r="K30">
        <v>0</v>
      </c>
      <c r="L30" s="3">
        <f t="shared" si="7"/>
        <v>0.09544511501033215</v>
      </c>
      <c r="M30" s="3">
        <f aca="true" t="shared" si="18" ref="M30:M36">M29+0.01</f>
        <v>0.20000000000000004</v>
      </c>
      <c r="N30" s="1">
        <f aca="true" t="shared" si="19" ref="N30:N36">NPV(L30,C$6:C$205)/NPV(L30,H$6:H$205)</f>
        <v>5.738614457761467</v>
      </c>
      <c r="O30" s="1">
        <f aca="true" t="shared" si="20" ref="O30:O36">NPV(L30,D$6:D$65)/NPV(L30,I$6:I$65)</f>
        <v>5.86979991273197</v>
      </c>
    </row>
    <row r="31" spans="1:15" ht="10.5">
      <c r="A31">
        <f t="shared" si="0"/>
        <v>13</v>
      </c>
      <c r="B31">
        <f t="shared" si="1"/>
        <v>2006.5</v>
      </c>
      <c r="C31">
        <f t="shared" si="15"/>
        <v>49.074999999999996</v>
      </c>
      <c r="D31">
        <f t="shared" si="16"/>
        <v>49.074999999999996</v>
      </c>
      <c r="F31">
        <f t="shared" si="17"/>
        <v>0</v>
      </c>
      <c r="H31">
        <f t="shared" si="14"/>
        <v>3.775</v>
      </c>
      <c r="I31">
        <f t="shared" si="14"/>
        <v>3.775</v>
      </c>
      <c r="K31">
        <v>0</v>
      </c>
      <c r="L31" s="3">
        <f t="shared" si="7"/>
        <v>0.10000000000000009</v>
      </c>
      <c r="M31" s="3">
        <f t="shared" si="18"/>
        <v>0.21000000000000005</v>
      </c>
      <c r="N31" s="1">
        <f t="shared" si="19"/>
        <v>5.500000791611095</v>
      </c>
      <c r="O31" s="1">
        <f t="shared" si="20"/>
        <v>5.6140057772359215</v>
      </c>
    </row>
    <row r="32" spans="1:15" ht="10.5">
      <c r="A32">
        <f t="shared" si="0"/>
        <v>13.5</v>
      </c>
      <c r="B32">
        <f t="shared" si="1"/>
        <v>2007</v>
      </c>
      <c r="C32">
        <f t="shared" si="15"/>
        <v>50.9625</v>
      </c>
      <c r="D32">
        <f t="shared" si="16"/>
        <v>50.9625</v>
      </c>
      <c r="F32">
        <f t="shared" si="17"/>
        <v>0</v>
      </c>
      <c r="H32">
        <f t="shared" si="14"/>
        <v>3.775</v>
      </c>
      <c r="I32">
        <f t="shared" si="14"/>
        <v>3.775</v>
      </c>
      <c r="K32">
        <v>0</v>
      </c>
      <c r="L32" s="3">
        <f t="shared" si="7"/>
        <v>0.10453610171872607</v>
      </c>
      <c r="M32" s="3">
        <f t="shared" si="18"/>
        <v>0.22000000000000006</v>
      </c>
      <c r="N32" s="1">
        <f t="shared" si="19"/>
        <v>5.283036970048458</v>
      </c>
      <c r="O32" s="1">
        <f t="shared" si="20"/>
        <v>5.381230140459482</v>
      </c>
    </row>
    <row r="33" spans="1:15" ht="10.5">
      <c r="A33">
        <f t="shared" si="0"/>
        <v>14</v>
      </c>
      <c r="B33">
        <f t="shared" si="1"/>
        <v>2007.5</v>
      </c>
      <c r="C33">
        <f t="shared" si="15"/>
        <v>52.85</v>
      </c>
      <c r="D33">
        <f t="shared" si="16"/>
        <v>52.85</v>
      </c>
      <c r="F33">
        <f t="shared" si="17"/>
        <v>0</v>
      </c>
      <c r="H33">
        <f t="shared" si="14"/>
        <v>3.775</v>
      </c>
      <c r="I33">
        <f t="shared" si="14"/>
        <v>3.775</v>
      </c>
      <c r="K33">
        <v>0</v>
      </c>
      <c r="L33" s="3">
        <f t="shared" si="7"/>
        <v>0.10905365064094164</v>
      </c>
      <c r="M33" s="3">
        <f t="shared" si="18"/>
        <v>0.23000000000000007</v>
      </c>
      <c r="N33" s="1">
        <f t="shared" si="19"/>
        <v>5.0848994185660175</v>
      </c>
      <c r="O33" s="1">
        <f t="shared" si="20"/>
        <v>5.168883950147598</v>
      </c>
    </row>
    <row r="34" spans="1:15" ht="10.5">
      <c r="A34">
        <f t="shared" si="0"/>
        <v>14.5</v>
      </c>
      <c r="B34">
        <f t="shared" si="1"/>
        <v>2008</v>
      </c>
      <c r="C34">
        <f t="shared" si="15"/>
        <v>54.7375</v>
      </c>
      <c r="D34">
        <f t="shared" si="16"/>
        <v>54.7375</v>
      </c>
      <c r="F34">
        <f t="shared" si="17"/>
        <v>0</v>
      </c>
      <c r="H34">
        <f t="shared" si="14"/>
        <v>3.775</v>
      </c>
      <c r="I34">
        <f t="shared" si="14"/>
        <v>3.775</v>
      </c>
      <c r="K34">
        <v>0</v>
      </c>
      <c r="L34" s="3">
        <f t="shared" si="7"/>
        <v>0.11355287256600444</v>
      </c>
      <c r="M34" s="3">
        <f t="shared" si="18"/>
        <v>0.24000000000000007</v>
      </c>
      <c r="N34" s="1">
        <f t="shared" si="19"/>
        <v>4.903235235798348</v>
      </c>
      <c r="O34" s="1">
        <f t="shared" si="20"/>
        <v>4.974669905774328</v>
      </c>
    </row>
    <row r="35" spans="1:15" ht="10.5">
      <c r="A35">
        <f t="shared" si="0"/>
        <v>15</v>
      </c>
      <c r="B35">
        <f t="shared" si="1"/>
        <v>2008.5</v>
      </c>
      <c r="C35">
        <f t="shared" si="15"/>
        <v>56.625</v>
      </c>
      <c r="D35">
        <f t="shared" si="16"/>
        <v>56.625</v>
      </c>
      <c r="F35">
        <f t="shared" si="17"/>
        <v>0</v>
      </c>
      <c r="H35">
        <f t="shared" si="14"/>
        <v>3.775</v>
      </c>
      <c r="I35">
        <f t="shared" si="14"/>
        <v>3.775</v>
      </c>
      <c r="K35">
        <v>0</v>
      </c>
      <c r="L35" s="3">
        <f t="shared" si="7"/>
        <v>0.1180339887498949</v>
      </c>
      <c r="M35" s="3">
        <f t="shared" si="18"/>
        <v>0.25000000000000006</v>
      </c>
      <c r="N35" s="1">
        <f t="shared" si="19"/>
        <v>4.736068017805483</v>
      </c>
      <c r="O35" s="1">
        <f t="shared" si="20"/>
        <v>4.796559668419326</v>
      </c>
    </row>
    <row r="36" spans="1:15" ht="10.5">
      <c r="A36">
        <f t="shared" si="0"/>
        <v>15.5</v>
      </c>
      <c r="B36">
        <f t="shared" si="1"/>
        <v>2009</v>
      </c>
      <c r="C36">
        <f t="shared" si="15"/>
        <v>58.512499999999996</v>
      </c>
      <c r="D36">
        <f t="shared" si="16"/>
        <v>58.512499999999996</v>
      </c>
      <c r="F36">
        <f t="shared" si="17"/>
        <v>0</v>
      </c>
      <c r="H36">
        <f t="shared" si="14"/>
        <v>3.775</v>
      </c>
      <c r="I36">
        <f t="shared" si="14"/>
        <v>3.775</v>
      </c>
      <c r="K36">
        <v>0</v>
      </c>
      <c r="L36" s="3">
        <f t="shared" si="7"/>
        <v>0.12249721603218244</v>
      </c>
      <c r="M36" s="3">
        <f t="shared" si="18"/>
        <v>0.26000000000000006</v>
      </c>
      <c r="N36" s="1">
        <f t="shared" si="19"/>
        <v>4.581725434694954</v>
      </c>
      <c r="O36" s="1">
        <f t="shared" si="20"/>
        <v>4.632768706860495</v>
      </c>
    </row>
    <row r="37" spans="1:11" ht="10.5">
      <c r="A37">
        <f t="shared" si="0"/>
        <v>16</v>
      </c>
      <c r="B37">
        <f t="shared" si="1"/>
        <v>2009.5</v>
      </c>
      <c r="C37">
        <f t="shared" si="15"/>
        <v>60.4</v>
      </c>
      <c r="D37">
        <f t="shared" si="16"/>
        <v>60.4</v>
      </c>
      <c r="F37">
        <f t="shared" si="17"/>
        <v>0</v>
      </c>
      <c r="H37">
        <f t="shared" si="14"/>
        <v>3.775</v>
      </c>
      <c r="I37">
        <f t="shared" si="14"/>
        <v>3.775</v>
      </c>
      <c r="K37">
        <v>0</v>
      </c>
    </row>
    <row r="38" spans="1:11" ht="10.5">
      <c r="A38">
        <f aca="true" t="shared" si="21" ref="A38:A69">B38-B$5</f>
        <v>16.5</v>
      </c>
      <c r="B38">
        <f aca="true" t="shared" si="22" ref="B38:B69">B37+0.5</f>
        <v>2010</v>
      </c>
      <c r="C38">
        <f t="shared" si="15"/>
        <v>62.2875</v>
      </c>
      <c r="D38">
        <f t="shared" si="16"/>
        <v>62.2875</v>
      </c>
      <c r="F38">
        <f t="shared" si="17"/>
        <v>0</v>
      </c>
      <c r="H38">
        <f t="shared" si="14"/>
        <v>3.775</v>
      </c>
      <c r="I38">
        <f t="shared" si="14"/>
        <v>3.775</v>
      </c>
      <c r="K38">
        <v>0</v>
      </c>
    </row>
    <row r="39" spans="1:11" ht="10.5">
      <c r="A39">
        <f t="shared" si="21"/>
        <v>17</v>
      </c>
      <c r="B39">
        <f t="shared" si="22"/>
        <v>2010.5</v>
      </c>
      <c r="C39">
        <f t="shared" si="15"/>
        <v>64.175</v>
      </c>
      <c r="D39">
        <f t="shared" si="16"/>
        <v>64.175</v>
      </c>
      <c r="F39">
        <f t="shared" si="17"/>
        <v>0</v>
      </c>
      <c r="H39">
        <f t="shared" si="14"/>
        <v>3.775</v>
      </c>
      <c r="I39">
        <f t="shared" si="14"/>
        <v>3.775</v>
      </c>
      <c r="K39">
        <v>0</v>
      </c>
    </row>
    <row r="40" spans="1:11" ht="10.5">
      <c r="A40">
        <f t="shared" si="21"/>
        <v>17.5</v>
      </c>
      <c r="B40">
        <f t="shared" si="22"/>
        <v>2011</v>
      </c>
      <c r="C40">
        <f t="shared" si="15"/>
        <v>66.0625</v>
      </c>
      <c r="D40">
        <f t="shared" si="16"/>
        <v>66.0625</v>
      </c>
      <c r="F40">
        <f t="shared" si="17"/>
        <v>0</v>
      </c>
      <c r="H40">
        <f t="shared" si="14"/>
        <v>3.775</v>
      </c>
      <c r="I40">
        <f t="shared" si="14"/>
        <v>3.775</v>
      </c>
      <c r="K40">
        <v>0</v>
      </c>
    </row>
    <row r="41" spans="1:11" ht="10.5">
      <c r="A41">
        <f t="shared" si="21"/>
        <v>18</v>
      </c>
      <c r="B41">
        <f t="shared" si="22"/>
        <v>2011.5</v>
      </c>
      <c r="C41">
        <f t="shared" si="15"/>
        <v>67.95</v>
      </c>
      <c r="D41">
        <f t="shared" si="16"/>
        <v>67.95</v>
      </c>
      <c r="F41">
        <f t="shared" si="17"/>
        <v>0</v>
      </c>
      <c r="H41">
        <f t="shared" si="14"/>
        <v>3.775</v>
      </c>
      <c r="I41">
        <f t="shared" si="14"/>
        <v>3.775</v>
      </c>
      <c r="K41">
        <v>0</v>
      </c>
    </row>
    <row r="42" spans="1:11" ht="10.5">
      <c r="A42">
        <f t="shared" si="21"/>
        <v>18.5</v>
      </c>
      <c r="B42">
        <f t="shared" si="22"/>
        <v>2012</v>
      </c>
      <c r="C42">
        <f t="shared" si="15"/>
        <v>69.83749999999999</v>
      </c>
      <c r="D42">
        <f t="shared" si="16"/>
        <v>69.83749999999999</v>
      </c>
      <c r="F42">
        <f t="shared" si="17"/>
        <v>0</v>
      </c>
      <c r="H42">
        <f t="shared" si="14"/>
        <v>3.775</v>
      </c>
      <c r="I42">
        <f t="shared" si="14"/>
        <v>3.775</v>
      </c>
      <c r="K42">
        <v>0</v>
      </c>
    </row>
    <row r="43" spans="1:11" ht="10.5">
      <c r="A43">
        <f t="shared" si="21"/>
        <v>19</v>
      </c>
      <c r="B43">
        <f t="shared" si="22"/>
        <v>2012.5</v>
      </c>
      <c r="C43">
        <f t="shared" si="15"/>
        <v>71.725</v>
      </c>
      <c r="D43">
        <f t="shared" si="16"/>
        <v>71.725</v>
      </c>
      <c r="F43">
        <f t="shared" si="17"/>
        <v>0</v>
      </c>
      <c r="H43">
        <f t="shared" si="14"/>
        <v>3.775</v>
      </c>
      <c r="I43">
        <f t="shared" si="14"/>
        <v>3.775</v>
      </c>
      <c r="K43">
        <v>0</v>
      </c>
    </row>
    <row r="44" spans="1:11" ht="10.5">
      <c r="A44">
        <f t="shared" si="21"/>
        <v>19.5</v>
      </c>
      <c r="B44">
        <f t="shared" si="22"/>
        <v>2013</v>
      </c>
      <c r="C44">
        <f t="shared" si="15"/>
        <v>73.6125</v>
      </c>
      <c r="D44">
        <f t="shared" si="16"/>
        <v>73.6125</v>
      </c>
      <c r="F44">
        <f t="shared" si="17"/>
        <v>0</v>
      </c>
      <c r="H44">
        <f t="shared" si="14"/>
        <v>3.775</v>
      </c>
      <c r="I44">
        <f t="shared" si="14"/>
        <v>3.775</v>
      </c>
      <c r="K44">
        <v>0</v>
      </c>
    </row>
    <row r="45" spans="1:11" ht="10.5">
      <c r="A45">
        <f t="shared" si="21"/>
        <v>20</v>
      </c>
      <c r="B45">
        <f t="shared" si="22"/>
        <v>2013.5</v>
      </c>
      <c r="C45">
        <f t="shared" si="15"/>
        <v>75.5</v>
      </c>
      <c r="D45">
        <f t="shared" si="16"/>
        <v>75.5</v>
      </c>
      <c r="F45">
        <f t="shared" si="17"/>
        <v>0</v>
      </c>
      <c r="H45">
        <f aca="true" t="shared" si="23" ref="H45:I64">7.55/2</f>
        <v>3.775</v>
      </c>
      <c r="I45">
        <f t="shared" si="23"/>
        <v>3.775</v>
      </c>
      <c r="K45">
        <v>0</v>
      </c>
    </row>
    <row r="46" spans="1:11" ht="10.5">
      <c r="A46">
        <f t="shared" si="21"/>
        <v>20.5</v>
      </c>
      <c r="B46">
        <f t="shared" si="22"/>
        <v>2014</v>
      </c>
      <c r="C46">
        <f t="shared" si="15"/>
        <v>77.3875</v>
      </c>
      <c r="D46">
        <f t="shared" si="16"/>
        <v>77.3875</v>
      </c>
      <c r="F46">
        <f t="shared" si="17"/>
        <v>0</v>
      </c>
      <c r="H46">
        <f t="shared" si="23"/>
        <v>3.775</v>
      </c>
      <c r="I46">
        <f t="shared" si="23"/>
        <v>3.775</v>
      </c>
      <c r="K46">
        <v>0</v>
      </c>
    </row>
    <row r="47" spans="1:11" ht="10.5">
      <c r="A47">
        <f t="shared" si="21"/>
        <v>21</v>
      </c>
      <c r="B47">
        <f t="shared" si="22"/>
        <v>2014.5</v>
      </c>
      <c r="C47">
        <f t="shared" si="15"/>
        <v>79.27499999999999</v>
      </c>
      <c r="D47">
        <f t="shared" si="16"/>
        <v>79.27499999999999</v>
      </c>
      <c r="F47">
        <f t="shared" si="17"/>
        <v>0</v>
      </c>
      <c r="H47">
        <f t="shared" si="23"/>
        <v>3.775</v>
      </c>
      <c r="I47">
        <f t="shared" si="23"/>
        <v>3.775</v>
      </c>
      <c r="K47">
        <v>0</v>
      </c>
    </row>
    <row r="48" spans="1:11" ht="10.5">
      <c r="A48">
        <f t="shared" si="21"/>
        <v>21.5</v>
      </c>
      <c r="B48">
        <f t="shared" si="22"/>
        <v>2015</v>
      </c>
      <c r="C48">
        <f t="shared" si="15"/>
        <v>81.1625</v>
      </c>
      <c r="D48">
        <f t="shared" si="16"/>
        <v>81.1625</v>
      </c>
      <c r="F48">
        <f t="shared" si="17"/>
        <v>0</v>
      </c>
      <c r="H48">
        <f t="shared" si="23"/>
        <v>3.775</v>
      </c>
      <c r="I48">
        <f t="shared" si="23"/>
        <v>3.775</v>
      </c>
      <c r="K48">
        <v>0</v>
      </c>
    </row>
    <row r="49" spans="1:11" ht="10.5">
      <c r="A49">
        <f t="shared" si="21"/>
        <v>22</v>
      </c>
      <c r="B49">
        <f t="shared" si="22"/>
        <v>2015.5</v>
      </c>
      <c r="C49">
        <f t="shared" si="15"/>
        <v>83.05</v>
      </c>
      <c r="D49">
        <f t="shared" si="16"/>
        <v>83.05</v>
      </c>
      <c r="F49">
        <f t="shared" si="17"/>
        <v>0</v>
      </c>
      <c r="H49">
        <f t="shared" si="23"/>
        <v>3.775</v>
      </c>
      <c r="I49">
        <f t="shared" si="23"/>
        <v>3.775</v>
      </c>
      <c r="K49">
        <v>0</v>
      </c>
    </row>
    <row r="50" spans="1:11" ht="10.5">
      <c r="A50">
        <f t="shared" si="21"/>
        <v>22.5</v>
      </c>
      <c r="B50">
        <f t="shared" si="22"/>
        <v>2016</v>
      </c>
      <c r="C50">
        <f t="shared" si="15"/>
        <v>84.9375</v>
      </c>
      <c r="D50">
        <f t="shared" si="16"/>
        <v>84.9375</v>
      </c>
      <c r="F50">
        <f t="shared" si="17"/>
        <v>0</v>
      </c>
      <c r="H50">
        <f t="shared" si="23"/>
        <v>3.775</v>
      </c>
      <c r="I50">
        <f t="shared" si="23"/>
        <v>3.775</v>
      </c>
      <c r="K50">
        <v>0</v>
      </c>
    </row>
    <row r="51" spans="1:11" ht="10.5">
      <c r="A51">
        <f t="shared" si="21"/>
        <v>23</v>
      </c>
      <c r="B51">
        <f t="shared" si="22"/>
        <v>2016.5</v>
      </c>
      <c r="C51">
        <f t="shared" si="15"/>
        <v>86.825</v>
      </c>
      <c r="D51">
        <f t="shared" si="16"/>
        <v>86.825</v>
      </c>
      <c r="F51">
        <f t="shared" si="17"/>
        <v>0</v>
      </c>
      <c r="H51">
        <f t="shared" si="23"/>
        <v>3.775</v>
      </c>
      <c r="I51">
        <f t="shared" si="23"/>
        <v>3.775</v>
      </c>
      <c r="K51">
        <v>0</v>
      </c>
    </row>
    <row r="52" spans="1:11" ht="10.5">
      <c r="A52">
        <f t="shared" si="21"/>
        <v>23.5</v>
      </c>
      <c r="B52">
        <f t="shared" si="22"/>
        <v>2017</v>
      </c>
      <c r="C52">
        <f t="shared" si="15"/>
        <v>88.71249999999999</v>
      </c>
      <c r="D52">
        <f t="shared" si="16"/>
        <v>88.71249999999999</v>
      </c>
      <c r="F52">
        <f t="shared" si="17"/>
        <v>0</v>
      </c>
      <c r="H52">
        <f t="shared" si="23"/>
        <v>3.775</v>
      </c>
      <c r="I52">
        <f t="shared" si="23"/>
        <v>3.775</v>
      </c>
      <c r="K52">
        <v>0</v>
      </c>
    </row>
    <row r="53" spans="1:11" ht="10.5">
      <c r="A53">
        <f t="shared" si="21"/>
        <v>24</v>
      </c>
      <c r="B53">
        <f t="shared" si="22"/>
        <v>2017.5</v>
      </c>
      <c r="C53">
        <f t="shared" si="15"/>
        <v>90.6</v>
      </c>
      <c r="D53">
        <f t="shared" si="16"/>
        <v>90.6</v>
      </c>
      <c r="F53">
        <f t="shared" si="17"/>
        <v>0</v>
      </c>
      <c r="H53">
        <f t="shared" si="23"/>
        <v>3.775</v>
      </c>
      <c r="I53">
        <f t="shared" si="23"/>
        <v>3.775</v>
      </c>
      <c r="K53">
        <v>0</v>
      </c>
    </row>
    <row r="54" spans="1:11" ht="10.5">
      <c r="A54">
        <f t="shared" si="21"/>
        <v>24.5</v>
      </c>
      <c r="B54">
        <f t="shared" si="22"/>
        <v>2018</v>
      </c>
      <c r="C54">
        <f t="shared" si="15"/>
        <v>92.4875</v>
      </c>
      <c r="D54">
        <f t="shared" si="16"/>
        <v>92.4875</v>
      </c>
      <c r="F54">
        <f t="shared" si="17"/>
        <v>0</v>
      </c>
      <c r="H54">
        <f t="shared" si="23"/>
        <v>3.775</v>
      </c>
      <c r="I54">
        <f t="shared" si="23"/>
        <v>3.775</v>
      </c>
      <c r="K54">
        <v>0</v>
      </c>
    </row>
    <row r="55" spans="1:11" ht="10.5">
      <c r="A55">
        <f t="shared" si="21"/>
        <v>25</v>
      </c>
      <c r="B55">
        <f t="shared" si="22"/>
        <v>2018.5</v>
      </c>
      <c r="C55">
        <f t="shared" si="15"/>
        <v>94.375</v>
      </c>
      <c r="D55">
        <f t="shared" si="16"/>
        <v>94.375</v>
      </c>
      <c r="F55">
        <f t="shared" si="17"/>
        <v>0</v>
      </c>
      <c r="H55">
        <f t="shared" si="23"/>
        <v>3.775</v>
      </c>
      <c r="I55">
        <f t="shared" si="23"/>
        <v>3.775</v>
      </c>
      <c r="K55">
        <v>0</v>
      </c>
    </row>
    <row r="56" spans="1:11" ht="10.5">
      <c r="A56">
        <f t="shared" si="21"/>
        <v>25.5</v>
      </c>
      <c r="B56">
        <f t="shared" si="22"/>
        <v>2019</v>
      </c>
      <c r="C56">
        <f t="shared" si="15"/>
        <v>96.2625</v>
      </c>
      <c r="D56">
        <f t="shared" si="16"/>
        <v>96.2625</v>
      </c>
      <c r="F56">
        <f t="shared" si="17"/>
        <v>0</v>
      </c>
      <c r="H56">
        <f t="shared" si="23"/>
        <v>3.775</v>
      </c>
      <c r="I56">
        <f t="shared" si="23"/>
        <v>3.775</v>
      </c>
      <c r="K56">
        <v>0</v>
      </c>
    </row>
    <row r="57" spans="1:11" ht="10.5">
      <c r="A57">
        <f t="shared" si="21"/>
        <v>26</v>
      </c>
      <c r="B57">
        <f t="shared" si="22"/>
        <v>2019.5</v>
      </c>
      <c r="C57">
        <f t="shared" si="15"/>
        <v>98.14999999999999</v>
      </c>
      <c r="D57">
        <f t="shared" si="16"/>
        <v>98.14999999999999</v>
      </c>
      <c r="F57">
        <f t="shared" si="17"/>
        <v>0</v>
      </c>
      <c r="H57">
        <f t="shared" si="23"/>
        <v>3.775</v>
      </c>
      <c r="I57">
        <f t="shared" si="23"/>
        <v>3.775</v>
      </c>
      <c r="K57">
        <v>0</v>
      </c>
    </row>
    <row r="58" spans="1:11" ht="10.5">
      <c r="A58">
        <f t="shared" si="21"/>
        <v>26.5</v>
      </c>
      <c r="B58">
        <f t="shared" si="22"/>
        <v>2020</v>
      </c>
      <c r="C58">
        <f t="shared" si="15"/>
        <v>100.0375</v>
      </c>
      <c r="D58">
        <f t="shared" si="16"/>
        <v>100.0375</v>
      </c>
      <c r="F58">
        <f t="shared" si="17"/>
        <v>0</v>
      </c>
      <c r="H58">
        <f t="shared" si="23"/>
        <v>3.775</v>
      </c>
      <c r="I58">
        <f t="shared" si="23"/>
        <v>3.775</v>
      </c>
      <c r="K58">
        <v>0</v>
      </c>
    </row>
    <row r="59" spans="1:11" ht="10.5">
      <c r="A59">
        <f t="shared" si="21"/>
        <v>27</v>
      </c>
      <c r="B59">
        <f t="shared" si="22"/>
        <v>2020.5</v>
      </c>
      <c r="C59">
        <f t="shared" si="15"/>
        <v>101.925</v>
      </c>
      <c r="D59">
        <f t="shared" si="16"/>
        <v>101.925</v>
      </c>
      <c r="F59">
        <f t="shared" si="17"/>
        <v>0</v>
      </c>
      <c r="H59">
        <f t="shared" si="23"/>
        <v>3.775</v>
      </c>
      <c r="I59">
        <f t="shared" si="23"/>
        <v>3.775</v>
      </c>
      <c r="K59">
        <v>0</v>
      </c>
    </row>
    <row r="60" spans="1:11" ht="10.5">
      <c r="A60">
        <f t="shared" si="21"/>
        <v>27.5</v>
      </c>
      <c r="B60">
        <f t="shared" si="22"/>
        <v>2021</v>
      </c>
      <c r="C60">
        <f t="shared" si="15"/>
        <v>103.8125</v>
      </c>
      <c r="D60">
        <f t="shared" si="16"/>
        <v>103.8125</v>
      </c>
      <c r="F60">
        <f t="shared" si="17"/>
        <v>0</v>
      </c>
      <c r="H60">
        <f t="shared" si="23"/>
        <v>3.775</v>
      </c>
      <c r="I60">
        <f t="shared" si="23"/>
        <v>3.775</v>
      </c>
      <c r="K60">
        <v>0</v>
      </c>
    </row>
    <row r="61" spans="1:11" ht="10.5">
      <c r="A61">
        <f t="shared" si="21"/>
        <v>28</v>
      </c>
      <c r="B61">
        <f t="shared" si="22"/>
        <v>2021.5</v>
      </c>
      <c r="C61">
        <f t="shared" si="15"/>
        <v>105.7</v>
      </c>
      <c r="D61">
        <f t="shared" si="16"/>
        <v>105.7</v>
      </c>
      <c r="F61">
        <f t="shared" si="17"/>
        <v>0</v>
      </c>
      <c r="H61">
        <f t="shared" si="23"/>
        <v>3.775</v>
      </c>
      <c r="I61">
        <f t="shared" si="23"/>
        <v>3.775</v>
      </c>
      <c r="K61">
        <v>0</v>
      </c>
    </row>
    <row r="62" spans="1:11" ht="10.5">
      <c r="A62">
        <f t="shared" si="21"/>
        <v>28.5</v>
      </c>
      <c r="B62">
        <f t="shared" si="22"/>
        <v>2022</v>
      </c>
      <c r="C62">
        <f t="shared" si="15"/>
        <v>107.58749999999999</v>
      </c>
      <c r="D62">
        <f t="shared" si="16"/>
        <v>107.58749999999999</v>
      </c>
      <c r="F62">
        <f t="shared" si="17"/>
        <v>0</v>
      </c>
      <c r="H62">
        <f t="shared" si="23"/>
        <v>3.775</v>
      </c>
      <c r="I62">
        <f t="shared" si="23"/>
        <v>3.775</v>
      </c>
      <c r="K62">
        <v>0</v>
      </c>
    </row>
    <row r="63" spans="1:11" ht="10.5">
      <c r="A63">
        <f t="shared" si="21"/>
        <v>29</v>
      </c>
      <c r="B63">
        <f t="shared" si="22"/>
        <v>2022.5</v>
      </c>
      <c r="C63">
        <f t="shared" si="15"/>
        <v>109.475</v>
      </c>
      <c r="D63">
        <f t="shared" si="16"/>
        <v>109.475</v>
      </c>
      <c r="F63">
        <f t="shared" si="17"/>
        <v>0</v>
      </c>
      <c r="H63">
        <f t="shared" si="23"/>
        <v>3.775</v>
      </c>
      <c r="I63">
        <f t="shared" si="23"/>
        <v>3.775</v>
      </c>
      <c r="K63">
        <v>0</v>
      </c>
    </row>
    <row r="64" spans="1:11" ht="10.5">
      <c r="A64">
        <f t="shared" si="21"/>
        <v>29.5</v>
      </c>
      <c r="B64">
        <f t="shared" si="22"/>
        <v>2023</v>
      </c>
      <c r="C64">
        <f t="shared" si="15"/>
        <v>111.3625</v>
      </c>
      <c r="D64">
        <f t="shared" si="16"/>
        <v>111.3625</v>
      </c>
      <c r="F64">
        <f t="shared" si="17"/>
        <v>0</v>
      </c>
      <c r="H64">
        <f t="shared" si="23"/>
        <v>3.775</v>
      </c>
      <c r="I64">
        <f t="shared" si="23"/>
        <v>3.775</v>
      </c>
      <c r="K64">
        <v>0</v>
      </c>
    </row>
    <row r="65" spans="1:11" ht="10.5">
      <c r="A65">
        <f t="shared" si="21"/>
        <v>30</v>
      </c>
      <c r="B65">
        <f t="shared" si="22"/>
        <v>2023.5</v>
      </c>
      <c r="C65">
        <f t="shared" si="15"/>
        <v>113.25</v>
      </c>
      <c r="D65">
        <f t="shared" si="16"/>
        <v>3113.25</v>
      </c>
      <c r="F65">
        <f t="shared" si="17"/>
        <v>26633.834479728266</v>
      </c>
      <c r="H65">
        <f aca="true" t="shared" si="24" ref="H65:H96">7.55/2</f>
        <v>3.775</v>
      </c>
      <c r="I65">
        <f>7.55/2+100</f>
        <v>103.775</v>
      </c>
      <c r="K65">
        <f>100*(1.0755)^30</f>
        <v>887.7944826576089</v>
      </c>
    </row>
    <row r="66" spans="1:8" ht="10.5">
      <c r="A66">
        <f t="shared" si="21"/>
        <v>30.5</v>
      </c>
      <c r="B66">
        <f t="shared" si="22"/>
        <v>2024</v>
      </c>
      <c r="C66">
        <f aca="true" t="shared" si="25" ref="C66:C97">H66*$A66</f>
        <v>115.1375</v>
      </c>
      <c r="H66">
        <f t="shared" si="24"/>
        <v>3.775</v>
      </c>
    </row>
    <row r="67" spans="1:8" ht="10.5">
      <c r="A67">
        <f t="shared" si="21"/>
        <v>31</v>
      </c>
      <c r="B67">
        <f t="shared" si="22"/>
        <v>2024.5</v>
      </c>
      <c r="C67">
        <f t="shared" si="25"/>
        <v>117.02499999999999</v>
      </c>
      <c r="H67">
        <f t="shared" si="24"/>
        <v>3.775</v>
      </c>
    </row>
    <row r="68" spans="1:8" ht="10.5">
      <c r="A68">
        <f t="shared" si="21"/>
        <v>31.5</v>
      </c>
      <c r="B68">
        <f t="shared" si="22"/>
        <v>2025</v>
      </c>
      <c r="C68">
        <f t="shared" si="25"/>
        <v>118.9125</v>
      </c>
      <c r="H68">
        <f t="shared" si="24"/>
        <v>3.775</v>
      </c>
    </row>
    <row r="69" spans="1:8" ht="10.5">
      <c r="A69">
        <f t="shared" si="21"/>
        <v>32</v>
      </c>
      <c r="B69">
        <f t="shared" si="22"/>
        <v>2025.5</v>
      </c>
      <c r="C69">
        <f t="shared" si="25"/>
        <v>120.8</v>
      </c>
      <c r="H69">
        <f t="shared" si="24"/>
        <v>3.775</v>
      </c>
    </row>
    <row r="70" spans="1:8" ht="10.5">
      <c r="A70">
        <f aca="true" t="shared" si="26" ref="A70:A101">B70-B$5</f>
        <v>32.5</v>
      </c>
      <c r="B70">
        <f aca="true" t="shared" si="27" ref="B70:B101">B69+0.5</f>
        <v>2026</v>
      </c>
      <c r="C70">
        <f t="shared" si="25"/>
        <v>122.6875</v>
      </c>
      <c r="H70">
        <f t="shared" si="24"/>
        <v>3.775</v>
      </c>
    </row>
    <row r="71" spans="1:8" ht="10.5">
      <c r="A71">
        <f t="shared" si="26"/>
        <v>33</v>
      </c>
      <c r="B71">
        <f t="shared" si="27"/>
        <v>2026.5</v>
      </c>
      <c r="C71">
        <f t="shared" si="25"/>
        <v>124.575</v>
      </c>
      <c r="H71">
        <f t="shared" si="24"/>
        <v>3.775</v>
      </c>
    </row>
    <row r="72" spans="1:8" ht="10.5">
      <c r="A72">
        <f t="shared" si="26"/>
        <v>33.5</v>
      </c>
      <c r="B72">
        <f t="shared" si="27"/>
        <v>2027</v>
      </c>
      <c r="C72">
        <f t="shared" si="25"/>
        <v>126.46249999999999</v>
      </c>
      <c r="H72">
        <f t="shared" si="24"/>
        <v>3.775</v>
      </c>
    </row>
    <row r="73" spans="1:8" ht="10.5">
      <c r="A73">
        <f t="shared" si="26"/>
        <v>34</v>
      </c>
      <c r="B73">
        <f t="shared" si="27"/>
        <v>2027.5</v>
      </c>
      <c r="C73">
        <f t="shared" si="25"/>
        <v>128.35</v>
      </c>
      <c r="H73">
        <f t="shared" si="24"/>
        <v>3.775</v>
      </c>
    </row>
    <row r="74" spans="1:8" ht="10.5">
      <c r="A74">
        <f t="shared" si="26"/>
        <v>34.5</v>
      </c>
      <c r="B74">
        <f t="shared" si="27"/>
        <v>2028</v>
      </c>
      <c r="C74">
        <f t="shared" si="25"/>
        <v>130.23749999999998</v>
      </c>
      <c r="H74">
        <f t="shared" si="24"/>
        <v>3.775</v>
      </c>
    </row>
    <row r="75" spans="1:8" ht="10.5">
      <c r="A75">
        <f t="shared" si="26"/>
        <v>35</v>
      </c>
      <c r="B75">
        <f t="shared" si="27"/>
        <v>2028.5</v>
      </c>
      <c r="C75">
        <f t="shared" si="25"/>
        <v>132.125</v>
      </c>
      <c r="H75">
        <f t="shared" si="24"/>
        <v>3.775</v>
      </c>
    </row>
    <row r="76" spans="1:8" ht="10.5">
      <c r="A76">
        <f t="shared" si="26"/>
        <v>35.5</v>
      </c>
      <c r="B76">
        <f t="shared" si="27"/>
        <v>2029</v>
      </c>
      <c r="C76">
        <f t="shared" si="25"/>
        <v>134.0125</v>
      </c>
      <c r="H76">
        <f t="shared" si="24"/>
        <v>3.775</v>
      </c>
    </row>
    <row r="77" spans="1:8" ht="10.5">
      <c r="A77">
        <f t="shared" si="26"/>
        <v>36</v>
      </c>
      <c r="B77">
        <f t="shared" si="27"/>
        <v>2029.5</v>
      </c>
      <c r="C77">
        <f t="shared" si="25"/>
        <v>135.9</v>
      </c>
      <c r="H77">
        <f t="shared" si="24"/>
        <v>3.775</v>
      </c>
    </row>
    <row r="78" spans="1:8" ht="10.5">
      <c r="A78">
        <f t="shared" si="26"/>
        <v>36.5</v>
      </c>
      <c r="B78">
        <f t="shared" si="27"/>
        <v>2030</v>
      </c>
      <c r="C78">
        <f t="shared" si="25"/>
        <v>137.7875</v>
      </c>
      <c r="H78">
        <f t="shared" si="24"/>
        <v>3.775</v>
      </c>
    </row>
    <row r="79" spans="1:8" ht="10.5">
      <c r="A79">
        <f t="shared" si="26"/>
        <v>37</v>
      </c>
      <c r="B79">
        <f t="shared" si="27"/>
        <v>2030.5</v>
      </c>
      <c r="C79">
        <f t="shared" si="25"/>
        <v>139.67499999999998</v>
      </c>
      <c r="H79">
        <f t="shared" si="24"/>
        <v>3.775</v>
      </c>
    </row>
    <row r="80" spans="1:8" ht="10.5">
      <c r="A80">
        <f t="shared" si="26"/>
        <v>37.5</v>
      </c>
      <c r="B80">
        <f t="shared" si="27"/>
        <v>2031</v>
      </c>
      <c r="C80">
        <f t="shared" si="25"/>
        <v>141.5625</v>
      </c>
      <c r="H80">
        <f t="shared" si="24"/>
        <v>3.775</v>
      </c>
    </row>
    <row r="81" spans="1:8" ht="10.5">
      <c r="A81">
        <f t="shared" si="26"/>
        <v>38</v>
      </c>
      <c r="B81">
        <f t="shared" si="27"/>
        <v>2031.5</v>
      </c>
      <c r="C81">
        <f t="shared" si="25"/>
        <v>143.45</v>
      </c>
      <c r="H81">
        <f t="shared" si="24"/>
        <v>3.775</v>
      </c>
    </row>
    <row r="82" spans="1:8" ht="10.5">
      <c r="A82">
        <f t="shared" si="26"/>
        <v>38.5</v>
      </c>
      <c r="B82">
        <f t="shared" si="27"/>
        <v>2032</v>
      </c>
      <c r="C82">
        <f t="shared" si="25"/>
        <v>145.3375</v>
      </c>
      <c r="H82">
        <f t="shared" si="24"/>
        <v>3.775</v>
      </c>
    </row>
    <row r="83" spans="1:8" ht="10.5">
      <c r="A83">
        <f t="shared" si="26"/>
        <v>39</v>
      </c>
      <c r="B83">
        <f t="shared" si="27"/>
        <v>2032.5</v>
      </c>
      <c r="C83">
        <f t="shared" si="25"/>
        <v>147.225</v>
      </c>
      <c r="H83">
        <f t="shared" si="24"/>
        <v>3.775</v>
      </c>
    </row>
    <row r="84" spans="1:8" ht="10.5">
      <c r="A84">
        <f t="shared" si="26"/>
        <v>39.5</v>
      </c>
      <c r="B84">
        <f t="shared" si="27"/>
        <v>2033</v>
      </c>
      <c r="C84">
        <f t="shared" si="25"/>
        <v>149.11249999999998</v>
      </c>
      <c r="H84">
        <f t="shared" si="24"/>
        <v>3.775</v>
      </c>
    </row>
    <row r="85" spans="1:8" ht="10.5">
      <c r="A85">
        <f t="shared" si="26"/>
        <v>40</v>
      </c>
      <c r="B85">
        <f t="shared" si="27"/>
        <v>2033.5</v>
      </c>
      <c r="C85">
        <f t="shared" si="25"/>
        <v>151</v>
      </c>
      <c r="H85">
        <f t="shared" si="24"/>
        <v>3.775</v>
      </c>
    </row>
    <row r="86" spans="1:8" ht="10.5">
      <c r="A86">
        <f t="shared" si="26"/>
        <v>40.5</v>
      </c>
      <c r="B86">
        <f t="shared" si="27"/>
        <v>2034</v>
      </c>
      <c r="C86">
        <f t="shared" si="25"/>
        <v>152.8875</v>
      </c>
      <c r="H86">
        <f t="shared" si="24"/>
        <v>3.775</v>
      </c>
    </row>
    <row r="87" spans="1:8" ht="10.5">
      <c r="A87">
        <f t="shared" si="26"/>
        <v>41</v>
      </c>
      <c r="B87">
        <f t="shared" si="27"/>
        <v>2034.5</v>
      </c>
      <c r="C87">
        <f t="shared" si="25"/>
        <v>154.775</v>
      </c>
      <c r="H87">
        <f t="shared" si="24"/>
        <v>3.775</v>
      </c>
    </row>
    <row r="88" spans="1:8" ht="10.5">
      <c r="A88">
        <f t="shared" si="26"/>
        <v>41.5</v>
      </c>
      <c r="B88">
        <f t="shared" si="27"/>
        <v>2035</v>
      </c>
      <c r="C88">
        <f t="shared" si="25"/>
        <v>156.6625</v>
      </c>
      <c r="H88">
        <f t="shared" si="24"/>
        <v>3.775</v>
      </c>
    </row>
    <row r="89" spans="1:8" ht="10.5">
      <c r="A89">
        <f t="shared" si="26"/>
        <v>42</v>
      </c>
      <c r="B89">
        <f t="shared" si="27"/>
        <v>2035.5</v>
      </c>
      <c r="C89">
        <f t="shared" si="25"/>
        <v>158.54999999999998</v>
      </c>
      <c r="H89">
        <f t="shared" si="24"/>
        <v>3.775</v>
      </c>
    </row>
    <row r="90" spans="1:8" ht="10.5">
      <c r="A90">
        <f t="shared" si="26"/>
        <v>42.5</v>
      </c>
      <c r="B90">
        <f t="shared" si="27"/>
        <v>2036</v>
      </c>
      <c r="C90">
        <f t="shared" si="25"/>
        <v>160.4375</v>
      </c>
      <c r="H90">
        <f t="shared" si="24"/>
        <v>3.775</v>
      </c>
    </row>
    <row r="91" spans="1:8" ht="10.5">
      <c r="A91">
        <f t="shared" si="26"/>
        <v>43</v>
      </c>
      <c r="B91">
        <f t="shared" si="27"/>
        <v>2036.5</v>
      </c>
      <c r="C91">
        <f t="shared" si="25"/>
        <v>162.325</v>
      </c>
      <c r="H91">
        <f t="shared" si="24"/>
        <v>3.775</v>
      </c>
    </row>
    <row r="92" spans="1:8" ht="10.5">
      <c r="A92">
        <f t="shared" si="26"/>
        <v>43.5</v>
      </c>
      <c r="B92">
        <f t="shared" si="27"/>
        <v>2037</v>
      </c>
      <c r="C92">
        <f t="shared" si="25"/>
        <v>164.2125</v>
      </c>
      <c r="H92">
        <f t="shared" si="24"/>
        <v>3.775</v>
      </c>
    </row>
    <row r="93" spans="1:8" ht="10.5">
      <c r="A93">
        <f t="shared" si="26"/>
        <v>44</v>
      </c>
      <c r="B93">
        <f t="shared" si="27"/>
        <v>2037.5</v>
      </c>
      <c r="C93">
        <f t="shared" si="25"/>
        <v>166.1</v>
      </c>
      <c r="H93">
        <f t="shared" si="24"/>
        <v>3.775</v>
      </c>
    </row>
    <row r="94" spans="1:8" ht="10.5">
      <c r="A94">
        <f t="shared" si="26"/>
        <v>44.5</v>
      </c>
      <c r="B94">
        <f t="shared" si="27"/>
        <v>2038</v>
      </c>
      <c r="C94">
        <f t="shared" si="25"/>
        <v>167.98749999999998</v>
      </c>
      <c r="H94">
        <f t="shared" si="24"/>
        <v>3.775</v>
      </c>
    </row>
    <row r="95" spans="1:8" ht="10.5">
      <c r="A95">
        <f t="shared" si="26"/>
        <v>45</v>
      </c>
      <c r="B95">
        <f t="shared" si="27"/>
        <v>2038.5</v>
      </c>
      <c r="C95">
        <f t="shared" si="25"/>
        <v>169.875</v>
      </c>
      <c r="H95">
        <f t="shared" si="24"/>
        <v>3.775</v>
      </c>
    </row>
    <row r="96" spans="1:8" ht="10.5">
      <c r="A96">
        <f t="shared" si="26"/>
        <v>45.5</v>
      </c>
      <c r="B96">
        <f t="shared" si="27"/>
        <v>2039</v>
      </c>
      <c r="C96">
        <f t="shared" si="25"/>
        <v>171.7625</v>
      </c>
      <c r="H96">
        <f t="shared" si="24"/>
        <v>3.775</v>
      </c>
    </row>
    <row r="97" spans="1:8" ht="10.5">
      <c r="A97">
        <f t="shared" si="26"/>
        <v>46</v>
      </c>
      <c r="B97">
        <f t="shared" si="27"/>
        <v>2039.5</v>
      </c>
      <c r="C97">
        <f t="shared" si="25"/>
        <v>173.65</v>
      </c>
      <c r="H97">
        <f aca="true" t="shared" si="28" ref="H97:H128">7.55/2</f>
        <v>3.775</v>
      </c>
    </row>
    <row r="98" spans="1:8" ht="10.5">
      <c r="A98">
        <f t="shared" si="26"/>
        <v>46.5</v>
      </c>
      <c r="B98">
        <f t="shared" si="27"/>
        <v>2040</v>
      </c>
      <c r="C98">
        <f aca="true" t="shared" si="29" ref="C98:C129">H98*$A98</f>
        <v>175.5375</v>
      </c>
      <c r="H98">
        <f t="shared" si="28"/>
        <v>3.775</v>
      </c>
    </row>
    <row r="99" spans="1:8" ht="10.5">
      <c r="A99">
        <f t="shared" si="26"/>
        <v>47</v>
      </c>
      <c r="B99">
        <f t="shared" si="27"/>
        <v>2040.5</v>
      </c>
      <c r="C99">
        <f t="shared" si="29"/>
        <v>177.42499999999998</v>
      </c>
      <c r="H99">
        <f t="shared" si="28"/>
        <v>3.775</v>
      </c>
    </row>
    <row r="100" spans="1:8" ht="10.5">
      <c r="A100">
        <f t="shared" si="26"/>
        <v>47.5</v>
      </c>
      <c r="B100">
        <f t="shared" si="27"/>
        <v>2041</v>
      </c>
      <c r="C100">
        <f t="shared" si="29"/>
        <v>179.3125</v>
      </c>
      <c r="H100">
        <f t="shared" si="28"/>
        <v>3.775</v>
      </c>
    </row>
    <row r="101" spans="1:8" ht="10.5">
      <c r="A101">
        <f t="shared" si="26"/>
        <v>48</v>
      </c>
      <c r="B101">
        <f t="shared" si="27"/>
        <v>2041.5</v>
      </c>
      <c r="C101">
        <f t="shared" si="29"/>
        <v>181.2</v>
      </c>
      <c r="H101">
        <f t="shared" si="28"/>
        <v>3.775</v>
      </c>
    </row>
    <row r="102" spans="1:8" ht="10.5">
      <c r="A102">
        <f aca="true" t="shared" si="30" ref="A102:A133">B102-B$5</f>
        <v>48.5</v>
      </c>
      <c r="B102">
        <f aca="true" t="shared" si="31" ref="B102:B133">B101+0.5</f>
        <v>2042</v>
      </c>
      <c r="C102">
        <f t="shared" si="29"/>
        <v>183.0875</v>
      </c>
      <c r="H102">
        <f t="shared" si="28"/>
        <v>3.775</v>
      </c>
    </row>
    <row r="103" spans="1:8" ht="10.5">
      <c r="A103">
        <f t="shared" si="30"/>
        <v>49</v>
      </c>
      <c r="B103">
        <f t="shared" si="31"/>
        <v>2042.5</v>
      </c>
      <c r="C103">
        <f t="shared" si="29"/>
        <v>184.975</v>
      </c>
      <c r="H103">
        <f t="shared" si="28"/>
        <v>3.775</v>
      </c>
    </row>
    <row r="104" spans="1:8" ht="10.5">
      <c r="A104">
        <f t="shared" si="30"/>
        <v>49.5</v>
      </c>
      <c r="B104">
        <f t="shared" si="31"/>
        <v>2043</v>
      </c>
      <c r="C104">
        <f t="shared" si="29"/>
        <v>186.86249999999998</v>
      </c>
      <c r="H104">
        <f t="shared" si="28"/>
        <v>3.775</v>
      </c>
    </row>
    <row r="105" spans="1:8" ht="10.5">
      <c r="A105">
        <f t="shared" si="30"/>
        <v>50</v>
      </c>
      <c r="B105">
        <f t="shared" si="31"/>
        <v>2043.5</v>
      </c>
      <c r="C105">
        <f t="shared" si="29"/>
        <v>188.75</v>
      </c>
      <c r="H105">
        <f t="shared" si="28"/>
        <v>3.775</v>
      </c>
    </row>
    <row r="106" spans="1:8" ht="10.5">
      <c r="A106">
        <f t="shared" si="30"/>
        <v>50.5</v>
      </c>
      <c r="B106">
        <f t="shared" si="31"/>
        <v>2044</v>
      </c>
      <c r="C106">
        <f t="shared" si="29"/>
        <v>190.6375</v>
      </c>
      <c r="H106">
        <f t="shared" si="28"/>
        <v>3.775</v>
      </c>
    </row>
    <row r="107" spans="1:8" ht="10.5">
      <c r="A107">
        <f t="shared" si="30"/>
        <v>51</v>
      </c>
      <c r="B107">
        <f t="shared" si="31"/>
        <v>2044.5</v>
      </c>
      <c r="C107">
        <f t="shared" si="29"/>
        <v>192.525</v>
      </c>
      <c r="H107">
        <f t="shared" si="28"/>
        <v>3.775</v>
      </c>
    </row>
    <row r="108" spans="1:8" ht="10.5">
      <c r="A108">
        <f t="shared" si="30"/>
        <v>51.5</v>
      </c>
      <c r="B108">
        <f t="shared" si="31"/>
        <v>2045</v>
      </c>
      <c r="C108">
        <f t="shared" si="29"/>
        <v>194.4125</v>
      </c>
      <c r="H108">
        <f t="shared" si="28"/>
        <v>3.775</v>
      </c>
    </row>
    <row r="109" spans="1:8" ht="10.5">
      <c r="A109">
        <f t="shared" si="30"/>
        <v>52</v>
      </c>
      <c r="B109">
        <f t="shared" si="31"/>
        <v>2045.5</v>
      </c>
      <c r="C109">
        <f t="shared" si="29"/>
        <v>196.29999999999998</v>
      </c>
      <c r="H109">
        <f t="shared" si="28"/>
        <v>3.775</v>
      </c>
    </row>
    <row r="110" spans="1:8" ht="10.5">
      <c r="A110">
        <f t="shared" si="30"/>
        <v>52.5</v>
      </c>
      <c r="B110">
        <f t="shared" si="31"/>
        <v>2046</v>
      </c>
      <c r="C110">
        <f t="shared" si="29"/>
        <v>198.1875</v>
      </c>
      <c r="H110">
        <f t="shared" si="28"/>
        <v>3.775</v>
      </c>
    </row>
    <row r="111" spans="1:8" ht="10.5">
      <c r="A111">
        <f t="shared" si="30"/>
        <v>53</v>
      </c>
      <c r="B111">
        <f t="shared" si="31"/>
        <v>2046.5</v>
      </c>
      <c r="C111">
        <f t="shared" si="29"/>
        <v>200.075</v>
      </c>
      <c r="H111">
        <f t="shared" si="28"/>
        <v>3.775</v>
      </c>
    </row>
    <row r="112" spans="1:8" ht="10.5">
      <c r="A112">
        <f t="shared" si="30"/>
        <v>53.5</v>
      </c>
      <c r="B112">
        <f t="shared" si="31"/>
        <v>2047</v>
      </c>
      <c r="C112">
        <f t="shared" si="29"/>
        <v>201.9625</v>
      </c>
      <c r="H112">
        <f t="shared" si="28"/>
        <v>3.775</v>
      </c>
    </row>
    <row r="113" spans="1:8" ht="10.5">
      <c r="A113">
        <f t="shared" si="30"/>
        <v>54</v>
      </c>
      <c r="B113">
        <f t="shared" si="31"/>
        <v>2047.5</v>
      </c>
      <c r="C113">
        <f t="shared" si="29"/>
        <v>203.85</v>
      </c>
      <c r="H113">
        <f t="shared" si="28"/>
        <v>3.775</v>
      </c>
    </row>
    <row r="114" spans="1:8" ht="10.5">
      <c r="A114">
        <f t="shared" si="30"/>
        <v>54.5</v>
      </c>
      <c r="B114">
        <f t="shared" si="31"/>
        <v>2048</v>
      </c>
      <c r="C114">
        <f t="shared" si="29"/>
        <v>205.73749999999998</v>
      </c>
      <c r="H114">
        <f t="shared" si="28"/>
        <v>3.775</v>
      </c>
    </row>
    <row r="115" spans="1:8" ht="10.5">
      <c r="A115">
        <f t="shared" si="30"/>
        <v>55</v>
      </c>
      <c r="B115">
        <f t="shared" si="31"/>
        <v>2048.5</v>
      </c>
      <c r="C115">
        <f t="shared" si="29"/>
        <v>207.625</v>
      </c>
      <c r="H115">
        <f t="shared" si="28"/>
        <v>3.775</v>
      </c>
    </row>
    <row r="116" spans="1:8" ht="10.5">
      <c r="A116">
        <f t="shared" si="30"/>
        <v>55.5</v>
      </c>
      <c r="B116">
        <f t="shared" si="31"/>
        <v>2049</v>
      </c>
      <c r="C116">
        <f t="shared" si="29"/>
        <v>209.5125</v>
      </c>
      <c r="H116">
        <f t="shared" si="28"/>
        <v>3.775</v>
      </c>
    </row>
    <row r="117" spans="1:8" ht="10.5">
      <c r="A117">
        <f t="shared" si="30"/>
        <v>56</v>
      </c>
      <c r="B117">
        <f t="shared" si="31"/>
        <v>2049.5</v>
      </c>
      <c r="C117">
        <f t="shared" si="29"/>
        <v>211.4</v>
      </c>
      <c r="H117">
        <f t="shared" si="28"/>
        <v>3.775</v>
      </c>
    </row>
    <row r="118" spans="1:8" ht="10.5">
      <c r="A118">
        <f t="shared" si="30"/>
        <v>56.5</v>
      </c>
      <c r="B118">
        <f t="shared" si="31"/>
        <v>2050</v>
      </c>
      <c r="C118">
        <f t="shared" si="29"/>
        <v>213.2875</v>
      </c>
      <c r="H118">
        <f t="shared" si="28"/>
        <v>3.775</v>
      </c>
    </row>
    <row r="119" spans="1:8" ht="10.5">
      <c r="A119">
        <f t="shared" si="30"/>
        <v>57</v>
      </c>
      <c r="B119">
        <f t="shared" si="31"/>
        <v>2050.5</v>
      </c>
      <c r="C119">
        <f t="shared" si="29"/>
        <v>215.17499999999998</v>
      </c>
      <c r="H119">
        <f t="shared" si="28"/>
        <v>3.775</v>
      </c>
    </row>
    <row r="120" spans="1:8" ht="10.5">
      <c r="A120">
        <f t="shared" si="30"/>
        <v>57.5</v>
      </c>
      <c r="B120">
        <f t="shared" si="31"/>
        <v>2051</v>
      </c>
      <c r="C120">
        <f t="shared" si="29"/>
        <v>217.0625</v>
      </c>
      <c r="H120">
        <f t="shared" si="28"/>
        <v>3.775</v>
      </c>
    </row>
    <row r="121" spans="1:8" ht="10.5">
      <c r="A121">
        <f t="shared" si="30"/>
        <v>58</v>
      </c>
      <c r="B121">
        <f t="shared" si="31"/>
        <v>2051.5</v>
      </c>
      <c r="C121">
        <f t="shared" si="29"/>
        <v>218.95</v>
      </c>
      <c r="H121">
        <f t="shared" si="28"/>
        <v>3.775</v>
      </c>
    </row>
    <row r="122" spans="1:8" ht="10.5">
      <c r="A122">
        <f t="shared" si="30"/>
        <v>58.5</v>
      </c>
      <c r="B122">
        <f t="shared" si="31"/>
        <v>2052</v>
      </c>
      <c r="C122">
        <f t="shared" si="29"/>
        <v>220.8375</v>
      </c>
      <c r="H122">
        <f t="shared" si="28"/>
        <v>3.775</v>
      </c>
    </row>
    <row r="123" spans="1:8" ht="10.5">
      <c r="A123">
        <f t="shared" si="30"/>
        <v>59</v>
      </c>
      <c r="B123">
        <f t="shared" si="31"/>
        <v>2052.5</v>
      </c>
      <c r="C123">
        <f t="shared" si="29"/>
        <v>222.725</v>
      </c>
      <c r="H123">
        <f t="shared" si="28"/>
        <v>3.775</v>
      </c>
    </row>
    <row r="124" spans="1:8" ht="10.5">
      <c r="A124">
        <f t="shared" si="30"/>
        <v>59.5</v>
      </c>
      <c r="B124">
        <f t="shared" si="31"/>
        <v>2053</v>
      </c>
      <c r="C124">
        <f t="shared" si="29"/>
        <v>224.61249999999998</v>
      </c>
      <c r="H124">
        <f t="shared" si="28"/>
        <v>3.775</v>
      </c>
    </row>
    <row r="125" spans="1:8" ht="10.5">
      <c r="A125">
        <f t="shared" si="30"/>
        <v>60</v>
      </c>
      <c r="B125">
        <f t="shared" si="31"/>
        <v>2053.5</v>
      </c>
      <c r="C125">
        <f t="shared" si="29"/>
        <v>226.5</v>
      </c>
      <c r="H125">
        <f t="shared" si="28"/>
        <v>3.775</v>
      </c>
    </row>
    <row r="126" spans="1:8" ht="10.5">
      <c r="A126">
        <f t="shared" si="30"/>
        <v>60.5</v>
      </c>
      <c r="B126">
        <f t="shared" si="31"/>
        <v>2054</v>
      </c>
      <c r="C126">
        <f t="shared" si="29"/>
        <v>228.3875</v>
      </c>
      <c r="H126">
        <f t="shared" si="28"/>
        <v>3.775</v>
      </c>
    </row>
    <row r="127" spans="1:8" ht="10.5">
      <c r="A127">
        <f t="shared" si="30"/>
        <v>61</v>
      </c>
      <c r="B127">
        <f t="shared" si="31"/>
        <v>2054.5</v>
      </c>
      <c r="C127">
        <f t="shared" si="29"/>
        <v>230.275</v>
      </c>
      <c r="H127">
        <f t="shared" si="28"/>
        <v>3.775</v>
      </c>
    </row>
    <row r="128" spans="1:8" ht="10.5">
      <c r="A128">
        <f t="shared" si="30"/>
        <v>61.5</v>
      </c>
      <c r="B128">
        <f t="shared" si="31"/>
        <v>2055</v>
      </c>
      <c r="C128">
        <f t="shared" si="29"/>
        <v>232.1625</v>
      </c>
      <c r="H128">
        <f t="shared" si="28"/>
        <v>3.775</v>
      </c>
    </row>
    <row r="129" spans="1:8" ht="10.5">
      <c r="A129">
        <f t="shared" si="30"/>
        <v>62</v>
      </c>
      <c r="B129">
        <f t="shared" si="31"/>
        <v>2055.5</v>
      </c>
      <c r="C129">
        <f t="shared" si="29"/>
        <v>234.04999999999998</v>
      </c>
      <c r="H129">
        <f aca="true" t="shared" si="32" ref="H129:H160">7.55/2</f>
        <v>3.775</v>
      </c>
    </row>
    <row r="130" spans="1:8" ht="10.5">
      <c r="A130">
        <f t="shared" si="30"/>
        <v>62.5</v>
      </c>
      <c r="B130">
        <f t="shared" si="31"/>
        <v>2056</v>
      </c>
      <c r="C130">
        <f aca="true" t="shared" si="33" ref="C130:C161">H130*$A130</f>
        <v>235.9375</v>
      </c>
      <c r="H130">
        <f t="shared" si="32"/>
        <v>3.775</v>
      </c>
    </row>
    <row r="131" spans="1:8" ht="10.5">
      <c r="A131">
        <f t="shared" si="30"/>
        <v>63</v>
      </c>
      <c r="B131">
        <f t="shared" si="31"/>
        <v>2056.5</v>
      </c>
      <c r="C131">
        <f t="shared" si="33"/>
        <v>237.825</v>
      </c>
      <c r="H131">
        <f t="shared" si="32"/>
        <v>3.775</v>
      </c>
    </row>
    <row r="132" spans="1:8" ht="10.5">
      <c r="A132">
        <f t="shared" si="30"/>
        <v>63.5</v>
      </c>
      <c r="B132">
        <f t="shared" si="31"/>
        <v>2057</v>
      </c>
      <c r="C132">
        <f t="shared" si="33"/>
        <v>239.7125</v>
      </c>
      <c r="H132">
        <f t="shared" si="32"/>
        <v>3.775</v>
      </c>
    </row>
    <row r="133" spans="1:8" ht="10.5">
      <c r="A133">
        <f t="shared" si="30"/>
        <v>64</v>
      </c>
      <c r="B133">
        <f t="shared" si="31"/>
        <v>2057.5</v>
      </c>
      <c r="C133">
        <f t="shared" si="33"/>
        <v>241.6</v>
      </c>
      <c r="H133">
        <f t="shared" si="32"/>
        <v>3.775</v>
      </c>
    </row>
    <row r="134" spans="1:8" ht="10.5">
      <c r="A134">
        <f aca="true" t="shared" si="34" ref="A134:A165">B134-B$5</f>
        <v>64.5</v>
      </c>
      <c r="B134">
        <f aca="true" t="shared" si="35" ref="B134:B165">B133+0.5</f>
        <v>2058</v>
      </c>
      <c r="C134">
        <f t="shared" si="33"/>
        <v>243.48749999999998</v>
      </c>
      <c r="H134">
        <f t="shared" si="32"/>
        <v>3.775</v>
      </c>
    </row>
    <row r="135" spans="1:8" ht="10.5">
      <c r="A135">
        <f t="shared" si="34"/>
        <v>65</v>
      </c>
      <c r="B135">
        <f t="shared" si="35"/>
        <v>2058.5</v>
      </c>
      <c r="C135">
        <f t="shared" si="33"/>
        <v>245.375</v>
      </c>
      <c r="H135">
        <f t="shared" si="32"/>
        <v>3.775</v>
      </c>
    </row>
    <row r="136" spans="1:8" ht="10.5">
      <c r="A136">
        <f t="shared" si="34"/>
        <v>65.5</v>
      </c>
      <c r="B136">
        <f t="shared" si="35"/>
        <v>2059</v>
      </c>
      <c r="C136">
        <f t="shared" si="33"/>
        <v>247.2625</v>
      </c>
      <c r="H136">
        <f t="shared" si="32"/>
        <v>3.775</v>
      </c>
    </row>
    <row r="137" spans="1:8" ht="10.5">
      <c r="A137">
        <f t="shared" si="34"/>
        <v>66</v>
      </c>
      <c r="B137">
        <f t="shared" si="35"/>
        <v>2059.5</v>
      </c>
      <c r="C137">
        <f t="shared" si="33"/>
        <v>249.15</v>
      </c>
      <c r="H137">
        <f t="shared" si="32"/>
        <v>3.775</v>
      </c>
    </row>
    <row r="138" spans="1:8" ht="10.5">
      <c r="A138">
        <f t="shared" si="34"/>
        <v>66.5</v>
      </c>
      <c r="B138">
        <f t="shared" si="35"/>
        <v>2060</v>
      </c>
      <c r="C138">
        <f t="shared" si="33"/>
        <v>251.0375</v>
      </c>
      <c r="H138">
        <f t="shared" si="32"/>
        <v>3.775</v>
      </c>
    </row>
    <row r="139" spans="1:8" ht="10.5">
      <c r="A139">
        <f t="shared" si="34"/>
        <v>67</v>
      </c>
      <c r="B139">
        <f t="shared" si="35"/>
        <v>2060.5</v>
      </c>
      <c r="C139">
        <f t="shared" si="33"/>
        <v>252.92499999999998</v>
      </c>
      <c r="H139">
        <f t="shared" si="32"/>
        <v>3.775</v>
      </c>
    </row>
    <row r="140" spans="1:8" ht="10.5">
      <c r="A140">
        <f t="shared" si="34"/>
        <v>67.5</v>
      </c>
      <c r="B140">
        <f t="shared" si="35"/>
        <v>2061</v>
      </c>
      <c r="C140">
        <f t="shared" si="33"/>
        <v>254.8125</v>
      </c>
      <c r="H140">
        <f t="shared" si="32"/>
        <v>3.775</v>
      </c>
    </row>
    <row r="141" spans="1:8" ht="10.5">
      <c r="A141">
        <f t="shared" si="34"/>
        <v>68</v>
      </c>
      <c r="B141">
        <f t="shared" si="35"/>
        <v>2061.5</v>
      </c>
      <c r="C141">
        <f t="shared" si="33"/>
        <v>256.7</v>
      </c>
      <c r="H141">
        <f t="shared" si="32"/>
        <v>3.775</v>
      </c>
    </row>
    <row r="142" spans="1:8" ht="10.5">
      <c r="A142">
        <f t="shared" si="34"/>
        <v>68.5</v>
      </c>
      <c r="B142">
        <f t="shared" si="35"/>
        <v>2062</v>
      </c>
      <c r="C142">
        <f t="shared" si="33"/>
        <v>258.5875</v>
      </c>
      <c r="H142">
        <f t="shared" si="32"/>
        <v>3.775</v>
      </c>
    </row>
    <row r="143" spans="1:8" ht="10.5">
      <c r="A143">
        <f t="shared" si="34"/>
        <v>69</v>
      </c>
      <c r="B143">
        <f t="shared" si="35"/>
        <v>2062.5</v>
      </c>
      <c r="C143">
        <f t="shared" si="33"/>
        <v>260.47499999999997</v>
      </c>
      <c r="H143">
        <f t="shared" si="32"/>
        <v>3.775</v>
      </c>
    </row>
    <row r="144" spans="1:8" ht="10.5">
      <c r="A144">
        <f t="shared" si="34"/>
        <v>69.5</v>
      </c>
      <c r="B144">
        <f t="shared" si="35"/>
        <v>2063</v>
      </c>
      <c r="C144">
        <f t="shared" si="33"/>
        <v>262.3625</v>
      </c>
      <c r="H144">
        <f t="shared" si="32"/>
        <v>3.775</v>
      </c>
    </row>
    <row r="145" spans="1:8" ht="10.5">
      <c r="A145">
        <f t="shared" si="34"/>
        <v>70</v>
      </c>
      <c r="B145">
        <f t="shared" si="35"/>
        <v>2063.5</v>
      </c>
      <c r="C145">
        <f t="shared" si="33"/>
        <v>264.25</v>
      </c>
      <c r="H145">
        <f t="shared" si="32"/>
        <v>3.775</v>
      </c>
    </row>
    <row r="146" spans="1:8" ht="10.5">
      <c r="A146">
        <f t="shared" si="34"/>
        <v>70.5</v>
      </c>
      <c r="B146">
        <f t="shared" si="35"/>
        <v>2064</v>
      </c>
      <c r="C146">
        <f t="shared" si="33"/>
        <v>266.1375</v>
      </c>
      <c r="H146">
        <f t="shared" si="32"/>
        <v>3.775</v>
      </c>
    </row>
    <row r="147" spans="1:8" ht="10.5">
      <c r="A147">
        <f t="shared" si="34"/>
        <v>71</v>
      </c>
      <c r="B147">
        <f t="shared" si="35"/>
        <v>2064.5</v>
      </c>
      <c r="C147">
        <f t="shared" si="33"/>
        <v>268.025</v>
      </c>
      <c r="H147">
        <f t="shared" si="32"/>
        <v>3.775</v>
      </c>
    </row>
    <row r="148" spans="1:8" ht="10.5">
      <c r="A148">
        <f t="shared" si="34"/>
        <v>71.5</v>
      </c>
      <c r="B148">
        <f t="shared" si="35"/>
        <v>2065</v>
      </c>
      <c r="C148">
        <f t="shared" si="33"/>
        <v>269.91249999999997</v>
      </c>
      <c r="H148">
        <f t="shared" si="32"/>
        <v>3.775</v>
      </c>
    </row>
    <row r="149" spans="1:8" ht="10.5">
      <c r="A149">
        <f t="shared" si="34"/>
        <v>72</v>
      </c>
      <c r="B149">
        <f t="shared" si="35"/>
        <v>2065.5</v>
      </c>
      <c r="C149">
        <f t="shared" si="33"/>
        <v>271.8</v>
      </c>
      <c r="H149">
        <f t="shared" si="32"/>
        <v>3.775</v>
      </c>
    </row>
    <row r="150" spans="1:8" ht="10.5">
      <c r="A150">
        <f t="shared" si="34"/>
        <v>72.5</v>
      </c>
      <c r="B150">
        <f t="shared" si="35"/>
        <v>2066</v>
      </c>
      <c r="C150">
        <f t="shared" si="33"/>
        <v>273.6875</v>
      </c>
      <c r="H150">
        <f t="shared" si="32"/>
        <v>3.775</v>
      </c>
    </row>
    <row r="151" spans="1:8" ht="10.5">
      <c r="A151">
        <f t="shared" si="34"/>
        <v>73</v>
      </c>
      <c r="B151">
        <f t="shared" si="35"/>
        <v>2066.5</v>
      </c>
      <c r="C151">
        <f t="shared" si="33"/>
        <v>275.575</v>
      </c>
      <c r="H151">
        <f t="shared" si="32"/>
        <v>3.775</v>
      </c>
    </row>
    <row r="152" spans="1:8" ht="10.5">
      <c r="A152">
        <f t="shared" si="34"/>
        <v>73.5</v>
      </c>
      <c r="B152">
        <f t="shared" si="35"/>
        <v>2067</v>
      </c>
      <c r="C152">
        <f t="shared" si="33"/>
        <v>277.4625</v>
      </c>
      <c r="H152">
        <f t="shared" si="32"/>
        <v>3.775</v>
      </c>
    </row>
    <row r="153" spans="1:8" ht="10.5">
      <c r="A153">
        <f t="shared" si="34"/>
        <v>74</v>
      </c>
      <c r="B153">
        <f t="shared" si="35"/>
        <v>2067.5</v>
      </c>
      <c r="C153">
        <f t="shared" si="33"/>
        <v>279.34999999999997</v>
      </c>
      <c r="H153">
        <f t="shared" si="32"/>
        <v>3.775</v>
      </c>
    </row>
    <row r="154" spans="1:8" ht="10.5">
      <c r="A154">
        <f t="shared" si="34"/>
        <v>74.5</v>
      </c>
      <c r="B154">
        <f t="shared" si="35"/>
        <v>2068</v>
      </c>
      <c r="C154">
        <f t="shared" si="33"/>
        <v>281.2375</v>
      </c>
      <c r="H154">
        <f t="shared" si="32"/>
        <v>3.775</v>
      </c>
    </row>
    <row r="155" spans="1:8" ht="10.5">
      <c r="A155">
        <f t="shared" si="34"/>
        <v>75</v>
      </c>
      <c r="B155">
        <f t="shared" si="35"/>
        <v>2068.5</v>
      </c>
      <c r="C155">
        <f t="shared" si="33"/>
        <v>283.125</v>
      </c>
      <c r="H155">
        <f t="shared" si="32"/>
        <v>3.775</v>
      </c>
    </row>
    <row r="156" spans="1:8" ht="10.5">
      <c r="A156">
        <f t="shared" si="34"/>
        <v>75.5</v>
      </c>
      <c r="B156">
        <f t="shared" si="35"/>
        <v>2069</v>
      </c>
      <c r="C156">
        <f t="shared" si="33"/>
        <v>285.0125</v>
      </c>
      <c r="H156">
        <f t="shared" si="32"/>
        <v>3.775</v>
      </c>
    </row>
    <row r="157" spans="1:8" ht="10.5">
      <c r="A157">
        <f t="shared" si="34"/>
        <v>76</v>
      </c>
      <c r="B157">
        <f t="shared" si="35"/>
        <v>2069.5</v>
      </c>
      <c r="C157">
        <f t="shared" si="33"/>
        <v>286.9</v>
      </c>
      <c r="H157">
        <f t="shared" si="32"/>
        <v>3.775</v>
      </c>
    </row>
    <row r="158" spans="1:8" ht="10.5">
      <c r="A158">
        <f t="shared" si="34"/>
        <v>76.5</v>
      </c>
      <c r="B158">
        <f t="shared" si="35"/>
        <v>2070</v>
      </c>
      <c r="C158">
        <f t="shared" si="33"/>
        <v>288.78749999999997</v>
      </c>
      <c r="H158">
        <f t="shared" si="32"/>
        <v>3.775</v>
      </c>
    </row>
    <row r="159" spans="1:8" ht="10.5">
      <c r="A159">
        <f t="shared" si="34"/>
        <v>77</v>
      </c>
      <c r="B159">
        <f t="shared" si="35"/>
        <v>2070.5</v>
      </c>
      <c r="C159">
        <f t="shared" si="33"/>
        <v>290.675</v>
      </c>
      <c r="H159">
        <f t="shared" si="32"/>
        <v>3.775</v>
      </c>
    </row>
    <row r="160" spans="1:8" ht="10.5">
      <c r="A160">
        <f t="shared" si="34"/>
        <v>77.5</v>
      </c>
      <c r="B160">
        <f t="shared" si="35"/>
        <v>2071</v>
      </c>
      <c r="C160">
        <f t="shared" si="33"/>
        <v>292.5625</v>
      </c>
      <c r="H160">
        <f t="shared" si="32"/>
        <v>3.775</v>
      </c>
    </row>
    <row r="161" spans="1:8" ht="10.5">
      <c r="A161">
        <f t="shared" si="34"/>
        <v>78</v>
      </c>
      <c r="B161">
        <f t="shared" si="35"/>
        <v>2071.5</v>
      </c>
      <c r="C161">
        <f t="shared" si="33"/>
        <v>294.45</v>
      </c>
      <c r="H161">
        <f aca="true" t="shared" si="36" ref="H161:H192">7.55/2</f>
        <v>3.775</v>
      </c>
    </row>
    <row r="162" spans="1:8" ht="10.5">
      <c r="A162">
        <f t="shared" si="34"/>
        <v>78.5</v>
      </c>
      <c r="B162">
        <f t="shared" si="35"/>
        <v>2072</v>
      </c>
      <c r="C162">
        <f aca="true" t="shared" si="37" ref="C162:C193">H162*$A162</f>
        <v>296.3375</v>
      </c>
      <c r="H162">
        <f t="shared" si="36"/>
        <v>3.775</v>
      </c>
    </row>
    <row r="163" spans="1:8" ht="10.5">
      <c r="A163">
        <f t="shared" si="34"/>
        <v>79</v>
      </c>
      <c r="B163">
        <f t="shared" si="35"/>
        <v>2072.5</v>
      </c>
      <c r="C163">
        <f t="shared" si="37"/>
        <v>298.22499999999997</v>
      </c>
      <c r="H163">
        <f t="shared" si="36"/>
        <v>3.775</v>
      </c>
    </row>
    <row r="164" spans="1:8" ht="10.5">
      <c r="A164">
        <f t="shared" si="34"/>
        <v>79.5</v>
      </c>
      <c r="B164">
        <f t="shared" si="35"/>
        <v>2073</v>
      </c>
      <c r="C164">
        <f t="shared" si="37"/>
        <v>300.1125</v>
      </c>
      <c r="H164">
        <f t="shared" si="36"/>
        <v>3.775</v>
      </c>
    </row>
    <row r="165" spans="1:8" ht="10.5">
      <c r="A165">
        <f t="shared" si="34"/>
        <v>80</v>
      </c>
      <c r="B165">
        <f t="shared" si="35"/>
        <v>2073.5</v>
      </c>
      <c r="C165">
        <f t="shared" si="37"/>
        <v>302</v>
      </c>
      <c r="H165">
        <f t="shared" si="36"/>
        <v>3.775</v>
      </c>
    </row>
    <row r="166" spans="1:8" ht="10.5">
      <c r="A166">
        <f aca="true" t="shared" si="38" ref="A166:A197">B166-B$5</f>
        <v>80.5</v>
      </c>
      <c r="B166">
        <f aca="true" t="shared" si="39" ref="B166:B197">B165+0.5</f>
        <v>2074</v>
      </c>
      <c r="C166">
        <f t="shared" si="37"/>
        <v>303.8875</v>
      </c>
      <c r="H166">
        <f t="shared" si="36"/>
        <v>3.775</v>
      </c>
    </row>
    <row r="167" spans="1:8" ht="10.5">
      <c r="A167">
        <f t="shared" si="38"/>
        <v>81</v>
      </c>
      <c r="B167">
        <f t="shared" si="39"/>
        <v>2074.5</v>
      </c>
      <c r="C167">
        <f t="shared" si="37"/>
        <v>305.775</v>
      </c>
      <c r="H167">
        <f t="shared" si="36"/>
        <v>3.775</v>
      </c>
    </row>
    <row r="168" spans="1:8" ht="10.5">
      <c r="A168">
        <f t="shared" si="38"/>
        <v>81.5</v>
      </c>
      <c r="B168">
        <f t="shared" si="39"/>
        <v>2075</v>
      </c>
      <c r="C168">
        <f t="shared" si="37"/>
        <v>307.66249999999997</v>
      </c>
      <c r="H168">
        <f t="shared" si="36"/>
        <v>3.775</v>
      </c>
    </row>
    <row r="169" spans="1:8" ht="10.5">
      <c r="A169">
        <f t="shared" si="38"/>
        <v>82</v>
      </c>
      <c r="B169">
        <f t="shared" si="39"/>
        <v>2075.5</v>
      </c>
      <c r="C169">
        <f t="shared" si="37"/>
        <v>309.55</v>
      </c>
      <c r="H169">
        <f t="shared" si="36"/>
        <v>3.775</v>
      </c>
    </row>
    <row r="170" spans="1:8" ht="10.5">
      <c r="A170">
        <f t="shared" si="38"/>
        <v>82.5</v>
      </c>
      <c r="B170">
        <f t="shared" si="39"/>
        <v>2076</v>
      </c>
      <c r="C170">
        <f t="shared" si="37"/>
        <v>311.4375</v>
      </c>
      <c r="H170">
        <f t="shared" si="36"/>
        <v>3.775</v>
      </c>
    </row>
    <row r="171" spans="1:8" ht="10.5">
      <c r="A171">
        <f t="shared" si="38"/>
        <v>83</v>
      </c>
      <c r="B171">
        <f t="shared" si="39"/>
        <v>2076.5</v>
      </c>
      <c r="C171">
        <f t="shared" si="37"/>
        <v>313.325</v>
      </c>
      <c r="H171">
        <f t="shared" si="36"/>
        <v>3.775</v>
      </c>
    </row>
    <row r="172" spans="1:8" ht="10.5">
      <c r="A172">
        <f t="shared" si="38"/>
        <v>83.5</v>
      </c>
      <c r="B172">
        <f t="shared" si="39"/>
        <v>2077</v>
      </c>
      <c r="C172">
        <f t="shared" si="37"/>
        <v>315.2125</v>
      </c>
      <c r="H172">
        <f t="shared" si="36"/>
        <v>3.775</v>
      </c>
    </row>
    <row r="173" spans="1:8" ht="10.5">
      <c r="A173">
        <f t="shared" si="38"/>
        <v>84</v>
      </c>
      <c r="B173">
        <f t="shared" si="39"/>
        <v>2077.5</v>
      </c>
      <c r="C173">
        <f t="shared" si="37"/>
        <v>317.09999999999997</v>
      </c>
      <c r="H173">
        <f t="shared" si="36"/>
        <v>3.775</v>
      </c>
    </row>
    <row r="174" spans="1:8" ht="10.5">
      <c r="A174">
        <f t="shared" si="38"/>
        <v>84.5</v>
      </c>
      <c r="B174">
        <f t="shared" si="39"/>
        <v>2078</v>
      </c>
      <c r="C174">
        <f t="shared" si="37"/>
        <v>318.9875</v>
      </c>
      <c r="H174">
        <f t="shared" si="36"/>
        <v>3.775</v>
      </c>
    </row>
    <row r="175" spans="1:8" ht="10.5">
      <c r="A175">
        <f t="shared" si="38"/>
        <v>85</v>
      </c>
      <c r="B175">
        <f t="shared" si="39"/>
        <v>2078.5</v>
      </c>
      <c r="C175">
        <f t="shared" si="37"/>
        <v>320.875</v>
      </c>
      <c r="H175">
        <f t="shared" si="36"/>
        <v>3.775</v>
      </c>
    </row>
    <row r="176" spans="1:8" ht="10.5">
      <c r="A176">
        <f t="shared" si="38"/>
        <v>85.5</v>
      </c>
      <c r="B176">
        <f t="shared" si="39"/>
        <v>2079</v>
      </c>
      <c r="C176">
        <f t="shared" si="37"/>
        <v>322.7625</v>
      </c>
      <c r="H176">
        <f t="shared" si="36"/>
        <v>3.775</v>
      </c>
    </row>
    <row r="177" spans="1:8" ht="10.5">
      <c r="A177">
        <f t="shared" si="38"/>
        <v>86</v>
      </c>
      <c r="B177">
        <f t="shared" si="39"/>
        <v>2079.5</v>
      </c>
      <c r="C177">
        <f t="shared" si="37"/>
        <v>324.65</v>
      </c>
      <c r="H177">
        <f t="shared" si="36"/>
        <v>3.775</v>
      </c>
    </row>
    <row r="178" spans="1:8" ht="10.5">
      <c r="A178">
        <f t="shared" si="38"/>
        <v>86.5</v>
      </c>
      <c r="B178">
        <f t="shared" si="39"/>
        <v>2080</v>
      </c>
      <c r="C178">
        <f t="shared" si="37"/>
        <v>326.53749999999997</v>
      </c>
      <c r="H178">
        <f t="shared" si="36"/>
        <v>3.775</v>
      </c>
    </row>
    <row r="179" spans="1:8" ht="10.5">
      <c r="A179">
        <f t="shared" si="38"/>
        <v>87</v>
      </c>
      <c r="B179">
        <f t="shared" si="39"/>
        <v>2080.5</v>
      </c>
      <c r="C179">
        <f t="shared" si="37"/>
        <v>328.425</v>
      </c>
      <c r="H179">
        <f t="shared" si="36"/>
        <v>3.775</v>
      </c>
    </row>
    <row r="180" spans="1:8" ht="10.5">
      <c r="A180">
        <f t="shared" si="38"/>
        <v>87.5</v>
      </c>
      <c r="B180">
        <f t="shared" si="39"/>
        <v>2081</v>
      </c>
      <c r="C180">
        <f t="shared" si="37"/>
        <v>330.3125</v>
      </c>
      <c r="H180">
        <f t="shared" si="36"/>
        <v>3.775</v>
      </c>
    </row>
    <row r="181" spans="1:8" ht="10.5">
      <c r="A181">
        <f t="shared" si="38"/>
        <v>88</v>
      </c>
      <c r="B181">
        <f t="shared" si="39"/>
        <v>2081.5</v>
      </c>
      <c r="C181">
        <f t="shared" si="37"/>
        <v>332.2</v>
      </c>
      <c r="H181">
        <f t="shared" si="36"/>
        <v>3.775</v>
      </c>
    </row>
    <row r="182" spans="1:8" ht="10.5">
      <c r="A182">
        <f t="shared" si="38"/>
        <v>88.5</v>
      </c>
      <c r="B182">
        <f t="shared" si="39"/>
        <v>2082</v>
      </c>
      <c r="C182">
        <f t="shared" si="37"/>
        <v>334.0875</v>
      </c>
      <c r="H182">
        <f t="shared" si="36"/>
        <v>3.775</v>
      </c>
    </row>
    <row r="183" spans="1:8" ht="10.5">
      <c r="A183">
        <f t="shared" si="38"/>
        <v>89</v>
      </c>
      <c r="B183">
        <f t="shared" si="39"/>
        <v>2082.5</v>
      </c>
      <c r="C183">
        <f t="shared" si="37"/>
        <v>335.97499999999997</v>
      </c>
      <c r="H183">
        <f t="shared" si="36"/>
        <v>3.775</v>
      </c>
    </row>
    <row r="184" spans="1:8" ht="10.5">
      <c r="A184">
        <f t="shared" si="38"/>
        <v>89.5</v>
      </c>
      <c r="B184">
        <f t="shared" si="39"/>
        <v>2083</v>
      </c>
      <c r="C184">
        <f t="shared" si="37"/>
        <v>337.8625</v>
      </c>
      <c r="H184">
        <f t="shared" si="36"/>
        <v>3.775</v>
      </c>
    </row>
    <row r="185" spans="1:8" ht="10.5">
      <c r="A185">
        <f t="shared" si="38"/>
        <v>90</v>
      </c>
      <c r="B185">
        <f t="shared" si="39"/>
        <v>2083.5</v>
      </c>
      <c r="C185">
        <f t="shared" si="37"/>
        <v>339.75</v>
      </c>
      <c r="H185">
        <f t="shared" si="36"/>
        <v>3.775</v>
      </c>
    </row>
    <row r="186" spans="1:8" ht="10.5">
      <c r="A186">
        <f t="shared" si="38"/>
        <v>90.5</v>
      </c>
      <c r="B186">
        <f t="shared" si="39"/>
        <v>2084</v>
      </c>
      <c r="C186">
        <f t="shared" si="37"/>
        <v>341.6375</v>
      </c>
      <c r="H186">
        <f t="shared" si="36"/>
        <v>3.775</v>
      </c>
    </row>
    <row r="187" spans="1:8" ht="10.5">
      <c r="A187">
        <f t="shared" si="38"/>
        <v>91</v>
      </c>
      <c r="B187">
        <f t="shared" si="39"/>
        <v>2084.5</v>
      </c>
      <c r="C187">
        <f t="shared" si="37"/>
        <v>343.525</v>
      </c>
      <c r="H187">
        <f t="shared" si="36"/>
        <v>3.775</v>
      </c>
    </row>
    <row r="188" spans="1:8" ht="10.5">
      <c r="A188">
        <f t="shared" si="38"/>
        <v>91.5</v>
      </c>
      <c r="B188">
        <f t="shared" si="39"/>
        <v>2085</v>
      </c>
      <c r="C188">
        <f t="shared" si="37"/>
        <v>345.41249999999997</v>
      </c>
      <c r="H188">
        <f t="shared" si="36"/>
        <v>3.775</v>
      </c>
    </row>
    <row r="189" spans="1:8" ht="10.5">
      <c r="A189">
        <f t="shared" si="38"/>
        <v>92</v>
      </c>
      <c r="B189">
        <f t="shared" si="39"/>
        <v>2085.5</v>
      </c>
      <c r="C189">
        <f t="shared" si="37"/>
        <v>347.3</v>
      </c>
      <c r="H189">
        <f t="shared" si="36"/>
        <v>3.775</v>
      </c>
    </row>
    <row r="190" spans="1:8" ht="10.5">
      <c r="A190">
        <f t="shared" si="38"/>
        <v>92.5</v>
      </c>
      <c r="B190">
        <f t="shared" si="39"/>
        <v>2086</v>
      </c>
      <c r="C190">
        <f t="shared" si="37"/>
        <v>349.1875</v>
      </c>
      <c r="H190">
        <f t="shared" si="36"/>
        <v>3.775</v>
      </c>
    </row>
    <row r="191" spans="1:8" ht="10.5">
      <c r="A191">
        <f t="shared" si="38"/>
        <v>93</v>
      </c>
      <c r="B191">
        <f t="shared" si="39"/>
        <v>2086.5</v>
      </c>
      <c r="C191">
        <f t="shared" si="37"/>
        <v>351.075</v>
      </c>
      <c r="H191">
        <f t="shared" si="36"/>
        <v>3.775</v>
      </c>
    </row>
    <row r="192" spans="1:8" ht="10.5">
      <c r="A192">
        <f t="shared" si="38"/>
        <v>93.5</v>
      </c>
      <c r="B192">
        <f t="shared" si="39"/>
        <v>2087</v>
      </c>
      <c r="C192">
        <f t="shared" si="37"/>
        <v>352.9625</v>
      </c>
      <c r="H192">
        <f t="shared" si="36"/>
        <v>3.775</v>
      </c>
    </row>
    <row r="193" spans="1:8" ht="10.5">
      <c r="A193">
        <f t="shared" si="38"/>
        <v>94</v>
      </c>
      <c r="B193">
        <f t="shared" si="39"/>
        <v>2087.5</v>
      </c>
      <c r="C193">
        <f t="shared" si="37"/>
        <v>354.84999999999997</v>
      </c>
      <c r="H193">
        <f aca="true" t="shared" si="40" ref="H193:H204">7.55/2</f>
        <v>3.775</v>
      </c>
    </row>
    <row r="194" spans="1:8" ht="10.5">
      <c r="A194">
        <f t="shared" si="38"/>
        <v>94.5</v>
      </c>
      <c r="B194">
        <f t="shared" si="39"/>
        <v>2088</v>
      </c>
      <c r="C194">
        <f aca="true" t="shared" si="41" ref="C194:C205">H194*$A194</f>
        <v>356.7375</v>
      </c>
      <c r="H194">
        <f t="shared" si="40"/>
        <v>3.775</v>
      </c>
    </row>
    <row r="195" spans="1:8" ht="10.5">
      <c r="A195">
        <f t="shared" si="38"/>
        <v>95</v>
      </c>
      <c r="B195">
        <f t="shared" si="39"/>
        <v>2088.5</v>
      </c>
      <c r="C195">
        <f t="shared" si="41"/>
        <v>358.625</v>
      </c>
      <c r="H195">
        <f t="shared" si="40"/>
        <v>3.775</v>
      </c>
    </row>
    <row r="196" spans="1:8" ht="10.5">
      <c r="A196">
        <f t="shared" si="38"/>
        <v>95.5</v>
      </c>
      <c r="B196">
        <f t="shared" si="39"/>
        <v>2089</v>
      </c>
      <c r="C196">
        <f t="shared" si="41"/>
        <v>360.5125</v>
      </c>
      <c r="H196">
        <f t="shared" si="40"/>
        <v>3.775</v>
      </c>
    </row>
    <row r="197" spans="1:8" ht="10.5">
      <c r="A197">
        <f t="shared" si="38"/>
        <v>96</v>
      </c>
      <c r="B197">
        <f t="shared" si="39"/>
        <v>2089.5</v>
      </c>
      <c r="C197">
        <f t="shared" si="41"/>
        <v>362.4</v>
      </c>
      <c r="H197">
        <f t="shared" si="40"/>
        <v>3.775</v>
      </c>
    </row>
    <row r="198" spans="1:8" ht="10.5">
      <c r="A198">
        <f aca="true" t="shared" si="42" ref="A198:A205">B198-B$5</f>
        <v>96.5</v>
      </c>
      <c r="B198">
        <f aca="true" t="shared" si="43" ref="B198:B205">B197+0.5</f>
        <v>2090</v>
      </c>
      <c r="C198">
        <f t="shared" si="41"/>
        <v>364.28749999999997</v>
      </c>
      <c r="H198">
        <f t="shared" si="40"/>
        <v>3.775</v>
      </c>
    </row>
    <row r="199" spans="1:8" ht="10.5">
      <c r="A199">
        <f t="shared" si="42"/>
        <v>97</v>
      </c>
      <c r="B199">
        <f t="shared" si="43"/>
        <v>2090.5</v>
      </c>
      <c r="C199">
        <f t="shared" si="41"/>
        <v>366.175</v>
      </c>
      <c r="H199">
        <f t="shared" si="40"/>
        <v>3.775</v>
      </c>
    </row>
    <row r="200" spans="1:8" ht="10.5">
      <c r="A200">
        <f t="shared" si="42"/>
        <v>97.5</v>
      </c>
      <c r="B200">
        <f t="shared" si="43"/>
        <v>2091</v>
      </c>
      <c r="C200">
        <f t="shared" si="41"/>
        <v>368.0625</v>
      </c>
      <c r="H200">
        <f t="shared" si="40"/>
        <v>3.775</v>
      </c>
    </row>
    <row r="201" spans="1:8" ht="10.5">
      <c r="A201">
        <f t="shared" si="42"/>
        <v>98</v>
      </c>
      <c r="B201">
        <f t="shared" si="43"/>
        <v>2091.5</v>
      </c>
      <c r="C201">
        <f t="shared" si="41"/>
        <v>369.95</v>
      </c>
      <c r="H201">
        <f t="shared" si="40"/>
        <v>3.775</v>
      </c>
    </row>
    <row r="202" spans="1:8" ht="10.5">
      <c r="A202">
        <f t="shared" si="42"/>
        <v>98.5</v>
      </c>
      <c r="B202">
        <f t="shared" si="43"/>
        <v>2092</v>
      </c>
      <c r="C202">
        <f t="shared" si="41"/>
        <v>371.8375</v>
      </c>
      <c r="H202">
        <f t="shared" si="40"/>
        <v>3.775</v>
      </c>
    </row>
    <row r="203" spans="1:8" ht="10.5">
      <c r="A203">
        <f t="shared" si="42"/>
        <v>99</v>
      </c>
      <c r="B203">
        <f t="shared" si="43"/>
        <v>2092.5</v>
      </c>
      <c r="C203">
        <f t="shared" si="41"/>
        <v>373.72499999999997</v>
      </c>
      <c r="H203">
        <f t="shared" si="40"/>
        <v>3.775</v>
      </c>
    </row>
    <row r="204" spans="1:8" ht="10.5">
      <c r="A204">
        <f t="shared" si="42"/>
        <v>99.5</v>
      </c>
      <c r="B204">
        <f t="shared" si="43"/>
        <v>2093</v>
      </c>
      <c r="C204">
        <f t="shared" si="41"/>
        <v>375.6125</v>
      </c>
      <c r="H204">
        <f t="shared" si="40"/>
        <v>3.775</v>
      </c>
    </row>
    <row r="205" spans="1:8" ht="10.5">
      <c r="A205">
        <f t="shared" si="42"/>
        <v>100</v>
      </c>
      <c r="B205">
        <f t="shared" si="43"/>
        <v>2093.5</v>
      </c>
      <c r="C205">
        <f t="shared" si="41"/>
        <v>10377.5</v>
      </c>
      <c r="H205">
        <f>100+7.55/2</f>
        <v>103.775</v>
      </c>
    </row>
  </sheetData>
  <printOptions/>
  <pageMargins left="0.7500000000000001" right="0.7500000000000001" top="1" bottom="1" header="0.5" footer="0.5"/>
  <pageSetup orientation="portrait" paperSize="9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2004-01-21T13:24:16Z</dcterms:created>
  <dcterms:modified xsi:type="dcterms:W3CDTF">2004-03-11T16:24:59Z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