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2.2" sheetId="1" r:id="rId1"/>
  </sheets>
  <externalReferences>
    <externalReference r:id="rId4"/>
  </externalReferences>
  <definedNames>
    <definedName name="_xlnm.Print_Area">'/Documents and Settings\avillanueva\Desktop\Figuras libro\Graficos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<sst xmlns="http://schemas.openxmlformats.org/spreadsheetml/2006/main" count="23" uniqueCount="21">
  <si>
    <t>[3]</t>
  </si>
  <si>
    <t>[4]</t>
  </si>
  <si>
    <t>[5]</t>
  </si>
  <si>
    <t>[6]</t>
  </si>
  <si>
    <t>[7]</t>
  </si>
  <si>
    <t>[8]</t>
  </si>
  <si>
    <t>Amortización</t>
  </si>
  <si>
    <t>R (Y.T.M.)*</t>
  </si>
  <si>
    <t>Precio</t>
  </si>
  <si>
    <t>años</t>
  </si>
  <si>
    <t>último pago</t>
  </si>
  <si>
    <t>del último pago*</t>
  </si>
  <si>
    <t xml:space="preserve"> [1]</t>
  </si>
  <si>
    <t>tasa forward (t-1):t</t>
  </si>
  <si>
    <t>Cupón anual</t>
  </si>
  <si>
    <t>Flujos</t>
  </si>
  <si>
    <t>Valor actual de los Flujos</t>
  </si>
  <si>
    <t>Tipos</t>
  </si>
  <si>
    <t>último</t>
  </si>
  <si>
    <t>Interés del último pago</t>
  </si>
  <si>
    <t>R (Y.T.M.)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</si>
</sst>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7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  <font>
      <sz val="12"/>
      <name val="Arial"/>
      <family val="2"/>
    </font>
    <font>
      <sz val="10.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185" fontId="3" fillId="0" borderId="0" xfId="0" applyNumberFormat="1" applyFont="1" applyAlignment="1">
      <alignment/>
    </xf>
    <xf numFmtId="10" fontId="3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2"/>
          <c:w val="0.98625"/>
          <c:h val="0.90375"/>
        </c:manualLayout>
      </c:layout>
      <c:scatterChart>
        <c:scatterStyle val="smooth"/>
        <c:varyColors val="0"/>
        <c:ser>
          <c:idx val="0"/>
          <c:order val="0"/>
          <c:tx>
            <c:strRef>
              <c:f>'32.2'!$G$3</c:f>
              <c:strCache>
                <c:ptCount val="1"/>
                <c:pt idx="0">
                  <c:v>tasa forward (t-1):t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'32.2'!$A$5:$A$24</c:f>
              <c:numCache/>
            </c:numRef>
          </c:xVal>
          <c:yVal>
            <c:numRef>
              <c:f>'32.2'!$G$5:$G$24</c:f>
              <c:numCache/>
            </c:numRef>
          </c:yVal>
          <c:smooth val="1"/>
        </c:ser>
        <c:ser>
          <c:idx val="1"/>
          <c:order val="1"/>
          <c:tx>
            <c:strRef>
              <c:f>'32.2'!$C$2</c:f>
              <c:strCache>
                <c:ptCount val="1"/>
                <c:pt idx="0">
                  <c:v>R (Y.T.M.)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'32.2'!$A$5:$A$24</c:f>
              <c:numCache/>
            </c:numRef>
          </c:xVal>
          <c:yVal>
            <c:numRef>
              <c:f>'32.2'!$C$5:$C$24</c:f>
              <c:numCache/>
            </c:numRef>
          </c:yVal>
          <c:smooth val="1"/>
        </c:ser>
        <c:ser>
          <c:idx val="2"/>
          <c:order val="2"/>
          <c:tx>
            <c:strRef>
              <c:f>'32.2'!$F$2</c:f>
              <c:strCache>
                <c:ptCount val="1"/>
                <c:pt idx="0">
                  <c:v>Interés del último pago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'32.2'!$A$5:$A$24</c:f>
              <c:numCache/>
            </c:numRef>
          </c:xVal>
          <c:yVal>
            <c:numRef>
              <c:f>'32.2'!$F$5:$F$24</c:f>
              <c:numCache/>
            </c:numRef>
          </c:yVal>
          <c:smooth val="1"/>
        </c:ser>
        <c:axId val="24535160"/>
        <c:axId val="19489849"/>
      </c:scatterChart>
      <c:valAx>
        <c:axId val="24535160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Plazo (años)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89849"/>
        <c:crosses val="autoZero"/>
        <c:crossBetween val="midCat"/>
        <c:dispUnits/>
        <c:majorUnit val="1"/>
      </c:valAx>
      <c:valAx>
        <c:axId val="19489849"/>
        <c:scaling>
          <c:orientation val="minMax"/>
          <c:min val="0.03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45351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"/>
          <c:w val="0.881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47625</xdr:rowOff>
    </xdr:from>
    <xdr:to>
      <xdr:col>10</xdr:col>
      <xdr:colOff>123825</xdr:colOff>
      <xdr:row>24</xdr:row>
      <xdr:rowOff>47625</xdr:rowOff>
    </xdr:to>
    <xdr:graphicFrame>
      <xdr:nvGraphicFramePr>
        <xdr:cNvPr id="1" name="Chart 4"/>
        <xdr:cNvGraphicFramePr/>
      </xdr:nvGraphicFramePr>
      <xdr:xfrm>
        <a:off x="171450" y="200025"/>
        <a:ext cx="6962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26"/>
  <sheetViews>
    <sheetView tabSelected="1" workbookViewId="0" topLeftCell="A1">
      <selection activeCell="E26" sqref="E26"/>
    </sheetView>
  </sheetViews>
  <sheetFormatPr defaultColWidth="11.421875" defaultRowHeight="12.75"/>
  <cols>
    <col min="1" max="2" width="9.28125" style="2" customWidth="1"/>
    <col min="3" max="3" width="9.7109375" style="2" customWidth="1"/>
    <col min="4" max="4" width="10.7109375" style="2" customWidth="1"/>
    <col min="5" max="6" width="9.7109375" style="2" customWidth="1"/>
    <col min="7" max="7" width="10.8515625" style="2" customWidth="1"/>
    <col min="8" max="8" width="10.7109375" style="2" customWidth="1"/>
    <col min="9" max="12" width="12.57421875" style="2" customWidth="1"/>
    <col min="13" max="13" width="4.140625" style="2" customWidth="1"/>
    <col min="14" max="14" width="7.7109375" style="2" customWidth="1"/>
    <col min="15" max="15" width="8.28125" style="2" customWidth="1"/>
    <col min="16" max="16" width="9.00390625" style="2" customWidth="1"/>
    <col min="17" max="19" width="8.28125" style="2" customWidth="1"/>
    <col min="20" max="20" width="9.57421875" style="2" customWidth="1"/>
    <col min="21" max="21" width="12.57421875" style="2" customWidth="1"/>
    <col min="22" max="22" width="5.140625" style="2" customWidth="1"/>
    <col min="23" max="38" width="6.57421875" style="2" customWidth="1"/>
    <col min="39" max="16384" width="12.57421875" style="2" customWidth="1"/>
  </cols>
  <sheetData>
    <row r="2" spans="1:8" ht="10.5">
      <c r="A2" s="2" t="s">
        <v>6</v>
      </c>
      <c r="B2" s="2" t="s">
        <v>14</v>
      </c>
      <c r="C2" s="2" t="s">
        <v>20</v>
      </c>
      <c r="D2" s="2" t="s">
        <v>8</v>
      </c>
      <c r="E2" s="2" t="s">
        <v>8</v>
      </c>
      <c r="F2" s="2" t="s">
        <v>19</v>
      </c>
      <c r="H2" s="2" t="s">
        <v>7</v>
      </c>
    </row>
    <row r="3" spans="1:36" ht="10.5">
      <c r="A3" s="2" t="s">
        <v>9</v>
      </c>
      <c r="E3" s="2" t="s">
        <v>10</v>
      </c>
      <c r="F3" s="2" t="s">
        <v>11</v>
      </c>
      <c r="G3" s="2" t="s">
        <v>13</v>
      </c>
      <c r="M3" s="2" t="s">
        <v>15</v>
      </c>
      <c r="AJ3" s="2" t="s">
        <v>16</v>
      </c>
    </row>
    <row r="4" spans="1:54" ht="10.5">
      <c r="A4" s="2" t="s">
        <v>12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J4" s="2">
        <v>0</v>
      </c>
      <c r="K4" s="2">
        <v>1</v>
      </c>
      <c r="L4" s="2">
        <v>2</v>
      </c>
      <c r="M4" s="2">
        <v>3</v>
      </c>
      <c r="N4" s="2">
        <v>4</v>
      </c>
      <c r="O4" s="2">
        <v>5</v>
      </c>
      <c r="P4" s="2">
        <v>6</v>
      </c>
      <c r="Q4" s="2">
        <v>7</v>
      </c>
      <c r="R4" s="2">
        <v>8</v>
      </c>
      <c r="S4" s="2">
        <v>9</v>
      </c>
      <c r="T4" s="2">
        <v>10</v>
      </c>
      <c r="U4" s="2">
        <v>11</v>
      </c>
      <c r="V4" s="2">
        <v>12</v>
      </c>
      <c r="W4" s="2">
        <v>13</v>
      </c>
      <c r="X4" s="2">
        <v>14</v>
      </c>
      <c r="Y4" s="2">
        <v>15</v>
      </c>
      <c r="Z4" s="2">
        <v>16</v>
      </c>
      <c r="AA4" s="2">
        <v>17</v>
      </c>
      <c r="AB4" s="2">
        <v>18</v>
      </c>
      <c r="AC4" s="2">
        <v>19</v>
      </c>
      <c r="AD4" s="2">
        <v>20</v>
      </c>
      <c r="AE4" s="2" t="s">
        <v>18</v>
      </c>
      <c r="AH4" s="2">
        <v>1</v>
      </c>
      <c r="AI4" s="2">
        <v>2</v>
      </c>
      <c r="AJ4" s="2">
        <v>3</v>
      </c>
      <c r="AK4" s="2">
        <v>4</v>
      </c>
      <c r="AL4" s="2">
        <v>5</v>
      </c>
      <c r="AM4" s="2">
        <v>6</v>
      </c>
      <c r="AN4" s="2">
        <v>7</v>
      </c>
      <c r="AO4" s="2">
        <v>8</v>
      </c>
      <c r="AP4" s="2">
        <v>9</v>
      </c>
      <c r="AQ4" s="2">
        <v>10</v>
      </c>
      <c r="AR4" s="2">
        <v>11</v>
      </c>
      <c r="AS4" s="2">
        <v>12</v>
      </c>
      <c r="AT4" s="2">
        <v>13</v>
      </c>
      <c r="AU4" s="2">
        <v>14</v>
      </c>
      <c r="AV4" s="2">
        <v>15</v>
      </c>
      <c r="AW4" s="2">
        <v>16</v>
      </c>
      <c r="AX4" s="2">
        <v>17</v>
      </c>
      <c r="AY4" s="2">
        <v>18</v>
      </c>
      <c r="AZ4" s="2">
        <v>19</v>
      </c>
      <c r="BA4" s="2">
        <v>20</v>
      </c>
      <c r="BB4" s="2" t="s">
        <v>18</v>
      </c>
    </row>
    <row r="5" spans="1:34" ht="10.5">
      <c r="A5" s="2">
        <v>1</v>
      </c>
      <c r="B5" s="1">
        <v>0</v>
      </c>
      <c r="C5" s="1">
        <f>IRR(J5:AD5,0)</f>
        <v>0.02997219075040275</v>
      </c>
      <c r="D5" s="3">
        <v>97.09</v>
      </c>
      <c r="E5" s="4">
        <f>D5</f>
        <v>97.09</v>
      </c>
      <c r="F5" s="5">
        <f aca="true" t="shared" si="0" ref="F5:F24">(100*(1+B5)/E5)^(1/A5)-1</f>
        <v>0.02997219075084967</v>
      </c>
      <c r="I5" s="1">
        <f>$F5</f>
        <v>0.02997219075084967</v>
      </c>
      <c r="J5" s="2">
        <f>-D5</f>
        <v>-97.09</v>
      </c>
      <c r="K5" s="2">
        <f>100*(1+$B5)</f>
        <v>100</v>
      </c>
      <c r="AE5" s="2">
        <f aca="true" t="shared" si="1" ref="AE5:AE24">100*(1+$B5)</f>
        <v>100</v>
      </c>
      <c r="AH5" s="2">
        <f>K5/(1+AH$26)^AH$4</f>
        <v>97.09</v>
      </c>
    </row>
    <row r="6" spans="1:34" ht="10.5">
      <c r="A6" s="2">
        <v>2</v>
      </c>
      <c r="B6" s="1">
        <v>0.045</v>
      </c>
      <c r="C6" s="1">
        <f>IRR(J6:AD6,0)</f>
        <v>0.032980496897574624</v>
      </c>
      <c r="D6" s="3">
        <v>102.29</v>
      </c>
      <c r="E6" s="4">
        <f>D6-SUM(AH6:BA6)</f>
        <v>97.92095</v>
      </c>
      <c r="F6" s="5">
        <f t="shared" si="0"/>
        <v>0.03304760721990596</v>
      </c>
      <c r="G6" s="1">
        <f>(((1+F6)^A6)/((1+F5)^A5)-1)</f>
        <v>0.03613220664219452</v>
      </c>
      <c r="I6" s="1">
        <f aca="true" t="shared" si="2" ref="I6:I24">$F6</f>
        <v>0.03304760721990596</v>
      </c>
      <c r="J6" s="2">
        <f aca="true" t="shared" si="3" ref="J6:J24">-D6</f>
        <v>-102.29</v>
      </c>
      <c r="K6" s="2">
        <f aca="true" t="shared" si="4" ref="K6:X24">100*($B6)</f>
        <v>4.5</v>
      </c>
      <c r="L6" s="2">
        <f>100*(1+$B6)</f>
        <v>104.5</v>
      </c>
      <c r="AE6" s="2">
        <f t="shared" si="1"/>
        <v>104.5</v>
      </c>
      <c r="AH6" s="2">
        <f aca="true" t="shared" si="5" ref="AH6:AW22">K6/(1+AH$26)^AH$4</f>
        <v>4.3690500000000005</v>
      </c>
    </row>
    <row r="7" spans="1:35" ht="10.5">
      <c r="A7" s="2">
        <v>3</v>
      </c>
      <c r="B7" s="1">
        <v>0.045</v>
      </c>
      <c r="C7" s="1">
        <f aca="true" t="shared" si="6" ref="C7:C24">IRR(J7:AD7,0)</f>
        <v>0.03588282504412269</v>
      </c>
      <c r="D7" s="3">
        <v>102.55</v>
      </c>
      <c r="E7" s="4">
        <f aca="true" t="shared" si="7" ref="E7:E24">D7-SUM(AH7:BA7)</f>
        <v>93.96425837320574</v>
      </c>
      <c r="F7" s="5">
        <f t="shared" si="0"/>
        <v>0.03605910893986097</v>
      </c>
      <c r="G7" s="1">
        <f aca="true" t="shared" si="8" ref="G7:G24">(((1+F7)^A7)/((1+F6)^A6)-1)</f>
        <v>0.04210847502333426</v>
      </c>
      <c r="I7" s="1">
        <f t="shared" si="2"/>
        <v>0.03605910893986097</v>
      </c>
      <c r="J7" s="2">
        <f t="shared" si="3"/>
        <v>-102.55</v>
      </c>
      <c r="K7" s="2">
        <f t="shared" si="4"/>
        <v>4.5</v>
      </c>
      <c r="L7" s="2">
        <f t="shared" si="4"/>
        <v>4.5</v>
      </c>
      <c r="M7" s="2">
        <f>100*(1+$B7)</f>
        <v>104.5</v>
      </c>
      <c r="AE7" s="2">
        <f t="shared" si="1"/>
        <v>104.5</v>
      </c>
      <c r="AH7" s="2">
        <f t="shared" si="5"/>
        <v>4.3690500000000005</v>
      </c>
      <c r="AI7" s="2">
        <f t="shared" si="5"/>
        <v>4.216691626794259</v>
      </c>
    </row>
    <row r="8" spans="1:36" ht="10.5">
      <c r="A8" s="2">
        <v>4</v>
      </c>
      <c r="B8" s="1">
        <v>0.0425</v>
      </c>
      <c r="C8" s="1">
        <f t="shared" si="6"/>
        <v>0.03870979052556175</v>
      </c>
      <c r="D8" s="3">
        <v>101.38</v>
      </c>
      <c r="E8" s="4">
        <f t="shared" si="7"/>
        <v>89.44973111879307</v>
      </c>
      <c r="F8" s="5">
        <f t="shared" si="0"/>
        <v>0.039020834288556516</v>
      </c>
      <c r="G8" s="1">
        <f t="shared" si="8"/>
        <v>0.0479569063458094</v>
      </c>
      <c r="I8" s="1">
        <f t="shared" si="2"/>
        <v>0.039020834288556516</v>
      </c>
      <c r="J8" s="2">
        <f t="shared" si="3"/>
        <v>-101.38</v>
      </c>
      <c r="K8" s="2">
        <f t="shared" si="4"/>
        <v>4.25</v>
      </c>
      <c r="L8" s="2">
        <f t="shared" si="4"/>
        <v>4.25</v>
      </c>
      <c r="M8" s="2">
        <f t="shared" si="4"/>
        <v>4.25</v>
      </c>
      <c r="N8" s="2">
        <f>100*(1+$B8)</f>
        <v>104.25</v>
      </c>
      <c r="AE8" s="2">
        <f t="shared" si="1"/>
        <v>104.25</v>
      </c>
      <c r="AH8" s="2">
        <f t="shared" si="5"/>
        <v>4.1263250000000005</v>
      </c>
      <c r="AI8" s="2">
        <f t="shared" si="5"/>
        <v>3.9824309808612446</v>
      </c>
      <c r="AJ8" s="2">
        <f t="shared" si="5"/>
        <v>3.821512900345688</v>
      </c>
    </row>
    <row r="9" spans="1:37" ht="10.5">
      <c r="A9" s="2">
        <v>5</v>
      </c>
      <c r="B9" s="1">
        <v>0.05</v>
      </c>
      <c r="C9" s="1">
        <f t="shared" si="6"/>
        <v>0.04140783111509854</v>
      </c>
      <c r="D9" s="3">
        <v>103.81</v>
      </c>
      <c r="E9" s="4">
        <f t="shared" si="7"/>
        <v>85.48423458179496</v>
      </c>
      <c r="F9" s="5">
        <f t="shared" si="0"/>
        <v>0.04198305001081026</v>
      </c>
      <c r="G9" s="1">
        <f t="shared" si="8"/>
        <v>0.05391660585142044</v>
      </c>
      <c r="I9" s="1">
        <f t="shared" si="2"/>
        <v>0.04198305001081026</v>
      </c>
      <c r="J9" s="2">
        <f t="shared" si="3"/>
        <v>-103.81</v>
      </c>
      <c r="K9" s="2">
        <f t="shared" si="4"/>
        <v>5</v>
      </c>
      <c r="L9" s="2">
        <f t="shared" si="4"/>
        <v>5</v>
      </c>
      <c r="M9" s="2">
        <f t="shared" si="4"/>
        <v>5</v>
      </c>
      <c r="N9" s="2">
        <f t="shared" si="4"/>
        <v>5</v>
      </c>
      <c r="O9" s="2">
        <f>100*(1+$B9)</f>
        <v>105</v>
      </c>
      <c r="AE9" s="2">
        <f t="shared" si="1"/>
        <v>105</v>
      </c>
      <c r="AH9" s="2">
        <f t="shared" si="5"/>
        <v>4.854500000000001</v>
      </c>
      <c r="AI9" s="2">
        <f t="shared" si="5"/>
        <v>4.685212918660287</v>
      </c>
      <c r="AJ9" s="2">
        <f t="shared" si="5"/>
        <v>4.495897529818456</v>
      </c>
      <c r="AK9" s="2">
        <f t="shared" si="5"/>
        <v>4.290154969726284</v>
      </c>
    </row>
    <row r="10" spans="1:38" ht="10.5">
      <c r="A10" s="2">
        <v>6</v>
      </c>
      <c r="B10" s="1">
        <v>0.055</v>
      </c>
      <c r="C10" s="1">
        <f t="shared" si="6"/>
        <v>0.04389182181847504</v>
      </c>
      <c r="D10" s="3">
        <v>105.75</v>
      </c>
      <c r="E10" s="4">
        <f t="shared" si="7"/>
        <v>81.11391241902331</v>
      </c>
      <c r="F10" s="5">
        <f t="shared" si="0"/>
        <v>0.04478321068529012</v>
      </c>
      <c r="G10" s="1">
        <f t="shared" si="8"/>
        <v>0.058897293990889166</v>
      </c>
      <c r="I10" s="1">
        <f t="shared" si="2"/>
        <v>0.04478321068529012</v>
      </c>
      <c r="J10" s="2">
        <f t="shared" si="3"/>
        <v>-105.75</v>
      </c>
      <c r="K10" s="2">
        <f t="shared" si="4"/>
        <v>5.5</v>
      </c>
      <c r="L10" s="2">
        <f t="shared" si="4"/>
        <v>5.5</v>
      </c>
      <c r="M10" s="2">
        <f t="shared" si="4"/>
        <v>5.5</v>
      </c>
      <c r="N10" s="2">
        <f t="shared" si="4"/>
        <v>5.5</v>
      </c>
      <c r="O10" s="2">
        <f t="shared" si="4"/>
        <v>5.5</v>
      </c>
      <c r="P10" s="2">
        <f>100*(1+$B10)</f>
        <v>105.5</v>
      </c>
      <c r="AE10" s="2">
        <f t="shared" si="1"/>
        <v>105.5</v>
      </c>
      <c r="AH10" s="2">
        <f t="shared" si="5"/>
        <v>5.33995</v>
      </c>
      <c r="AI10" s="2">
        <f t="shared" si="5"/>
        <v>5.153734210526316</v>
      </c>
      <c r="AJ10" s="2">
        <f t="shared" si="5"/>
        <v>4.945487282800302</v>
      </c>
      <c r="AK10" s="2">
        <f t="shared" si="5"/>
        <v>4.719170466698913</v>
      </c>
      <c r="AL10" s="2">
        <f t="shared" si="5"/>
        <v>4.477745620951165</v>
      </c>
    </row>
    <row r="11" spans="1:39" ht="10.5">
      <c r="A11" s="2">
        <v>7</v>
      </c>
      <c r="B11" s="1">
        <v>0.04</v>
      </c>
      <c r="C11" s="1">
        <f t="shared" si="6"/>
        <v>0.04620438710234537</v>
      </c>
      <c r="D11" s="3">
        <v>96.36</v>
      </c>
      <c r="E11" s="4">
        <f t="shared" si="7"/>
        <v>75.36743639398418</v>
      </c>
      <c r="F11" s="5">
        <f t="shared" si="0"/>
        <v>0.04707674376317028</v>
      </c>
      <c r="G11" s="1">
        <f t="shared" si="8"/>
        <v>0.060944061111515735</v>
      </c>
      <c r="I11" s="1">
        <f t="shared" si="2"/>
        <v>0.04707674376317028</v>
      </c>
      <c r="J11" s="2">
        <f t="shared" si="3"/>
        <v>-96.36</v>
      </c>
      <c r="K11" s="2">
        <f t="shared" si="4"/>
        <v>4</v>
      </c>
      <c r="L11" s="2">
        <f t="shared" si="4"/>
        <v>4</v>
      </c>
      <c r="M11" s="2">
        <f t="shared" si="4"/>
        <v>4</v>
      </c>
      <c r="N11" s="2">
        <f t="shared" si="4"/>
        <v>4</v>
      </c>
      <c r="O11" s="2">
        <f t="shared" si="4"/>
        <v>4</v>
      </c>
      <c r="P11" s="2">
        <f t="shared" si="4"/>
        <v>4</v>
      </c>
      <c r="Q11" s="2">
        <f>100*(1+$B11)</f>
        <v>104</v>
      </c>
      <c r="AE11" s="2">
        <f t="shared" si="1"/>
        <v>104</v>
      </c>
      <c r="AH11" s="2">
        <f t="shared" si="5"/>
        <v>3.8836000000000004</v>
      </c>
      <c r="AI11" s="2">
        <f t="shared" si="5"/>
        <v>3.74817033492823</v>
      </c>
      <c r="AJ11" s="2">
        <f t="shared" si="5"/>
        <v>3.596718023854765</v>
      </c>
      <c r="AK11" s="2">
        <f t="shared" si="5"/>
        <v>3.432123975781028</v>
      </c>
      <c r="AL11" s="2">
        <f t="shared" si="5"/>
        <v>3.2565422697826656</v>
      </c>
      <c r="AM11" s="2">
        <f t="shared" si="5"/>
        <v>3.075409001669132</v>
      </c>
    </row>
    <row r="12" spans="1:40" ht="10.5">
      <c r="A12" s="2">
        <v>8</v>
      </c>
      <c r="B12" s="1">
        <v>0.0425</v>
      </c>
      <c r="C12" s="1">
        <f t="shared" si="6"/>
        <v>0.048198448428146475</v>
      </c>
      <c r="D12" s="3">
        <v>96.29</v>
      </c>
      <c r="E12" s="4">
        <f t="shared" si="7"/>
        <v>70.9054818928925</v>
      </c>
      <c r="F12" s="5">
        <f t="shared" si="0"/>
        <v>0.0493600623415833</v>
      </c>
      <c r="G12" s="1">
        <f t="shared" si="8"/>
        <v>0.06548331806285912</v>
      </c>
      <c r="I12" s="1">
        <f t="shared" si="2"/>
        <v>0.0493600623415833</v>
      </c>
      <c r="J12" s="2">
        <f t="shared" si="3"/>
        <v>-96.29</v>
      </c>
      <c r="K12" s="2">
        <f t="shared" si="4"/>
        <v>4.25</v>
      </c>
      <c r="L12" s="2">
        <f t="shared" si="4"/>
        <v>4.25</v>
      </c>
      <c r="M12" s="2">
        <f t="shared" si="4"/>
        <v>4.25</v>
      </c>
      <c r="N12" s="2">
        <f t="shared" si="4"/>
        <v>4.25</v>
      </c>
      <c r="O12" s="2">
        <f t="shared" si="4"/>
        <v>4.25</v>
      </c>
      <c r="P12" s="2">
        <f t="shared" si="4"/>
        <v>4.25</v>
      </c>
      <c r="Q12" s="2">
        <f t="shared" si="4"/>
        <v>4.25</v>
      </c>
      <c r="R12" s="2">
        <f>100*(1+$B12)</f>
        <v>104.25</v>
      </c>
      <c r="AE12" s="2">
        <f t="shared" si="1"/>
        <v>104.25</v>
      </c>
      <c r="AH12" s="2">
        <f t="shared" si="5"/>
        <v>4.1263250000000005</v>
      </c>
      <c r="AI12" s="2">
        <f t="shared" si="5"/>
        <v>3.9824309808612446</v>
      </c>
      <c r="AJ12" s="2">
        <f t="shared" si="5"/>
        <v>3.821512900345688</v>
      </c>
      <c r="AK12" s="2">
        <f t="shared" si="5"/>
        <v>3.646631724267342</v>
      </c>
      <c r="AL12" s="2">
        <f t="shared" si="5"/>
        <v>3.460076161644082</v>
      </c>
      <c r="AM12" s="2">
        <f t="shared" si="5"/>
        <v>3.2676220642734526</v>
      </c>
      <c r="AN12" s="2">
        <f t="shared" si="5"/>
        <v>3.0799192757156995</v>
      </c>
    </row>
    <row r="13" spans="1:41" ht="10.5">
      <c r="A13" s="2">
        <v>9</v>
      </c>
      <c r="B13" s="1">
        <v>0.046</v>
      </c>
      <c r="C13" s="1">
        <f t="shared" si="6"/>
        <v>0.05019622875501968</v>
      </c>
      <c r="D13" s="3">
        <v>97.02</v>
      </c>
      <c r="E13" s="4">
        <f t="shared" si="7"/>
        <v>66.41630903254179</v>
      </c>
      <c r="F13" s="5">
        <f t="shared" si="0"/>
        <v>0.051761910078729656</v>
      </c>
      <c r="G13" s="1">
        <f t="shared" si="8"/>
        <v>0.07117566312835266</v>
      </c>
      <c r="I13" s="1">
        <f t="shared" si="2"/>
        <v>0.051761910078729656</v>
      </c>
      <c r="J13" s="2">
        <f t="shared" si="3"/>
        <v>-97.02</v>
      </c>
      <c r="K13" s="2">
        <f t="shared" si="4"/>
        <v>4.6</v>
      </c>
      <c r="L13" s="2">
        <f t="shared" si="4"/>
        <v>4.6</v>
      </c>
      <c r="M13" s="2">
        <f t="shared" si="4"/>
        <v>4.6</v>
      </c>
      <c r="N13" s="2">
        <f t="shared" si="4"/>
        <v>4.6</v>
      </c>
      <c r="O13" s="2">
        <f t="shared" si="4"/>
        <v>4.6</v>
      </c>
      <c r="P13" s="2">
        <f t="shared" si="4"/>
        <v>4.6</v>
      </c>
      <c r="Q13" s="2">
        <f t="shared" si="4"/>
        <v>4.6</v>
      </c>
      <c r="R13" s="2">
        <f t="shared" si="4"/>
        <v>4.6</v>
      </c>
      <c r="S13" s="2">
        <f>100*(1+$B13)</f>
        <v>104.60000000000001</v>
      </c>
      <c r="AE13" s="2">
        <f t="shared" si="1"/>
        <v>104.60000000000001</v>
      </c>
      <c r="AH13" s="2">
        <f t="shared" si="5"/>
        <v>4.46614</v>
      </c>
      <c r="AI13" s="2">
        <f t="shared" si="5"/>
        <v>4.310395885167464</v>
      </c>
      <c r="AJ13" s="2">
        <f t="shared" si="5"/>
        <v>4.136225727432979</v>
      </c>
      <c r="AK13" s="2">
        <f t="shared" si="5"/>
        <v>3.9469425721481817</v>
      </c>
      <c r="AL13" s="2">
        <f t="shared" si="5"/>
        <v>3.745023610250065</v>
      </c>
      <c r="AM13" s="2">
        <f t="shared" si="5"/>
        <v>3.5367203519195014</v>
      </c>
      <c r="AN13" s="2">
        <f t="shared" si="5"/>
        <v>3.3335596866569923</v>
      </c>
      <c r="AO13" s="2">
        <f t="shared" si="5"/>
        <v>3.128683133883027</v>
      </c>
    </row>
    <row r="14" spans="1:42" ht="10.5">
      <c r="A14" s="2">
        <v>10</v>
      </c>
      <c r="B14" s="1">
        <v>0.04</v>
      </c>
      <c r="C14" s="1">
        <f t="shared" si="6"/>
        <v>0.05210174586075662</v>
      </c>
      <c r="D14" s="3">
        <v>90.75</v>
      </c>
      <c r="E14" s="4">
        <f t="shared" si="7"/>
        <v>61.59827419780679</v>
      </c>
      <c r="F14" s="5">
        <f t="shared" si="0"/>
        <v>0.053771574901152475</v>
      </c>
      <c r="G14" s="1">
        <f t="shared" si="8"/>
        <v>0.07203224117158902</v>
      </c>
      <c r="I14" s="1">
        <f t="shared" si="2"/>
        <v>0.053771574901152475</v>
      </c>
      <c r="J14" s="2">
        <f t="shared" si="3"/>
        <v>-90.75</v>
      </c>
      <c r="K14" s="2">
        <f t="shared" si="4"/>
        <v>4</v>
      </c>
      <c r="L14" s="2">
        <f t="shared" si="4"/>
        <v>4</v>
      </c>
      <c r="M14" s="2">
        <f t="shared" si="4"/>
        <v>4</v>
      </c>
      <c r="N14" s="2">
        <f t="shared" si="4"/>
        <v>4</v>
      </c>
      <c r="O14" s="2">
        <f t="shared" si="4"/>
        <v>4</v>
      </c>
      <c r="P14" s="2">
        <f t="shared" si="4"/>
        <v>4</v>
      </c>
      <c r="Q14" s="2">
        <f t="shared" si="4"/>
        <v>4</v>
      </c>
      <c r="R14" s="2">
        <f t="shared" si="4"/>
        <v>4</v>
      </c>
      <c r="S14" s="2">
        <f t="shared" si="4"/>
        <v>4</v>
      </c>
      <c r="T14" s="2">
        <f>100*(1+$B14)</f>
        <v>104</v>
      </c>
      <c r="AE14" s="2">
        <f t="shared" si="1"/>
        <v>104</v>
      </c>
      <c r="AH14" s="2">
        <f t="shared" si="5"/>
        <v>3.8836000000000004</v>
      </c>
      <c r="AI14" s="2">
        <f t="shared" si="5"/>
        <v>3.74817033492823</v>
      </c>
      <c r="AJ14" s="2">
        <f t="shared" si="5"/>
        <v>3.596718023854765</v>
      </c>
      <c r="AK14" s="2">
        <f t="shared" si="5"/>
        <v>3.432123975781028</v>
      </c>
      <c r="AL14" s="2">
        <f t="shared" si="5"/>
        <v>3.2565422697826656</v>
      </c>
      <c r="AM14" s="2">
        <f t="shared" si="5"/>
        <v>3.075409001669132</v>
      </c>
      <c r="AN14" s="2">
        <f t="shared" si="5"/>
        <v>2.898747553614776</v>
      </c>
      <c r="AO14" s="2">
        <f t="shared" si="5"/>
        <v>2.720594029463502</v>
      </c>
      <c r="AP14" s="2">
        <f t="shared" si="5"/>
        <v>2.539820613099113</v>
      </c>
    </row>
    <row r="15" spans="1:43" ht="10.5">
      <c r="A15" s="2">
        <v>11</v>
      </c>
      <c r="B15" s="1">
        <v>0.045</v>
      </c>
      <c r="C15" s="1">
        <f t="shared" si="6"/>
        <v>0.05380523741250433</v>
      </c>
      <c r="D15" s="3">
        <v>92.83</v>
      </c>
      <c r="E15" s="4">
        <f t="shared" si="7"/>
        <v>57.36899853128138</v>
      </c>
      <c r="F15" s="5">
        <f t="shared" si="0"/>
        <v>0.056030045656137784</v>
      </c>
      <c r="G15" s="1">
        <f t="shared" si="8"/>
        <v>0.07888269503407597</v>
      </c>
      <c r="I15" s="1">
        <f t="shared" si="2"/>
        <v>0.056030045656137784</v>
      </c>
      <c r="J15" s="2">
        <f t="shared" si="3"/>
        <v>-92.83</v>
      </c>
      <c r="K15" s="2">
        <f t="shared" si="4"/>
        <v>4.5</v>
      </c>
      <c r="L15" s="2">
        <f t="shared" si="4"/>
        <v>4.5</v>
      </c>
      <c r="M15" s="2">
        <f t="shared" si="4"/>
        <v>4.5</v>
      </c>
      <c r="N15" s="2">
        <f t="shared" si="4"/>
        <v>4.5</v>
      </c>
      <c r="O15" s="2">
        <f t="shared" si="4"/>
        <v>4.5</v>
      </c>
      <c r="P15" s="2">
        <f t="shared" si="4"/>
        <v>4.5</v>
      </c>
      <c r="Q15" s="2">
        <f t="shared" si="4"/>
        <v>4.5</v>
      </c>
      <c r="R15" s="2">
        <f t="shared" si="4"/>
        <v>4.5</v>
      </c>
      <c r="S15" s="2">
        <f t="shared" si="4"/>
        <v>4.5</v>
      </c>
      <c r="T15" s="2">
        <f t="shared" si="4"/>
        <v>4.5</v>
      </c>
      <c r="U15" s="2">
        <f>100*(1+$B15)</f>
        <v>104.5</v>
      </c>
      <c r="AE15" s="2">
        <f t="shared" si="1"/>
        <v>104.5</v>
      </c>
      <c r="AH15" s="2">
        <f t="shared" si="5"/>
        <v>4.3690500000000005</v>
      </c>
      <c r="AI15" s="2">
        <f t="shared" si="5"/>
        <v>4.216691626794259</v>
      </c>
      <c r="AJ15" s="2">
        <f t="shared" si="5"/>
        <v>4.046307776836611</v>
      </c>
      <c r="AK15" s="2">
        <f t="shared" si="5"/>
        <v>3.8611394727536563</v>
      </c>
      <c r="AL15" s="2">
        <f t="shared" si="5"/>
        <v>3.6636100535054985</v>
      </c>
      <c r="AM15" s="2">
        <f t="shared" si="5"/>
        <v>3.459835126877773</v>
      </c>
      <c r="AN15" s="2">
        <f t="shared" si="5"/>
        <v>3.2610909978166234</v>
      </c>
      <c r="AO15" s="2">
        <f t="shared" si="5"/>
        <v>3.0606682831464394</v>
      </c>
      <c r="AP15" s="2">
        <f t="shared" si="5"/>
        <v>2.857298189736502</v>
      </c>
      <c r="AQ15" s="2">
        <f t="shared" si="5"/>
        <v>2.665309941251258</v>
      </c>
    </row>
    <row r="16" spans="1:44" ht="10.5">
      <c r="A16" s="2">
        <v>12</v>
      </c>
      <c r="B16" s="1">
        <v>0.0475</v>
      </c>
      <c r="C16" s="1">
        <f t="shared" si="6"/>
        <v>0.05529848877895991</v>
      </c>
      <c r="D16" s="3">
        <v>93.29</v>
      </c>
      <c r="E16" s="4">
        <f t="shared" si="7"/>
        <v>53.25126114270847</v>
      </c>
      <c r="F16" s="5">
        <f t="shared" si="0"/>
        <v>0.0579992126568587</v>
      </c>
      <c r="G16" s="1">
        <f t="shared" si="8"/>
        <v>0.07990390659743118</v>
      </c>
      <c r="I16" s="1">
        <f t="shared" si="2"/>
        <v>0.0579992126568587</v>
      </c>
      <c r="J16" s="2">
        <f t="shared" si="3"/>
        <v>-93.29</v>
      </c>
      <c r="K16" s="2">
        <f t="shared" si="4"/>
        <v>4.75</v>
      </c>
      <c r="L16" s="2">
        <f t="shared" si="4"/>
        <v>4.75</v>
      </c>
      <c r="M16" s="2">
        <f t="shared" si="4"/>
        <v>4.75</v>
      </c>
      <c r="N16" s="2">
        <f t="shared" si="4"/>
        <v>4.75</v>
      </c>
      <c r="O16" s="2">
        <f t="shared" si="4"/>
        <v>4.75</v>
      </c>
      <c r="P16" s="2">
        <f t="shared" si="4"/>
        <v>4.75</v>
      </c>
      <c r="Q16" s="2">
        <f t="shared" si="4"/>
        <v>4.75</v>
      </c>
      <c r="R16" s="2">
        <f t="shared" si="4"/>
        <v>4.75</v>
      </c>
      <c r="S16" s="2">
        <f t="shared" si="4"/>
        <v>4.75</v>
      </c>
      <c r="T16" s="2">
        <f t="shared" si="4"/>
        <v>4.75</v>
      </c>
      <c r="U16" s="2">
        <f t="shared" si="4"/>
        <v>4.75</v>
      </c>
      <c r="V16" s="2">
        <f>100*(1+$B16)</f>
        <v>104.75000000000001</v>
      </c>
      <c r="AE16" s="2">
        <f t="shared" si="1"/>
        <v>104.75000000000001</v>
      </c>
      <c r="AH16" s="2">
        <f t="shared" si="5"/>
        <v>4.611775000000001</v>
      </c>
      <c r="AI16" s="2">
        <f t="shared" si="5"/>
        <v>4.450952272727273</v>
      </c>
      <c r="AJ16" s="2">
        <f t="shared" si="5"/>
        <v>4.271102653327533</v>
      </c>
      <c r="AK16" s="2">
        <f t="shared" si="5"/>
        <v>4.07564722123997</v>
      </c>
      <c r="AL16" s="2">
        <f t="shared" si="5"/>
        <v>3.8671439453669154</v>
      </c>
      <c r="AM16" s="2">
        <f t="shared" si="5"/>
        <v>3.652048189482094</v>
      </c>
      <c r="AN16" s="2">
        <f t="shared" si="5"/>
        <v>3.442262719917547</v>
      </c>
      <c r="AO16" s="2">
        <f t="shared" si="5"/>
        <v>3.2307054099879084</v>
      </c>
      <c r="AP16" s="2">
        <f t="shared" si="5"/>
        <v>3.016036978055197</v>
      </c>
      <c r="AQ16" s="2">
        <f t="shared" si="5"/>
        <v>2.8133827157652167</v>
      </c>
      <c r="AR16" s="2">
        <f t="shared" si="5"/>
        <v>2.6076817514218793</v>
      </c>
    </row>
    <row r="17" spans="1:45" ht="10.5">
      <c r="A17" s="2">
        <v>13</v>
      </c>
      <c r="B17" s="1">
        <v>0.05</v>
      </c>
      <c r="C17" s="1">
        <f t="shared" si="6"/>
        <v>0.05649569881580926</v>
      </c>
      <c r="D17" s="3">
        <v>94.13</v>
      </c>
      <c r="E17" s="4">
        <f t="shared" si="7"/>
        <v>49.44213279005999</v>
      </c>
      <c r="F17" s="5">
        <f t="shared" si="0"/>
        <v>0.059646312018101</v>
      </c>
      <c r="G17" s="1">
        <f t="shared" si="8"/>
        <v>0.07961265920179428</v>
      </c>
      <c r="I17" s="1">
        <f t="shared" si="2"/>
        <v>0.059646312018101</v>
      </c>
      <c r="J17" s="2">
        <f t="shared" si="3"/>
        <v>-94.13</v>
      </c>
      <c r="K17" s="2">
        <f t="shared" si="4"/>
        <v>5</v>
      </c>
      <c r="L17" s="2">
        <f t="shared" si="4"/>
        <v>5</v>
      </c>
      <c r="M17" s="2">
        <f t="shared" si="4"/>
        <v>5</v>
      </c>
      <c r="N17" s="2">
        <f t="shared" si="4"/>
        <v>5</v>
      </c>
      <c r="O17" s="2">
        <f t="shared" si="4"/>
        <v>5</v>
      </c>
      <c r="P17" s="2">
        <f t="shared" si="4"/>
        <v>5</v>
      </c>
      <c r="Q17" s="2">
        <f t="shared" si="4"/>
        <v>5</v>
      </c>
      <c r="R17" s="2">
        <f t="shared" si="4"/>
        <v>5</v>
      </c>
      <c r="S17" s="2">
        <f t="shared" si="4"/>
        <v>5</v>
      </c>
      <c r="T17" s="2">
        <f t="shared" si="4"/>
        <v>5</v>
      </c>
      <c r="U17" s="2">
        <f t="shared" si="4"/>
        <v>5</v>
      </c>
      <c r="V17" s="2">
        <f t="shared" si="4"/>
        <v>5</v>
      </c>
      <c r="W17" s="2">
        <f>100*(1+$B17)</f>
        <v>105</v>
      </c>
      <c r="AE17" s="2">
        <f t="shared" si="1"/>
        <v>105</v>
      </c>
      <c r="AH17" s="2">
        <f t="shared" si="5"/>
        <v>4.854500000000001</v>
      </c>
      <c r="AI17" s="2">
        <f t="shared" si="5"/>
        <v>4.685212918660287</v>
      </c>
      <c r="AJ17" s="2">
        <f t="shared" si="5"/>
        <v>4.495897529818456</v>
      </c>
      <c r="AK17" s="2">
        <f t="shared" si="5"/>
        <v>4.290154969726284</v>
      </c>
      <c r="AL17" s="2">
        <f t="shared" si="5"/>
        <v>4.070677837228332</v>
      </c>
      <c r="AM17" s="2">
        <f t="shared" si="5"/>
        <v>3.844261252086415</v>
      </c>
      <c r="AN17" s="2">
        <f t="shared" si="5"/>
        <v>3.6234344420184703</v>
      </c>
      <c r="AO17" s="2">
        <f t="shared" si="5"/>
        <v>3.400742536829377</v>
      </c>
      <c r="AP17" s="2">
        <f t="shared" si="5"/>
        <v>3.1747757663738914</v>
      </c>
      <c r="AQ17" s="2">
        <f t="shared" si="5"/>
        <v>2.9614554902791754</v>
      </c>
      <c r="AR17" s="2">
        <f t="shared" si="5"/>
        <v>2.7449281593914523</v>
      </c>
      <c r="AS17" s="2">
        <f t="shared" si="5"/>
        <v>2.5418263075278533</v>
      </c>
    </row>
    <row r="18" spans="1:46" ht="10.5">
      <c r="A18" s="2">
        <v>14</v>
      </c>
      <c r="B18" s="1">
        <v>0.048</v>
      </c>
      <c r="C18" s="1">
        <f t="shared" si="6"/>
        <v>0.057501635419951444</v>
      </c>
      <c r="D18" s="3">
        <v>91.03</v>
      </c>
      <c r="E18" s="4">
        <f t="shared" si="7"/>
        <v>45.86943569376914</v>
      </c>
      <c r="F18" s="5">
        <f t="shared" si="0"/>
        <v>0.06079454442231369</v>
      </c>
      <c r="G18" s="1">
        <f t="shared" si="8"/>
        <v>0.07583528231054304</v>
      </c>
      <c r="I18" s="1">
        <f t="shared" si="2"/>
        <v>0.06079454442231369</v>
      </c>
      <c r="J18" s="2">
        <f t="shared" si="3"/>
        <v>-91.03</v>
      </c>
      <c r="K18" s="2">
        <f t="shared" si="4"/>
        <v>4.8</v>
      </c>
      <c r="L18" s="2">
        <f t="shared" si="4"/>
        <v>4.8</v>
      </c>
      <c r="M18" s="2">
        <f t="shared" si="4"/>
        <v>4.8</v>
      </c>
      <c r="N18" s="2">
        <f t="shared" si="4"/>
        <v>4.8</v>
      </c>
      <c r="O18" s="2">
        <f t="shared" si="4"/>
        <v>4.8</v>
      </c>
      <c r="P18" s="2">
        <f t="shared" si="4"/>
        <v>4.8</v>
      </c>
      <c r="Q18" s="2">
        <f t="shared" si="4"/>
        <v>4.8</v>
      </c>
      <c r="R18" s="2">
        <f t="shared" si="4"/>
        <v>4.8</v>
      </c>
      <c r="S18" s="2">
        <f t="shared" si="4"/>
        <v>4.8</v>
      </c>
      <c r="T18" s="2">
        <f t="shared" si="4"/>
        <v>4.8</v>
      </c>
      <c r="U18" s="2">
        <f t="shared" si="4"/>
        <v>4.8</v>
      </c>
      <c r="V18" s="2">
        <f t="shared" si="4"/>
        <v>4.8</v>
      </c>
      <c r="W18" s="2">
        <f t="shared" si="4"/>
        <v>4.8</v>
      </c>
      <c r="X18" s="2">
        <f>100*(1+$B18)</f>
        <v>104.80000000000001</v>
      </c>
      <c r="AE18" s="2">
        <f t="shared" si="1"/>
        <v>104.80000000000001</v>
      </c>
      <c r="AH18" s="2">
        <f t="shared" si="5"/>
        <v>4.6603200000000005</v>
      </c>
      <c r="AI18" s="2">
        <f t="shared" si="5"/>
        <v>4.497804401913876</v>
      </c>
      <c r="AJ18" s="2">
        <f t="shared" si="5"/>
        <v>4.316061628625718</v>
      </c>
      <c r="AK18" s="2">
        <f t="shared" si="5"/>
        <v>4.118548770937233</v>
      </c>
      <c r="AL18" s="2">
        <f t="shared" si="5"/>
        <v>3.9078507237391986</v>
      </c>
      <c r="AM18" s="2">
        <f t="shared" si="5"/>
        <v>3.6904908020029583</v>
      </c>
      <c r="AN18" s="2">
        <f t="shared" si="5"/>
        <v>3.478497064337731</v>
      </c>
      <c r="AO18" s="2">
        <f t="shared" si="5"/>
        <v>3.2647128353562023</v>
      </c>
      <c r="AP18" s="2">
        <f t="shared" si="5"/>
        <v>3.0477847357189356</v>
      </c>
      <c r="AQ18" s="2">
        <f t="shared" si="5"/>
        <v>2.8429972706680084</v>
      </c>
      <c r="AR18" s="2">
        <f t="shared" si="5"/>
        <v>2.635131033015794</v>
      </c>
      <c r="AS18" s="2">
        <f t="shared" si="5"/>
        <v>2.440153255226739</v>
      </c>
      <c r="AT18" s="2">
        <f t="shared" si="5"/>
        <v>2.2602117846884577</v>
      </c>
    </row>
    <row r="19" spans="1:47" ht="10.5">
      <c r="A19" s="2">
        <v>15</v>
      </c>
      <c r="B19" s="1">
        <v>0.0475</v>
      </c>
      <c r="C19" s="1">
        <f t="shared" si="6"/>
        <v>0.058402295052478514</v>
      </c>
      <c r="D19" s="3">
        <v>89.3</v>
      </c>
      <c r="E19" s="4">
        <f t="shared" si="7"/>
        <v>42.530852326932944</v>
      </c>
      <c r="F19" s="5">
        <f t="shared" si="0"/>
        <v>0.06193189023615853</v>
      </c>
      <c r="G19" s="1">
        <f t="shared" si="8"/>
        <v>0.07798336766416236</v>
      </c>
      <c r="I19" s="1">
        <f t="shared" si="2"/>
        <v>0.06193189023615853</v>
      </c>
      <c r="J19" s="2">
        <f t="shared" si="3"/>
        <v>-89.3</v>
      </c>
      <c r="K19" s="2">
        <f t="shared" si="4"/>
        <v>4.75</v>
      </c>
      <c r="L19" s="2">
        <f t="shared" si="4"/>
        <v>4.75</v>
      </c>
      <c r="M19" s="2">
        <f t="shared" si="4"/>
        <v>4.75</v>
      </c>
      <c r="N19" s="2">
        <f t="shared" si="4"/>
        <v>4.75</v>
      </c>
      <c r="O19" s="2">
        <f t="shared" si="4"/>
        <v>4.75</v>
      </c>
      <c r="P19" s="2">
        <f t="shared" si="4"/>
        <v>4.75</v>
      </c>
      <c r="Q19" s="2">
        <f t="shared" si="4"/>
        <v>4.75</v>
      </c>
      <c r="R19" s="2">
        <f t="shared" si="4"/>
        <v>4.75</v>
      </c>
      <c r="S19" s="2">
        <f t="shared" si="4"/>
        <v>4.75</v>
      </c>
      <c r="T19" s="2">
        <f t="shared" si="4"/>
        <v>4.75</v>
      </c>
      <c r="U19" s="2">
        <f t="shared" si="4"/>
        <v>4.75</v>
      </c>
      <c r="V19" s="2">
        <f t="shared" si="4"/>
        <v>4.75</v>
      </c>
      <c r="W19" s="2">
        <f t="shared" si="4"/>
        <v>4.75</v>
      </c>
      <c r="X19" s="2">
        <f t="shared" si="4"/>
        <v>4.75</v>
      </c>
      <c r="Y19" s="2">
        <f>100*(1+$B19)</f>
        <v>104.75000000000001</v>
      </c>
      <c r="AE19" s="2">
        <f t="shared" si="1"/>
        <v>104.75000000000001</v>
      </c>
      <c r="AH19" s="2">
        <f t="shared" si="5"/>
        <v>4.611775000000001</v>
      </c>
      <c r="AI19" s="2">
        <f t="shared" si="5"/>
        <v>4.450952272727273</v>
      </c>
      <c r="AJ19" s="2">
        <f t="shared" si="5"/>
        <v>4.271102653327533</v>
      </c>
      <c r="AK19" s="2">
        <f t="shared" si="5"/>
        <v>4.07564722123997</v>
      </c>
      <c r="AL19" s="2">
        <f t="shared" si="5"/>
        <v>3.8671439453669154</v>
      </c>
      <c r="AM19" s="2">
        <f t="shared" si="5"/>
        <v>3.652048189482094</v>
      </c>
      <c r="AN19" s="2">
        <f t="shared" si="5"/>
        <v>3.442262719917547</v>
      </c>
      <c r="AO19" s="2">
        <f t="shared" si="5"/>
        <v>3.2307054099879084</v>
      </c>
      <c r="AP19" s="2">
        <f t="shared" si="5"/>
        <v>3.016036978055197</v>
      </c>
      <c r="AQ19" s="2">
        <f t="shared" si="5"/>
        <v>2.8133827157652167</v>
      </c>
      <c r="AR19" s="2">
        <f t="shared" si="5"/>
        <v>2.6076817514218793</v>
      </c>
      <c r="AS19" s="2">
        <f t="shared" si="5"/>
        <v>2.4147349921514607</v>
      </c>
      <c r="AT19" s="2">
        <f t="shared" si="5"/>
        <v>2.2366679119312862</v>
      </c>
      <c r="AU19" s="2">
        <f t="shared" si="5"/>
        <v>2.079005911692777</v>
      </c>
    </row>
    <row r="20" spans="1:48" ht="10.5">
      <c r="A20" s="2">
        <v>16</v>
      </c>
      <c r="B20" s="1">
        <v>0.051</v>
      </c>
      <c r="C20" s="1">
        <f t="shared" si="6"/>
        <v>0.05919733816270387</v>
      </c>
      <c r="D20" s="3">
        <v>91.67</v>
      </c>
      <c r="E20" s="4">
        <f t="shared" si="7"/>
        <v>39.38399007508767</v>
      </c>
      <c r="F20" s="5">
        <f t="shared" si="0"/>
        <v>0.06326786308265064</v>
      </c>
      <c r="G20" s="1">
        <f t="shared" si="8"/>
        <v>0.08351033263461205</v>
      </c>
      <c r="I20" s="1">
        <f t="shared" si="2"/>
        <v>0.06326786308265064</v>
      </c>
      <c r="J20" s="2">
        <f t="shared" si="3"/>
        <v>-91.67</v>
      </c>
      <c r="K20" s="2">
        <f t="shared" si="4"/>
        <v>5.1</v>
      </c>
      <c r="L20" s="2">
        <f t="shared" si="4"/>
        <v>5.1</v>
      </c>
      <c r="M20" s="2">
        <f t="shared" si="4"/>
        <v>5.1</v>
      </c>
      <c r="N20" s="2">
        <f t="shared" si="4"/>
        <v>5.1</v>
      </c>
      <c r="O20" s="2">
        <f t="shared" si="4"/>
        <v>5.1</v>
      </c>
      <c r="P20" s="2">
        <f t="shared" si="4"/>
        <v>5.1</v>
      </c>
      <c r="Q20" s="2">
        <f t="shared" si="4"/>
        <v>5.1</v>
      </c>
      <c r="R20" s="2">
        <f t="shared" si="4"/>
        <v>5.1</v>
      </c>
      <c r="S20" s="2">
        <f t="shared" si="4"/>
        <v>5.1</v>
      </c>
      <c r="T20" s="2">
        <f t="shared" si="4"/>
        <v>5.1</v>
      </c>
      <c r="U20" s="2">
        <f t="shared" si="4"/>
        <v>5.1</v>
      </c>
      <c r="V20" s="2">
        <f t="shared" si="4"/>
        <v>5.1</v>
      </c>
      <c r="W20" s="2">
        <f t="shared" si="4"/>
        <v>5.1</v>
      </c>
      <c r="X20" s="2">
        <f t="shared" si="4"/>
        <v>5.1</v>
      </c>
      <c r="Y20" s="2">
        <f>100*($B20)</f>
        <v>5.1</v>
      </c>
      <c r="Z20" s="2">
        <f>100*(1+$B20)</f>
        <v>105.1</v>
      </c>
      <c r="AE20" s="2">
        <f t="shared" si="1"/>
        <v>105.1</v>
      </c>
      <c r="AH20" s="2">
        <f t="shared" si="5"/>
        <v>4.9515899999999995</v>
      </c>
      <c r="AI20" s="2">
        <f t="shared" si="5"/>
        <v>4.778917177033493</v>
      </c>
      <c r="AJ20" s="2">
        <f t="shared" si="5"/>
        <v>4.5858154804148255</v>
      </c>
      <c r="AK20" s="2">
        <f t="shared" si="5"/>
        <v>4.37595806912081</v>
      </c>
      <c r="AL20" s="2">
        <f t="shared" si="5"/>
        <v>4.152091393972898</v>
      </c>
      <c r="AM20" s="2">
        <f t="shared" si="5"/>
        <v>3.921146477128143</v>
      </c>
      <c r="AN20" s="2">
        <f t="shared" si="5"/>
        <v>3.6959031308588393</v>
      </c>
      <c r="AO20" s="2">
        <f t="shared" si="5"/>
        <v>3.4687573875659647</v>
      </c>
      <c r="AP20" s="2">
        <f t="shared" si="5"/>
        <v>3.238271281701369</v>
      </c>
      <c r="AQ20" s="2">
        <f t="shared" si="5"/>
        <v>3.020684600084759</v>
      </c>
      <c r="AR20" s="2">
        <f t="shared" si="5"/>
        <v>2.799826722579281</v>
      </c>
      <c r="AS20" s="2">
        <f t="shared" si="5"/>
        <v>2.59266283367841</v>
      </c>
      <c r="AT20" s="2">
        <f t="shared" si="5"/>
        <v>2.4014750212314864</v>
      </c>
      <c r="AU20" s="2">
        <f t="shared" si="5"/>
        <v>2.2321958209754023</v>
      </c>
      <c r="AV20" s="2">
        <f t="shared" si="5"/>
        <v>2.0707145285666653</v>
      </c>
    </row>
    <row r="21" spans="1:49" ht="10.5">
      <c r="A21" s="2">
        <v>17</v>
      </c>
      <c r="B21" s="1">
        <v>0.0475</v>
      </c>
      <c r="C21" s="1">
        <f t="shared" si="6"/>
        <v>0.05989879427496727</v>
      </c>
      <c r="D21" s="3">
        <v>87</v>
      </c>
      <c r="E21" s="4">
        <f t="shared" si="7"/>
        <v>36.52228416571824</v>
      </c>
      <c r="F21" s="5">
        <f t="shared" si="0"/>
        <v>0.06394068764571159</v>
      </c>
      <c r="G21" s="1">
        <f t="shared" si="8"/>
        <v>0.07476396710679811</v>
      </c>
      <c r="I21" s="1">
        <f t="shared" si="2"/>
        <v>0.06394068764571159</v>
      </c>
      <c r="J21" s="2">
        <f t="shared" si="3"/>
        <v>-87</v>
      </c>
      <c r="K21" s="2">
        <f t="shared" si="4"/>
        <v>4.75</v>
      </c>
      <c r="L21" s="2">
        <f t="shared" si="4"/>
        <v>4.75</v>
      </c>
      <c r="M21" s="2">
        <f t="shared" si="4"/>
        <v>4.75</v>
      </c>
      <c r="N21" s="2">
        <f t="shared" si="4"/>
        <v>4.75</v>
      </c>
      <c r="O21" s="2">
        <f t="shared" si="4"/>
        <v>4.75</v>
      </c>
      <c r="P21" s="2">
        <f t="shared" si="4"/>
        <v>4.75</v>
      </c>
      <c r="Q21" s="2">
        <f t="shared" si="4"/>
        <v>4.75</v>
      </c>
      <c r="R21" s="2">
        <f t="shared" si="4"/>
        <v>4.75</v>
      </c>
      <c r="S21" s="2">
        <f t="shared" si="4"/>
        <v>4.75</v>
      </c>
      <c r="T21" s="2">
        <f t="shared" si="4"/>
        <v>4.75</v>
      </c>
      <c r="U21" s="2">
        <f t="shared" si="4"/>
        <v>4.75</v>
      </c>
      <c r="V21" s="2">
        <f t="shared" si="4"/>
        <v>4.75</v>
      </c>
      <c r="W21" s="2">
        <f t="shared" si="4"/>
        <v>4.75</v>
      </c>
      <c r="X21" s="2">
        <f t="shared" si="4"/>
        <v>4.75</v>
      </c>
      <c r="Y21" s="2">
        <f>100*($B21)</f>
        <v>4.75</v>
      </c>
      <c r="Z21" s="2">
        <f>100*($B21)</f>
        <v>4.75</v>
      </c>
      <c r="AA21" s="2">
        <f>100*(1+$B21)</f>
        <v>104.75000000000001</v>
      </c>
      <c r="AE21" s="2">
        <f t="shared" si="1"/>
        <v>104.75000000000001</v>
      </c>
      <c r="AH21" s="2">
        <f t="shared" si="5"/>
        <v>4.611775000000001</v>
      </c>
      <c r="AI21" s="2">
        <f t="shared" si="5"/>
        <v>4.450952272727273</v>
      </c>
      <c r="AJ21" s="2">
        <f t="shared" si="5"/>
        <v>4.271102653327533</v>
      </c>
      <c r="AK21" s="2">
        <f t="shared" si="5"/>
        <v>4.07564722123997</v>
      </c>
      <c r="AL21" s="2">
        <f t="shared" si="5"/>
        <v>3.8671439453669154</v>
      </c>
      <c r="AM21" s="2">
        <f t="shared" si="5"/>
        <v>3.652048189482094</v>
      </c>
      <c r="AN21" s="2">
        <f t="shared" si="5"/>
        <v>3.442262719917547</v>
      </c>
      <c r="AO21" s="2">
        <f t="shared" si="5"/>
        <v>3.2307054099879084</v>
      </c>
      <c r="AP21" s="2">
        <f t="shared" si="5"/>
        <v>3.016036978055197</v>
      </c>
      <c r="AQ21" s="2">
        <f t="shared" si="5"/>
        <v>2.8133827157652167</v>
      </c>
      <c r="AR21" s="2">
        <f t="shared" si="5"/>
        <v>2.6076817514218793</v>
      </c>
      <c r="AS21" s="2">
        <f t="shared" si="5"/>
        <v>2.4147349921514607</v>
      </c>
      <c r="AT21" s="2">
        <f t="shared" si="5"/>
        <v>2.2366679119312862</v>
      </c>
      <c r="AU21" s="2">
        <f t="shared" si="5"/>
        <v>2.079005911692777</v>
      </c>
      <c r="AV21" s="2">
        <f t="shared" si="5"/>
        <v>1.9286066687630707</v>
      </c>
      <c r="AW21" s="2">
        <f t="shared" si="5"/>
        <v>1.7799614924516345</v>
      </c>
    </row>
    <row r="22" spans="1:50" ht="10.5">
      <c r="A22" s="2">
        <v>18</v>
      </c>
      <c r="B22" s="1">
        <v>0.052</v>
      </c>
      <c r="C22" s="1">
        <f t="shared" si="6"/>
        <v>0.06030325704987303</v>
      </c>
      <c r="D22" s="3">
        <v>91.03</v>
      </c>
      <c r="E22" s="4">
        <f t="shared" si="7"/>
        <v>33.957145366006245</v>
      </c>
      <c r="F22" s="5">
        <f t="shared" si="0"/>
        <v>0.06483538834834146</v>
      </c>
      <c r="G22" s="1">
        <f t="shared" si="8"/>
        <v>0.08016093258664747</v>
      </c>
      <c r="I22" s="1">
        <f t="shared" si="2"/>
        <v>0.06483538834834146</v>
      </c>
      <c r="J22" s="2">
        <f t="shared" si="3"/>
        <v>-91.03</v>
      </c>
      <c r="K22" s="2">
        <f t="shared" si="4"/>
        <v>5.2</v>
      </c>
      <c r="L22" s="2">
        <f t="shared" si="4"/>
        <v>5.2</v>
      </c>
      <c r="M22" s="2">
        <f t="shared" si="4"/>
        <v>5.2</v>
      </c>
      <c r="N22" s="2">
        <f t="shared" si="4"/>
        <v>5.2</v>
      </c>
      <c r="O22" s="2">
        <f t="shared" si="4"/>
        <v>5.2</v>
      </c>
      <c r="P22" s="2">
        <f t="shared" si="4"/>
        <v>5.2</v>
      </c>
      <c r="Q22" s="2">
        <f t="shared" si="4"/>
        <v>5.2</v>
      </c>
      <c r="R22" s="2">
        <f t="shared" si="4"/>
        <v>5.2</v>
      </c>
      <c r="S22" s="2">
        <f t="shared" si="4"/>
        <v>5.2</v>
      </c>
      <c r="T22" s="2">
        <f t="shared" si="4"/>
        <v>5.2</v>
      </c>
      <c r="U22" s="2">
        <f t="shared" si="4"/>
        <v>5.2</v>
      </c>
      <c r="V22" s="2">
        <f t="shared" si="4"/>
        <v>5.2</v>
      </c>
      <c r="W22" s="2">
        <f t="shared" si="4"/>
        <v>5.2</v>
      </c>
      <c r="X22" s="2">
        <f t="shared" si="4"/>
        <v>5.2</v>
      </c>
      <c r="Y22" s="2">
        <f>100*($B22)</f>
        <v>5.2</v>
      </c>
      <c r="Z22" s="2">
        <f>100*($B22)</f>
        <v>5.2</v>
      </c>
      <c r="AA22" s="2">
        <f>100*($B22)</f>
        <v>5.2</v>
      </c>
      <c r="AB22" s="2">
        <f>100*(1+$B22)</f>
        <v>105.2</v>
      </c>
      <c r="AE22" s="2">
        <f t="shared" si="1"/>
        <v>105.2</v>
      </c>
      <c r="AH22" s="2">
        <f t="shared" si="5"/>
        <v>5.04868</v>
      </c>
      <c r="AI22" s="2">
        <f t="shared" si="5"/>
        <v>4.872621435406699</v>
      </c>
      <c r="AJ22" s="2">
        <f t="shared" si="5"/>
        <v>4.675733431011195</v>
      </c>
      <c r="AK22" s="2">
        <f t="shared" si="5"/>
        <v>4.461761168515336</v>
      </c>
      <c r="AL22" s="2">
        <f t="shared" si="5"/>
        <v>4.233504950717466</v>
      </c>
      <c r="AM22" s="2">
        <f t="shared" si="5"/>
        <v>3.9980317021698717</v>
      </c>
      <c r="AN22" s="2">
        <f t="shared" si="5"/>
        <v>3.768371819699209</v>
      </c>
      <c r="AO22" s="2">
        <f t="shared" si="5"/>
        <v>3.5367722383025524</v>
      </c>
      <c r="AP22" s="2">
        <f t="shared" si="5"/>
        <v>3.301766797028847</v>
      </c>
      <c r="AQ22" s="2">
        <f t="shared" si="5"/>
        <v>3.0799137098903424</v>
      </c>
      <c r="AR22" s="2">
        <f t="shared" si="5"/>
        <v>2.85472528576711</v>
      </c>
      <c r="AS22" s="2">
        <f t="shared" si="5"/>
        <v>2.6434993598289673</v>
      </c>
      <c r="AT22" s="2">
        <f t="shared" si="5"/>
        <v>2.4485627667458294</v>
      </c>
      <c r="AU22" s="2">
        <f t="shared" si="5"/>
        <v>2.275964366484724</v>
      </c>
      <c r="AV22" s="2">
        <f t="shared" si="5"/>
        <v>2.1113167742248353</v>
      </c>
      <c r="AW22" s="2">
        <f t="shared" si="5"/>
        <v>1.9485894233154735</v>
      </c>
      <c r="AX22" s="2">
        <f>AA22/(1+AX$26)^AX$4</f>
        <v>1.8130394048853002</v>
      </c>
    </row>
    <row r="23" spans="1:51" ht="10.5">
      <c r="A23" s="2">
        <v>19</v>
      </c>
      <c r="B23" s="1">
        <v>0.0525</v>
      </c>
      <c r="C23" s="1">
        <f t="shared" si="6"/>
        <v>0.06079653671393042</v>
      </c>
      <c r="D23" s="3">
        <v>90.8</v>
      </c>
      <c r="E23" s="4">
        <f t="shared" si="7"/>
        <v>31.483738514831224</v>
      </c>
      <c r="F23" s="5">
        <f t="shared" si="0"/>
        <v>0.06558008481620314</v>
      </c>
      <c r="G23" s="1">
        <f t="shared" si="8"/>
        <v>0.079074033017003</v>
      </c>
      <c r="I23" s="1">
        <f t="shared" si="2"/>
        <v>0.06558008481620314</v>
      </c>
      <c r="J23" s="2">
        <f t="shared" si="3"/>
        <v>-90.8</v>
      </c>
      <c r="K23" s="2">
        <f t="shared" si="4"/>
        <v>5.25</v>
      </c>
      <c r="L23" s="2">
        <f t="shared" si="4"/>
        <v>5.25</v>
      </c>
      <c r="M23" s="2">
        <f t="shared" si="4"/>
        <v>5.25</v>
      </c>
      <c r="N23" s="2">
        <f t="shared" si="4"/>
        <v>5.25</v>
      </c>
      <c r="O23" s="2">
        <f t="shared" si="4"/>
        <v>5.25</v>
      </c>
      <c r="P23" s="2">
        <f t="shared" si="4"/>
        <v>5.25</v>
      </c>
      <c r="Q23" s="2">
        <f t="shared" si="4"/>
        <v>5.25</v>
      </c>
      <c r="R23" s="2">
        <f t="shared" si="4"/>
        <v>5.25</v>
      </c>
      <c r="S23" s="2">
        <f t="shared" si="4"/>
        <v>5.25</v>
      </c>
      <c r="T23" s="2">
        <f t="shared" si="4"/>
        <v>5.25</v>
      </c>
      <c r="U23" s="2">
        <f t="shared" si="4"/>
        <v>5.25</v>
      </c>
      <c r="V23" s="2">
        <f t="shared" si="4"/>
        <v>5.25</v>
      </c>
      <c r="W23" s="2">
        <f t="shared" si="4"/>
        <v>5.25</v>
      </c>
      <c r="X23" s="2">
        <f t="shared" si="4"/>
        <v>5.25</v>
      </c>
      <c r="Y23" s="2">
        <f>100*($B23)</f>
        <v>5.25</v>
      </c>
      <c r="Z23" s="2">
        <f>100*($B23)</f>
        <v>5.25</v>
      </c>
      <c r="AA23" s="2">
        <f>100*($B23)</f>
        <v>5.25</v>
      </c>
      <c r="AB23" s="2">
        <f>100*($B23)</f>
        <v>5.25</v>
      </c>
      <c r="AC23" s="2">
        <f>100*(1+$B23)</f>
        <v>105.25</v>
      </c>
      <c r="AE23" s="2">
        <f t="shared" si="1"/>
        <v>105.25</v>
      </c>
      <c r="AH23" s="2">
        <f aca="true" t="shared" si="9" ref="AH23:AW24">K23/(1+AH$26)^AH$4</f>
        <v>5.097225</v>
      </c>
      <c r="AI23" s="2">
        <f t="shared" si="9"/>
        <v>4.919473564593302</v>
      </c>
      <c r="AJ23" s="2">
        <f t="shared" si="9"/>
        <v>4.72069240630938</v>
      </c>
      <c r="AK23" s="2">
        <f t="shared" si="9"/>
        <v>4.5046627182125984</v>
      </c>
      <c r="AL23" s="2">
        <f t="shared" si="9"/>
        <v>4.274211729089749</v>
      </c>
      <c r="AM23" s="2">
        <f t="shared" si="9"/>
        <v>4.036474314690736</v>
      </c>
      <c r="AN23" s="2">
        <f t="shared" si="9"/>
        <v>3.804606164119394</v>
      </c>
      <c r="AO23" s="2">
        <f t="shared" si="9"/>
        <v>3.570779663670846</v>
      </c>
      <c r="AP23" s="2">
        <f t="shared" si="9"/>
        <v>3.333514554692586</v>
      </c>
      <c r="AQ23" s="2">
        <f t="shared" si="9"/>
        <v>3.109528264793134</v>
      </c>
      <c r="AR23" s="2">
        <f t="shared" si="9"/>
        <v>2.882174567361025</v>
      </c>
      <c r="AS23" s="2">
        <f t="shared" si="9"/>
        <v>2.668917622904246</v>
      </c>
      <c r="AT23" s="2">
        <f t="shared" si="9"/>
        <v>2.472106639503001</v>
      </c>
      <c r="AU23" s="2">
        <f t="shared" si="9"/>
        <v>2.2978486392393846</v>
      </c>
      <c r="AV23" s="2">
        <f t="shared" si="9"/>
        <v>2.1316178970539204</v>
      </c>
      <c r="AW23" s="2">
        <f t="shared" si="9"/>
        <v>1.9673258600781223</v>
      </c>
      <c r="AX23" s="2">
        <f>AA23/(1+AX$26)^AX$4</f>
        <v>1.8304724760861204</v>
      </c>
      <c r="AY23" s="2">
        <f>AB23/(1+AY$26)^AY$4</f>
        <v>1.6946294027712254</v>
      </c>
    </row>
    <row r="24" spans="1:52" ht="10.5">
      <c r="A24" s="2">
        <v>20</v>
      </c>
      <c r="B24" s="1">
        <v>0.054</v>
      </c>
      <c r="C24" s="1">
        <f t="shared" si="6"/>
        <v>0.06120141002277328</v>
      </c>
      <c r="D24" s="3">
        <v>91.82</v>
      </c>
      <c r="E24" s="4">
        <f t="shared" si="7"/>
        <v>29.19367048616013</v>
      </c>
      <c r="F24" s="5">
        <f t="shared" si="0"/>
        <v>0.06629554680261185</v>
      </c>
      <c r="G24" s="1">
        <f t="shared" si="8"/>
        <v>0.0799809659393016</v>
      </c>
      <c r="I24" s="1">
        <f t="shared" si="2"/>
        <v>0.06629554680261185</v>
      </c>
      <c r="J24" s="2">
        <f t="shared" si="3"/>
        <v>-91.82</v>
      </c>
      <c r="K24" s="2">
        <f t="shared" si="4"/>
        <v>5.4</v>
      </c>
      <c r="L24" s="2">
        <f t="shared" si="4"/>
        <v>5.4</v>
      </c>
      <c r="M24" s="2">
        <f t="shared" si="4"/>
        <v>5.4</v>
      </c>
      <c r="N24" s="2">
        <f t="shared" si="4"/>
        <v>5.4</v>
      </c>
      <c r="O24" s="2">
        <f t="shared" si="4"/>
        <v>5.4</v>
      </c>
      <c r="P24" s="2">
        <f t="shared" si="4"/>
        <v>5.4</v>
      </c>
      <c r="Q24" s="2">
        <f t="shared" si="4"/>
        <v>5.4</v>
      </c>
      <c r="R24" s="2">
        <f t="shared" si="4"/>
        <v>5.4</v>
      </c>
      <c r="S24" s="2">
        <f t="shared" si="4"/>
        <v>5.4</v>
      </c>
      <c r="T24" s="2">
        <f t="shared" si="4"/>
        <v>5.4</v>
      </c>
      <c r="U24" s="2">
        <f t="shared" si="4"/>
        <v>5.4</v>
      </c>
      <c r="V24" s="2">
        <f t="shared" si="4"/>
        <v>5.4</v>
      </c>
      <c r="W24" s="2">
        <f t="shared" si="4"/>
        <v>5.4</v>
      </c>
      <c r="X24" s="2">
        <f t="shared" si="4"/>
        <v>5.4</v>
      </c>
      <c r="Y24" s="2">
        <f>100*($B24)</f>
        <v>5.4</v>
      </c>
      <c r="Z24" s="2">
        <f>100*($B24)</f>
        <v>5.4</v>
      </c>
      <c r="AA24" s="2">
        <f>100*($B24)</f>
        <v>5.4</v>
      </c>
      <c r="AB24" s="2">
        <f>100*($B24)</f>
        <v>5.4</v>
      </c>
      <c r="AC24" s="2">
        <f>100*($B24)</f>
        <v>5.4</v>
      </c>
      <c r="AD24" s="2">
        <f>100*(1+$B24)</f>
        <v>105.4</v>
      </c>
      <c r="AE24" s="2">
        <f t="shared" si="1"/>
        <v>105.4</v>
      </c>
      <c r="AH24" s="2">
        <f t="shared" si="9"/>
        <v>5.24286</v>
      </c>
      <c r="AI24" s="2">
        <f t="shared" si="9"/>
        <v>5.060029952153111</v>
      </c>
      <c r="AJ24" s="2">
        <f t="shared" si="9"/>
        <v>4.855569332203933</v>
      </c>
      <c r="AK24" s="2">
        <f t="shared" si="9"/>
        <v>4.633367367304388</v>
      </c>
      <c r="AL24" s="2">
        <f t="shared" si="9"/>
        <v>4.396332064206598</v>
      </c>
      <c r="AM24" s="2">
        <f t="shared" si="9"/>
        <v>4.151802152253328</v>
      </c>
      <c r="AN24" s="2">
        <f t="shared" si="9"/>
        <v>3.913309197379948</v>
      </c>
      <c r="AO24" s="2">
        <f t="shared" si="9"/>
        <v>3.6728019397757277</v>
      </c>
      <c r="AP24" s="2">
        <f t="shared" si="9"/>
        <v>3.428757827683803</v>
      </c>
      <c r="AQ24" s="2">
        <f t="shared" si="9"/>
        <v>3.19837192950151</v>
      </c>
      <c r="AR24" s="2">
        <f t="shared" si="9"/>
        <v>2.9645224121427685</v>
      </c>
      <c r="AS24" s="2">
        <f t="shared" si="9"/>
        <v>2.745172412130082</v>
      </c>
      <c r="AT24" s="2">
        <f t="shared" si="9"/>
        <v>2.542738257774515</v>
      </c>
      <c r="AU24" s="2">
        <f t="shared" si="9"/>
        <v>2.3635014575033675</v>
      </c>
      <c r="AV24" s="2">
        <f t="shared" si="9"/>
        <v>2.1925212655411754</v>
      </c>
      <c r="AW24" s="2">
        <f t="shared" si="9"/>
        <v>2.0235351703660687</v>
      </c>
      <c r="AX24" s="2">
        <f>AA24/(1+AX$26)^AX$4</f>
        <v>1.882771689688581</v>
      </c>
      <c r="AY24" s="2">
        <f>AB24/(1+AY$26)^AY$4</f>
        <v>1.7430473857075461</v>
      </c>
      <c r="AZ24" s="2">
        <f>AC24/(1+AZ$26)^AZ$4</f>
        <v>1.6153177005234087</v>
      </c>
    </row>
    <row r="26" spans="9:53" ht="10.5">
      <c r="I26" s="2" t="s">
        <v>17</v>
      </c>
      <c r="K26" s="1">
        <f>$F5</f>
        <v>0.02997219075084967</v>
      </c>
      <c r="L26" s="1">
        <f>$F6</f>
        <v>0.03304760721990596</v>
      </c>
      <c r="M26" s="1">
        <f>$F7</f>
        <v>0.03605910893986097</v>
      </c>
      <c r="N26" s="1">
        <f>$F8</f>
        <v>0.039020834288556516</v>
      </c>
      <c r="O26" s="1">
        <f>$F9</f>
        <v>0.04198305001081026</v>
      </c>
      <c r="P26" s="1">
        <f>$F10</f>
        <v>0.04478321068529012</v>
      </c>
      <c r="Q26" s="1">
        <f>$F11</f>
        <v>0.04707674376317028</v>
      </c>
      <c r="R26" s="1">
        <f>$F12</f>
        <v>0.0493600623415833</v>
      </c>
      <c r="S26" s="1">
        <f>$F13</f>
        <v>0.051761910078729656</v>
      </c>
      <c r="T26" s="1">
        <f>$F14</f>
        <v>0.053771574901152475</v>
      </c>
      <c r="U26" s="1">
        <f>$F15</f>
        <v>0.056030045656137784</v>
      </c>
      <c r="V26" s="1">
        <f>$F16</f>
        <v>0.0579992126568587</v>
      </c>
      <c r="W26" s="1">
        <f>$F17</f>
        <v>0.059646312018101</v>
      </c>
      <c r="X26" s="1">
        <f>$F18</f>
        <v>0.06079454442231369</v>
      </c>
      <c r="Y26" s="1">
        <f>$F19</f>
        <v>0.06193189023615853</v>
      </c>
      <c r="Z26" s="1">
        <f>$F20</f>
        <v>0.06326786308265064</v>
      </c>
      <c r="AA26" s="1">
        <f>$F21</f>
        <v>0.06394068764571159</v>
      </c>
      <c r="AB26" s="1">
        <f>$F22</f>
        <v>0.06483538834834146</v>
      </c>
      <c r="AC26" s="1">
        <f>$F23</f>
        <v>0.06558008481620314</v>
      </c>
      <c r="AD26" s="1">
        <f>$F24</f>
        <v>0.06629554680261185</v>
      </c>
      <c r="AH26" s="1">
        <f>K26</f>
        <v>0.02997219075084967</v>
      </c>
      <c r="AI26" s="1">
        <f>L26</f>
        <v>0.03304760721990596</v>
      </c>
      <c r="AJ26" s="1">
        <f aca="true" t="shared" si="10" ref="AJ26:BA26">M26</f>
        <v>0.03605910893986097</v>
      </c>
      <c r="AK26" s="1">
        <f t="shared" si="10"/>
        <v>0.039020834288556516</v>
      </c>
      <c r="AL26" s="1">
        <f t="shared" si="10"/>
        <v>0.04198305001081026</v>
      </c>
      <c r="AM26" s="1">
        <f t="shared" si="10"/>
        <v>0.04478321068529012</v>
      </c>
      <c r="AN26" s="1">
        <f t="shared" si="10"/>
        <v>0.04707674376317028</v>
      </c>
      <c r="AO26" s="1">
        <f t="shared" si="10"/>
        <v>0.0493600623415833</v>
      </c>
      <c r="AP26" s="1">
        <f t="shared" si="10"/>
        <v>0.051761910078729656</v>
      </c>
      <c r="AQ26" s="1">
        <f t="shared" si="10"/>
        <v>0.053771574901152475</v>
      </c>
      <c r="AR26" s="1">
        <f t="shared" si="10"/>
        <v>0.056030045656137784</v>
      </c>
      <c r="AS26" s="1">
        <f t="shared" si="10"/>
        <v>0.0579992126568587</v>
      </c>
      <c r="AT26" s="1">
        <f t="shared" si="10"/>
        <v>0.059646312018101</v>
      </c>
      <c r="AU26" s="1">
        <f t="shared" si="10"/>
        <v>0.06079454442231369</v>
      </c>
      <c r="AV26" s="1">
        <f t="shared" si="10"/>
        <v>0.06193189023615853</v>
      </c>
      <c r="AW26" s="1">
        <f t="shared" si="10"/>
        <v>0.06326786308265064</v>
      </c>
      <c r="AX26" s="1">
        <f t="shared" si="10"/>
        <v>0.06394068764571159</v>
      </c>
      <c r="AY26" s="1">
        <f t="shared" si="10"/>
        <v>0.06483538834834146</v>
      </c>
      <c r="AZ26" s="1">
        <f t="shared" si="10"/>
        <v>0.06558008481620314</v>
      </c>
      <c r="BA26" s="1">
        <f t="shared" si="10"/>
        <v>0.06629554680261185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2004-02-12T09:53:13Z</dcterms:created>
  <dcterms:modified xsi:type="dcterms:W3CDTF">2004-03-11T16:31:47Z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