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 27.1" sheetId="1" r:id="rId1"/>
  </sheets>
  <definedNames>
    <definedName name="_xlnm.Print_Area" localSheetId="0">' 27.1'!$A$1:$H$29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<sst xmlns="http://schemas.openxmlformats.org/spreadsheetml/2006/main" count="28" uniqueCount="28">
  <si>
    <t>Endeudamiento (valor contable)</t>
  </si>
  <si>
    <t>Perpetuidad g=0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</si>
  <si>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</si>
  <si>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</si>
  <si>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</si>
  <si>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</si>
  <si>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</si>
  <si>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</si>
  <si>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la deuda: Kd</t>
  </si>
  <si>
    <t>Coste de los recursos propios: Ke</t>
  </si>
  <si>
    <t>Valor de mercado de la deuda;  VD (L3/L9)</t>
  </si>
  <si>
    <t>Valor acciones. VE (L7/L10)</t>
  </si>
  <si>
    <t xml:space="preserve">Valor contable de la deuda, BVD </t>
  </si>
  <si>
    <t>Valor contable de las acciones, BVE</t>
  </si>
  <si>
    <t>Valor contable de la empresa, BVF</t>
  </si>
  <si>
    <t xml:space="preserve">  ROA (BAIT (1–t)/L16)</t>
  </si>
  <si>
    <t xml:space="preserve">  ROE (L6/L15)</t>
  </si>
  <si>
    <t>Número de acciones en circulación, N</t>
  </si>
  <si>
    <t>Cotización de la acción, P (L12/L19)</t>
  </si>
  <si>
    <t>Beneficio por acción, BPA (L6/L19)</t>
  </si>
  <si>
    <t xml:space="preserve">Ratio cotización-beneficio, PER </t>
  </si>
  <si>
    <t>Endeudamiento contable (L14/L16)</t>
  </si>
  <si>
    <t>Endeudamiento (mercado), VD/VF (L11/L13)</t>
  </si>
  <si>
    <t>Cash flow disponible, FCF = BAIT (1-T)</t>
  </si>
  <si>
    <t>Valor de mercado de la empresa, VF (L26/L25)</t>
  </si>
  <si>
    <t>D+E</t>
  </si>
  <si>
    <t>WACC</t>
  </si>
  <si>
    <t>Dividendos = CFac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</si>
</sst>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mm\-yy"/>
    <numFmt numFmtId="189" formatCode="0.0%"/>
    <numFmt numFmtId="190" formatCode="0.000%"/>
    <numFmt numFmtId="191" formatCode="#,##0.0"/>
    <numFmt numFmtId="192" formatCode="#,##0.000"/>
    <numFmt numFmtId="193" formatCode="#,##0.0000"/>
    <numFmt numFmtId="194" formatCode="#,##0.00000"/>
    <numFmt numFmtId="195" formatCode="0.000000"/>
    <numFmt numFmtId="196" formatCode="0.00000"/>
    <numFmt numFmtId="197" formatCode="0.0000"/>
    <numFmt numFmtId="198" formatCode="0.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u val="single"/>
      <sz val="10"/>
      <name val="Tms Rmn"/>
      <family val="0"/>
    </font>
    <font>
      <sz val="10"/>
      <name val="Arial"/>
      <family val="2"/>
    </font>
    <font>
      <sz val="12"/>
      <name val="Tms Rmn"/>
      <family val="0"/>
    </font>
    <font>
      <b/>
      <sz val="12"/>
      <color indexed="8"/>
      <name val="Tms Rm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06"/>
          <c:w val="0.9315"/>
          <c:h val="0.9375"/>
        </c:manualLayout>
      </c:layout>
      <c:lineChart>
        <c:grouping val="standard"/>
        <c:varyColors val="0"/>
        <c:ser>
          <c:idx val="1"/>
          <c:order val="0"/>
          <c:tx>
            <c:strRef>
              <c:f>' 27.1'!$B$25</c:f>
              <c:strCache>
                <c:ptCount val="1"/>
                <c:pt idx="0">
                  <c:v>WACC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 27.1'!$C$1:$H$1</c:f>
              <c:numCache/>
            </c:numRef>
          </c:cat>
          <c:val>
            <c:numRef>
              <c:f>' 27.1'!$C$25:$H$25</c:f>
              <c:numCache/>
            </c:numRef>
          </c:val>
          <c:smooth val="0"/>
        </c:ser>
        <c:axId val="18052434"/>
        <c:axId val="28254179"/>
      </c:lineChart>
      <c:lineChart>
        <c:grouping val="standard"/>
        <c:varyColors val="0"/>
        <c:ser>
          <c:idx val="0"/>
          <c:order val="1"/>
          <c:tx>
            <c:strRef>
              <c:f>' 27.1'!$B$13</c:f>
              <c:strCache>
                <c:ptCount val="1"/>
                <c:pt idx="0">
                  <c:v>D+E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 27.1'!$C$1:$H$1</c:f>
              <c:numCache/>
            </c:numRef>
          </c:cat>
          <c:val>
            <c:numRef>
              <c:f>' 27.1'!$C$13:$H$13</c:f>
              <c:numCache/>
            </c:numRef>
          </c:val>
          <c:smooth val="0"/>
        </c:ser>
        <c:axId val="52961020"/>
        <c:axId val="6887133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Endeudamiento (valor contable)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0"/>
        <c:lblOffset val="100"/>
        <c:noMultiLvlLbl val="0"/>
      </c:catAx>
      <c:valAx>
        <c:axId val="28254179"/>
        <c:scaling>
          <c:orientation val="minMax"/>
          <c:max val="0.12"/>
          <c:min val="0.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WACC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midCat"/>
        <c:dispUnits/>
        <c:majorUnit val="0.002"/>
        <c:minorUnit val="2.4E-05"/>
      </c:valAx>
      <c:catAx>
        <c:axId val="52961020"/>
        <c:scaling>
          <c:orientation val="minMax"/>
        </c:scaling>
        <c:axPos val="b"/>
        <c:delete val="1"/>
        <c:majorTickMark val="cross"/>
        <c:minorTickMark val="none"/>
        <c:tickLblPos val="nextTo"/>
        <c:crossAx val="6887133"/>
        <c:crosses val="autoZero"/>
        <c:auto val="0"/>
        <c:lblOffset val="100"/>
        <c:noMultiLvlLbl val="0"/>
      </c:catAx>
      <c:valAx>
        <c:axId val="6887133"/>
        <c:scaling>
          <c:orientation val="minMax"/>
          <c:max val="550000"/>
          <c:min val="5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D+E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2961020"/>
        <c:crosses val="max"/>
        <c:crossBetween val="midCat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"/>
          <c:y val="0.03875"/>
        </c:manualLayout>
      </c:layout>
      <c:overlay val="0"/>
    </c:legend>
    <c:plotVisOnly val="0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9</xdr:col>
      <xdr:colOff>0</xdr:colOff>
      <xdr:row>20</xdr:row>
      <xdr:rowOff>57150</xdr:rowOff>
    </xdr:to>
    <xdr:graphicFrame>
      <xdr:nvGraphicFramePr>
        <xdr:cNvPr id="1" name="Chart 3"/>
        <xdr:cNvGraphicFramePr/>
      </xdr:nvGraphicFramePr>
      <xdr:xfrm>
        <a:off x="114300" y="76200"/>
        <a:ext cx="77152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F28" sqref="F28"/>
    </sheetView>
  </sheetViews>
  <sheetFormatPr defaultColWidth="11.00390625" defaultRowHeight="12.75"/>
  <cols>
    <col min="1" max="1" width="2.875" style="14" customWidth="1"/>
    <col min="2" max="2" width="38.75390625" style="0" customWidth="1"/>
    <col min="3" max="8" width="9.00390625" style="0" customWidth="1"/>
    <col min="9" max="9" width="7.125" style="0" customWidth="1"/>
    <col min="10" max="16384" width="12.375" style="0" customWidth="1"/>
  </cols>
  <sheetData>
    <row r="1" spans="1:9" s="19" customFormat="1" ht="13.5" customHeight="1">
      <c r="A1" s="18">
        <v>1</v>
      </c>
      <c r="B1" s="7" t="s">
        <v>0</v>
      </c>
      <c r="C1" s="21">
        <v>0</v>
      </c>
      <c r="D1" s="21">
        <v>0.1</v>
      </c>
      <c r="E1" s="21">
        <v>0.2</v>
      </c>
      <c r="F1" s="21">
        <v>0.3</v>
      </c>
      <c r="G1" s="21">
        <v>0.4</v>
      </c>
      <c r="H1" s="21">
        <v>0.5</v>
      </c>
      <c r="I1" s="1" t="s">
        <v>1</v>
      </c>
    </row>
    <row r="2" spans="1:8" ht="12.75">
      <c r="A2" s="14">
        <v>2</v>
      </c>
      <c r="B2" s="1" t="s">
        <v>2</v>
      </c>
      <c r="C2" s="3">
        <v>120000</v>
      </c>
      <c r="D2" s="3">
        <v>120000</v>
      </c>
      <c r="E2" s="3">
        <v>120000</v>
      </c>
      <c r="F2" s="3">
        <v>120000</v>
      </c>
      <c r="G2" s="3">
        <v>120000</v>
      </c>
      <c r="H2" s="3">
        <v>120000</v>
      </c>
    </row>
    <row r="3" spans="1:8" ht="12.75">
      <c r="A3" s="14">
        <v>3</v>
      </c>
      <c r="B3" s="1" t="s">
        <v>3</v>
      </c>
      <c r="C3" s="3">
        <f aca="true" t="shared" si="0" ref="C3:H3">C9*C14</f>
        <v>0</v>
      </c>
      <c r="D3" s="3">
        <f t="shared" si="0"/>
        <v>4125</v>
      </c>
      <c r="E3" s="3">
        <f t="shared" si="0"/>
        <v>8750</v>
      </c>
      <c r="F3" s="3">
        <f t="shared" si="0"/>
        <v>14625</v>
      </c>
      <c r="G3" s="3">
        <f t="shared" si="0"/>
        <v>22000</v>
      </c>
      <c r="H3" s="3">
        <f t="shared" si="0"/>
        <v>31250</v>
      </c>
    </row>
    <row r="4" spans="1:8" ht="12.75">
      <c r="A4" s="14">
        <v>4</v>
      </c>
      <c r="B4" s="1" t="s">
        <v>4</v>
      </c>
      <c r="C4" s="3">
        <f aca="true" t="shared" si="1" ref="C4:H4">C2-C3</f>
        <v>120000</v>
      </c>
      <c r="D4" s="3">
        <f t="shared" si="1"/>
        <v>115875</v>
      </c>
      <c r="E4" s="3">
        <f t="shared" si="1"/>
        <v>111250</v>
      </c>
      <c r="F4" s="3">
        <f t="shared" si="1"/>
        <v>105375</v>
      </c>
      <c r="G4" s="3">
        <f t="shared" si="1"/>
        <v>98000</v>
      </c>
      <c r="H4" s="3">
        <f t="shared" si="1"/>
        <v>88750</v>
      </c>
    </row>
    <row r="5" spans="1:8" ht="12.75">
      <c r="A5" s="14">
        <v>5</v>
      </c>
      <c r="B5" s="1" t="s">
        <v>5</v>
      </c>
      <c r="C5" s="3">
        <f aca="true" t="shared" si="2" ref="C5:H5">C4*0.5</f>
        <v>60000</v>
      </c>
      <c r="D5" s="3">
        <f t="shared" si="2"/>
        <v>57937.5</v>
      </c>
      <c r="E5" s="3">
        <f t="shared" si="2"/>
        <v>55625</v>
      </c>
      <c r="F5" s="3">
        <f t="shared" si="2"/>
        <v>52687.5</v>
      </c>
      <c r="G5" s="3">
        <f t="shared" si="2"/>
        <v>49000</v>
      </c>
      <c r="H5" s="3">
        <f t="shared" si="2"/>
        <v>44375</v>
      </c>
    </row>
    <row r="6" spans="1:8" ht="12.75">
      <c r="A6" s="14">
        <v>6</v>
      </c>
      <c r="B6" s="1" t="s">
        <v>6</v>
      </c>
      <c r="C6" s="3">
        <f aca="true" t="shared" si="3" ref="C6:H6">C4-C5</f>
        <v>60000</v>
      </c>
      <c r="D6" s="3">
        <f t="shared" si="3"/>
        <v>57937.5</v>
      </c>
      <c r="E6" s="3">
        <f t="shared" si="3"/>
        <v>55625</v>
      </c>
      <c r="F6" s="3">
        <f t="shared" si="3"/>
        <v>52687.5</v>
      </c>
      <c r="G6" s="3">
        <f t="shared" si="3"/>
        <v>49000</v>
      </c>
      <c r="H6" s="3">
        <f t="shared" si="3"/>
        <v>44375</v>
      </c>
    </row>
    <row r="7" spans="1:8" ht="12.75">
      <c r="A7" s="14">
        <v>7</v>
      </c>
      <c r="B7" s="1" t="s">
        <v>27</v>
      </c>
      <c r="C7" s="3">
        <f aca="true" t="shared" si="4" ref="C7:H7">C6</f>
        <v>60000</v>
      </c>
      <c r="D7" s="3">
        <f t="shared" si="4"/>
        <v>57937.5</v>
      </c>
      <c r="E7" s="3">
        <f t="shared" si="4"/>
        <v>55625</v>
      </c>
      <c r="F7" s="3">
        <f t="shared" si="4"/>
        <v>52687.5</v>
      </c>
      <c r="G7" s="3">
        <f t="shared" si="4"/>
        <v>49000</v>
      </c>
      <c r="H7" s="3">
        <f t="shared" si="4"/>
        <v>44375</v>
      </c>
    </row>
    <row r="8" spans="1:8" ht="13.5" thickBot="1">
      <c r="A8" s="15">
        <v>8</v>
      </c>
      <c r="B8" s="9" t="s">
        <v>7</v>
      </c>
      <c r="C8" s="10">
        <f aca="true" t="shared" si="5" ref="C8:H8">C7+C3</f>
        <v>60000</v>
      </c>
      <c r="D8" s="10">
        <f t="shared" si="5"/>
        <v>62062.5</v>
      </c>
      <c r="E8" s="10">
        <f t="shared" si="5"/>
        <v>64375</v>
      </c>
      <c r="F8" s="10">
        <f t="shared" si="5"/>
        <v>67312.5</v>
      </c>
      <c r="G8" s="10">
        <f t="shared" si="5"/>
        <v>71000</v>
      </c>
      <c r="H8" s="10">
        <f t="shared" si="5"/>
        <v>75625</v>
      </c>
    </row>
    <row r="9" spans="1:8" ht="12.75">
      <c r="A9" s="14">
        <v>9</v>
      </c>
      <c r="B9" s="1" t="s">
        <v>8</v>
      </c>
      <c r="C9" s="5">
        <v>0.08</v>
      </c>
      <c r="D9" s="5">
        <v>0.0825</v>
      </c>
      <c r="E9" s="5">
        <v>0.0875</v>
      </c>
      <c r="F9" s="5">
        <v>0.0975</v>
      </c>
      <c r="G9" s="5">
        <v>0.11</v>
      </c>
      <c r="H9" s="5">
        <v>0.125</v>
      </c>
    </row>
    <row r="10" spans="1:8" ht="12.75">
      <c r="A10" s="14">
        <v>10</v>
      </c>
      <c r="B10" s="1" t="s">
        <v>9</v>
      </c>
      <c r="C10" s="5">
        <v>0.12</v>
      </c>
      <c r="D10" s="5">
        <v>0.125</v>
      </c>
      <c r="E10" s="5">
        <v>0.13</v>
      </c>
      <c r="F10" s="5">
        <v>0.135</v>
      </c>
      <c r="G10" s="5">
        <v>0.145</v>
      </c>
      <c r="H10" s="5">
        <v>0.16</v>
      </c>
    </row>
    <row r="11" spans="1:8" ht="12.75">
      <c r="A11" s="14">
        <v>11</v>
      </c>
      <c r="B11" s="1" t="s">
        <v>10</v>
      </c>
      <c r="C11" s="3">
        <f aca="true" t="shared" si="6" ref="C11:H11">C3/C9</f>
        <v>0</v>
      </c>
      <c r="D11" s="3">
        <f t="shared" si="6"/>
        <v>50000</v>
      </c>
      <c r="E11" s="3">
        <f t="shared" si="6"/>
        <v>100000</v>
      </c>
      <c r="F11" s="3">
        <f t="shared" si="6"/>
        <v>150000</v>
      </c>
      <c r="G11" s="3">
        <f t="shared" si="6"/>
        <v>200000</v>
      </c>
      <c r="H11" s="3">
        <f t="shared" si="6"/>
        <v>250000</v>
      </c>
    </row>
    <row r="12" spans="1:8" ht="12.75">
      <c r="A12" s="14">
        <v>12</v>
      </c>
      <c r="B12" s="1" t="s">
        <v>11</v>
      </c>
      <c r="C12" s="8">
        <f aca="true" t="shared" si="7" ref="C12:H12">C7/C10</f>
        <v>500000</v>
      </c>
      <c r="D12" s="8">
        <f t="shared" si="7"/>
        <v>463500</v>
      </c>
      <c r="E12" s="8">
        <f t="shared" si="7"/>
        <v>427884.6153846154</v>
      </c>
      <c r="F12" s="8">
        <f t="shared" si="7"/>
        <v>390277.77777777775</v>
      </c>
      <c r="G12" s="8">
        <f t="shared" si="7"/>
        <v>337931.03448275867</v>
      </c>
      <c r="H12" s="8">
        <f t="shared" si="7"/>
        <v>277343.75</v>
      </c>
    </row>
    <row r="13" spans="1:8" ht="13.5" thickBot="1">
      <c r="A13" s="15">
        <v>13</v>
      </c>
      <c r="B13" s="9" t="s">
        <v>25</v>
      </c>
      <c r="C13" s="10">
        <f aca="true" t="shared" si="8" ref="C13:H13">C11+C12</f>
        <v>500000</v>
      </c>
      <c r="D13" s="10">
        <f t="shared" si="8"/>
        <v>513500</v>
      </c>
      <c r="E13" s="10">
        <f t="shared" si="8"/>
        <v>527884.6153846154</v>
      </c>
      <c r="F13" s="13">
        <f t="shared" si="8"/>
        <v>540277.7777777778</v>
      </c>
      <c r="G13" s="10">
        <f t="shared" si="8"/>
        <v>537931.0344827587</v>
      </c>
      <c r="H13" s="10">
        <f t="shared" si="8"/>
        <v>527343.75</v>
      </c>
    </row>
    <row r="14" spans="1:8" ht="12.75">
      <c r="A14" s="14">
        <v>14</v>
      </c>
      <c r="B14" s="1" t="s">
        <v>12</v>
      </c>
      <c r="C14" s="1">
        <v>0</v>
      </c>
      <c r="D14" s="3">
        <v>50000</v>
      </c>
      <c r="E14" s="3">
        <v>100000</v>
      </c>
      <c r="F14" s="3">
        <v>150000</v>
      </c>
      <c r="G14" s="3">
        <v>200000</v>
      </c>
      <c r="H14" s="3">
        <v>250000</v>
      </c>
    </row>
    <row r="15" spans="1:8" ht="12.75">
      <c r="A15" s="14">
        <v>15</v>
      </c>
      <c r="B15" s="1" t="s">
        <v>13</v>
      </c>
      <c r="C15" s="8">
        <v>500000</v>
      </c>
      <c r="D15" s="8">
        <v>450000</v>
      </c>
      <c r="E15" s="8">
        <v>400000</v>
      </c>
      <c r="F15" s="8">
        <v>350000</v>
      </c>
      <c r="G15" s="8">
        <v>300000</v>
      </c>
      <c r="H15" s="8">
        <v>250000</v>
      </c>
    </row>
    <row r="16" spans="1:8" ht="13.5" thickBot="1">
      <c r="A16" s="15">
        <v>16</v>
      </c>
      <c r="B16" s="9" t="s">
        <v>14</v>
      </c>
      <c r="C16" s="10">
        <f aca="true" t="shared" si="9" ref="C16:H16">C14+C15</f>
        <v>500000</v>
      </c>
      <c r="D16" s="10">
        <f t="shared" si="9"/>
        <v>500000</v>
      </c>
      <c r="E16" s="10">
        <f t="shared" si="9"/>
        <v>500000</v>
      </c>
      <c r="F16" s="10">
        <f t="shared" si="9"/>
        <v>500000</v>
      </c>
      <c r="G16" s="10">
        <f t="shared" si="9"/>
        <v>500000</v>
      </c>
      <c r="H16" s="10">
        <f t="shared" si="9"/>
        <v>500000</v>
      </c>
    </row>
    <row r="17" spans="1:8" ht="12.75">
      <c r="A17" s="14">
        <v>17</v>
      </c>
      <c r="B17" s="22" t="s">
        <v>15</v>
      </c>
      <c r="C17" s="4">
        <v>0.12</v>
      </c>
      <c r="D17" s="4">
        <v>0.12</v>
      </c>
      <c r="E17" s="4">
        <v>0.12</v>
      </c>
      <c r="F17" s="4">
        <v>0.12</v>
      </c>
      <c r="G17" s="4">
        <v>0.12</v>
      </c>
      <c r="H17" s="4">
        <v>0.12</v>
      </c>
    </row>
    <row r="18" spans="1:8" ht="13.5" thickBot="1">
      <c r="A18" s="15">
        <v>18</v>
      </c>
      <c r="B18" s="9" t="s">
        <v>16</v>
      </c>
      <c r="C18" s="11">
        <f aca="true" t="shared" si="10" ref="C18:H18">C6/C15</f>
        <v>0.12</v>
      </c>
      <c r="D18" s="11">
        <f t="shared" si="10"/>
        <v>0.12875</v>
      </c>
      <c r="E18" s="11">
        <f t="shared" si="10"/>
        <v>0.1390625</v>
      </c>
      <c r="F18" s="11">
        <f t="shared" si="10"/>
        <v>0.15053571428571427</v>
      </c>
      <c r="G18" s="11">
        <f t="shared" si="10"/>
        <v>0.16333333333333333</v>
      </c>
      <c r="H18" s="11">
        <f t="shared" si="10"/>
        <v>0.1775</v>
      </c>
    </row>
    <row r="19" spans="1:8" ht="12.75">
      <c r="A19" s="14">
        <v>19</v>
      </c>
      <c r="B19" s="1" t="s">
        <v>17</v>
      </c>
      <c r="C19" s="3">
        <v>5000</v>
      </c>
      <c r="D19" s="3">
        <f>5000/(1+D14/D12)</f>
        <v>4513.145082765336</v>
      </c>
      <c r="E19" s="3">
        <f>5000/(1+E14/E12)</f>
        <v>4052.8233151183967</v>
      </c>
      <c r="F19" s="3">
        <f>5000/(1+F14/F12)</f>
        <v>3611.8251928020563</v>
      </c>
      <c r="G19" s="3">
        <f>5000/(1+G14/G12)</f>
        <v>3141.025641025641</v>
      </c>
      <c r="H19" s="3">
        <f>5000/(1+H14/H12)</f>
        <v>2629.6296296296296</v>
      </c>
    </row>
    <row r="20" spans="1:8" ht="13.5" thickBot="1">
      <c r="A20" s="15">
        <v>20</v>
      </c>
      <c r="B20" s="9" t="s">
        <v>18</v>
      </c>
      <c r="C20" s="9">
        <f aca="true" t="shared" si="11" ref="C20:H20">C12/C19</f>
        <v>100</v>
      </c>
      <c r="D20" s="9">
        <f t="shared" si="11"/>
        <v>102.69999999999999</v>
      </c>
      <c r="E20" s="9">
        <f t="shared" si="11"/>
        <v>105.57692307692308</v>
      </c>
      <c r="F20" s="12">
        <f t="shared" si="11"/>
        <v>108.05555555555556</v>
      </c>
      <c r="G20" s="9">
        <f t="shared" si="11"/>
        <v>107.58620689655173</v>
      </c>
      <c r="H20" s="9">
        <f t="shared" si="11"/>
        <v>105.46875</v>
      </c>
    </row>
    <row r="21" spans="1:8" ht="12.75">
      <c r="A21" s="14">
        <v>21</v>
      </c>
      <c r="B21" s="1" t="s">
        <v>19</v>
      </c>
      <c r="C21" s="1">
        <f aca="true" t="shared" si="12" ref="C21:H21">C6/C19</f>
        <v>12</v>
      </c>
      <c r="D21" s="1">
        <f t="shared" si="12"/>
        <v>12.837499999999999</v>
      </c>
      <c r="E21" s="1">
        <f t="shared" si="12"/>
        <v>13.725000000000001</v>
      </c>
      <c r="F21" s="1">
        <f t="shared" si="12"/>
        <v>14.5875</v>
      </c>
      <c r="G21" s="1">
        <f t="shared" si="12"/>
        <v>15.6</v>
      </c>
      <c r="H21" s="1">
        <f t="shared" si="12"/>
        <v>16.875</v>
      </c>
    </row>
    <row r="22" spans="1:8" ht="12.75">
      <c r="A22" s="14">
        <v>22</v>
      </c>
      <c r="B22" s="1" t="s">
        <v>20</v>
      </c>
      <c r="C22" s="1">
        <f aca="true" t="shared" si="13" ref="C22:H22">C20/C21</f>
        <v>8.333333333333334</v>
      </c>
      <c r="D22" s="1">
        <f t="shared" si="13"/>
        <v>8</v>
      </c>
      <c r="E22" s="1">
        <f t="shared" si="13"/>
        <v>7.692307692307692</v>
      </c>
      <c r="F22" s="1">
        <f t="shared" si="13"/>
        <v>7.407407407407407</v>
      </c>
      <c r="G22" s="1">
        <f t="shared" si="13"/>
        <v>6.8965517241379315</v>
      </c>
      <c r="H22" s="1">
        <f t="shared" si="13"/>
        <v>6.25</v>
      </c>
    </row>
    <row r="23" spans="1:8" ht="12.75">
      <c r="A23" s="14">
        <v>23</v>
      </c>
      <c r="B23" s="1" t="s">
        <v>21</v>
      </c>
      <c r="C23" s="2">
        <v>0</v>
      </c>
      <c r="D23" s="2">
        <v>0.1</v>
      </c>
      <c r="E23" s="2">
        <v>0.2</v>
      </c>
      <c r="F23" s="2">
        <v>0.3</v>
      </c>
      <c r="G23" s="2">
        <v>0.4</v>
      </c>
      <c r="H23" s="2">
        <v>0.5</v>
      </c>
    </row>
    <row r="24" spans="1:8" ht="13.5" thickBot="1">
      <c r="A24" s="15">
        <v>24</v>
      </c>
      <c r="B24" s="9" t="s">
        <v>22</v>
      </c>
      <c r="C24" s="11">
        <f aca="true" t="shared" si="14" ref="C24:H24">C11/C13</f>
        <v>0</v>
      </c>
      <c r="D24" s="11">
        <f t="shared" si="14"/>
        <v>0.09737098344693282</v>
      </c>
      <c r="E24" s="11">
        <f t="shared" si="14"/>
        <v>0.1894353369763206</v>
      </c>
      <c r="F24" s="11">
        <f t="shared" si="14"/>
        <v>0.2776349614395887</v>
      </c>
      <c r="G24" s="11">
        <f t="shared" si="14"/>
        <v>0.3717948717948717</v>
      </c>
      <c r="H24" s="11">
        <f t="shared" si="14"/>
        <v>0.4740740740740741</v>
      </c>
    </row>
    <row r="25" spans="1:8" ht="12.75">
      <c r="A25" s="14">
        <v>25</v>
      </c>
      <c r="B25" s="1" t="s">
        <v>26</v>
      </c>
      <c r="C25" s="4">
        <f aca="true" t="shared" si="15" ref="C25:H25">(C12*C10+C9*0.5*C11)/(C13)</f>
        <v>0.12</v>
      </c>
      <c r="D25" s="4">
        <f t="shared" si="15"/>
        <v>0.11684518013631938</v>
      </c>
      <c r="E25" s="4">
        <f t="shared" si="15"/>
        <v>0.11366120218579236</v>
      </c>
      <c r="F25" s="5">
        <f t="shared" si="15"/>
        <v>0.11105398457583548</v>
      </c>
      <c r="G25" s="4">
        <f t="shared" si="15"/>
        <v>0.11153846153846152</v>
      </c>
      <c r="H25" s="4">
        <f t="shared" si="15"/>
        <v>0.11377777777777778</v>
      </c>
    </row>
    <row r="26" spans="1:8" ht="12.75">
      <c r="A26" s="14">
        <v>26</v>
      </c>
      <c r="B26" s="1" t="s">
        <v>23</v>
      </c>
      <c r="C26" s="3">
        <f aca="true" t="shared" si="16" ref="C26:H26">C2*0.5</f>
        <v>60000</v>
      </c>
      <c r="D26" s="3">
        <f t="shared" si="16"/>
        <v>60000</v>
      </c>
      <c r="E26" s="3">
        <f t="shared" si="16"/>
        <v>60000</v>
      </c>
      <c r="F26" s="3">
        <f t="shared" si="16"/>
        <v>60000</v>
      </c>
      <c r="G26" s="3">
        <f t="shared" si="16"/>
        <v>60000</v>
      </c>
      <c r="H26" s="3">
        <f t="shared" si="16"/>
        <v>60000</v>
      </c>
    </row>
    <row r="27" spans="1:8" ht="13.5" thickBot="1">
      <c r="A27" s="15">
        <v>27</v>
      </c>
      <c r="B27" s="9" t="s">
        <v>24</v>
      </c>
      <c r="C27" s="10">
        <f aca="true" t="shared" si="17" ref="C27:H27">C26/C25</f>
        <v>500000</v>
      </c>
      <c r="D27" s="10">
        <f t="shared" si="17"/>
        <v>513500</v>
      </c>
      <c r="E27" s="10">
        <f t="shared" si="17"/>
        <v>527884.6153846154</v>
      </c>
      <c r="F27" s="13">
        <f t="shared" si="17"/>
        <v>540277.7777777778</v>
      </c>
      <c r="G27" s="10">
        <f t="shared" si="17"/>
        <v>537931.0344827587</v>
      </c>
      <c r="H27" s="10">
        <f t="shared" si="17"/>
        <v>527343.75</v>
      </c>
    </row>
    <row r="28" spans="1:8" ht="12.75">
      <c r="A28" s="17"/>
      <c r="B28" s="16"/>
      <c r="C28" s="6"/>
      <c r="D28" s="6"/>
      <c r="E28" s="6"/>
      <c r="F28" s="20"/>
      <c r="G28" s="6"/>
      <c r="H28" s="6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2" ht="12.75">
      <c r="H42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</sheetData>
  <printOptions/>
  <pageMargins left="0.7874015748031497" right="0.6" top="0.984251968503937" bottom="0.984251968503937" header="0" footer="0"/>
  <pageSetup orientation="portrait"/>
  <headerFooter alignWithMargins="0">
    <oddHeader>&amp;C&amp;F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.</cp:lastModifiedBy>
  <dcterms:created xsi:type="dcterms:W3CDTF">2000-12-26T18:03:26Z</dcterms:created>
  <dcterms:modified xsi:type="dcterms:W3CDTF">2004-03-11T15:20:32Z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799432920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