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9525" windowHeight="4740" tabRatio="602" activeTab="0"/>
  </bookViews>
  <sheets>
    <sheet name="25.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<sst xmlns="http://schemas.openxmlformats.org/spreadsheetml/2006/main" count="26" uniqueCount="26">
  <si>
    <t>betad = betauxD*(1-T)/Vu</t>
  </si>
  <si>
    <t xml:space="preserve">D = </t>
  </si>
  <si>
    <t>Margen</t>
  </si>
  <si>
    <t>Intereses = CFd</t>
  </si>
  <si>
    <t>BAT</t>
  </si>
  <si>
    <t>Impuestos (40%)</t>
  </si>
  <si>
    <t>BDT</t>
  </si>
  <si>
    <t xml:space="preserve"> + Amortización</t>
  </si>
  <si>
    <t xml:space="preserve"> - Inversiones</t>
  </si>
  <si>
    <t>CFacciones</t>
  </si>
  <si>
    <t>FCF</t>
  </si>
  <si>
    <t xml:space="preserve">CCF </t>
  </si>
  <si>
    <t>CFd</t>
  </si>
  <si>
    <t>Rf</t>
  </si>
  <si>
    <t>Pm</t>
  </si>
  <si>
    <t>Betau</t>
  </si>
  <si>
    <t>r = Kd</t>
  </si>
  <si>
    <t>Beta d</t>
  </si>
  <si>
    <t>Beta L</t>
  </si>
  <si>
    <t>Ke</t>
  </si>
  <si>
    <t>Ku</t>
  </si>
  <si>
    <t>Vu</t>
  </si>
  <si>
    <t>E</t>
  </si>
  <si>
    <t>Deuda (D)</t>
  </si>
  <si>
    <t>WACC</t>
  </si>
  <si>
    <t>E+D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</si>
</sst>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%"/>
    <numFmt numFmtId="181" formatCode="0.000%"/>
    <numFmt numFmtId="182" formatCode="0.0"/>
    <numFmt numFmtId="183" formatCode="0.0000%"/>
    <numFmt numFmtId="184" formatCode="0.00000%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Tms Rmn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.25"/>
      <name val="Tms Rmn"/>
      <family val="0"/>
    </font>
    <font>
      <sz val="9.75"/>
      <name val="Tms Rm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10" fontId="4" fillId="0" borderId="0" xfId="21" applyNumberFormat="1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84" fontId="4" fillId="0" borderId="0" xfId="21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3975"/>
        </c:manualLayout>
      </c:layout>
      <c:scatterChart>
        <c:scatterStyle val="smooth"/>
        <c:varyColors val="0"/>
        <c:ser>
          <c:idx val="0"/>
          <c:order val="0"/>
          <c:tx>
            <c:strRef>
              <c:f>'25.3'!$A$19</c:f>
              <c:strCache>
                <c:ptCount val="1"/>
                <c:pt idx="0">
                  <c:v>r = Kd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'25.3'!$C$2:$AQ$2</c:f>
              <c:numCache/>
            </c:numRef>
          </c:xVal>
          <c:yVal>
            <c:numRef>
              <c:f>'25.3'!$C$19:$AQ$19</c:f>
              <c:numCache>
                <c:ptCount val="41"/>
                <c:pt idx="0">
                  <c:v>0.06</c:v>
                </c:pt>
                <c:pt idx="1">
                  <c:v>0.06125</c:v>
                </c:pt>
                <c:pt idx="2">
                  <c:v>0.0625</c:v>
                </c:pt>
                <c:pt idx="3">
                  <c:v>0.06375</c:v>
                </c:pt>
                <c:pt idx="4">
                  <c:v>0.065</c:v>
                </c:pt>
                <c:pt idx="5">
                  <c:v>0.06625</c:v>
                </c:pt>
                <c:pt idx="6">
                  <c:v>0.0675</c:v>
                </c:pt>
                <c:pt idx="7">
                  <c:v>0.06875</c:v>
                </c:pt>
                <c:pt idx="8">
                  <c:v>0.06999999999999999</c:v>
                </c:pt>
                <c:pt idx="9">
                  <c:v>0.07125</c:v>
                </c:pt>
                <c:pt idx="10">
                  <c:v>0.0725</c:v>
                </c:pt>
                <c:pt idx="11">
                  <c:v>0.07375</c:v>
                </c:pt>
                <c:pt idx="12">
                  <c:v>0.075</c:v>
                </c:pt>
                <c:pt idx="13">
                  <c:v>0.07625</c:v>
                </c:pt>
                <c:pt idx="14">
                  <c:v>0.0775</c:v>
                </c:pt>
                <c:pt idx="15">
                  <c:v>0.07875</c:v>
                </c:pt>
                <c:pt idx="16">
                  <c:v>0.08</c:v>
                </c:pt>
                <c:pt idx="17">
                  <c:v>0.08125</c:v>
                </c:pt>
                <c:pt idx="18">
                  <c:v>0.08249999999999999</c:v>
                </c:pt>
                <c:pt idx="19">
                  <c:v>0.08374999999999999</c:v>
                </c:pt>
                <c:pt idx="20">
                  <c:v>0.08499999999999999</c:v>
                </c:pt>
                <c:pt idx="21">
                  <c:v>0.08625</c:v>
                </c:pt>
                <c:pt idx="22">
                  <c:v>0.0875</c:v>
                </c:pt>
                <c:pt idx="23">
                  <c:v>0.08875</c:v>
                </c:pt>
                <c:pt idx="24">
                  <c:v>0.09</c:v>
                </c:pt>
                <c:pt idx="25">
                  <c:v>0.09125</c:v>
                </c:pt>
                <c:pt idx="26">
                  <c:v>0.0925</c:v>
                </c:pt>
                <c:pt idx="27">
                  <c:v>0.09375</c:v>
                </c:pt>
                <c:pt idx="28">
                  <c:v>0.095</c:v>
                </c:pt>
                <c:pt idx="29">
                  <c:v>0.09625</c:v>
                </c:pt>
                <c:pt idx="30">
                  <c:v>0.0975</c:v>
                </c:pt>
                <c:pt idx="31">
                  <c:v>0.09875</c:v>
                </c:pt>
                <c:pt idx="32">
                  <c:v>0.099995</c:v>
                </c:pt>
                <c:pt idx="33">
                  <c:v>0.099995</c:v>
                </c:pt>
                <c:pt idx="34">
                  <c:v>0.099995</c:v>
                </c:pt>
                <c:pt idx="35">
                  <c:v>0.099995</c:v>
                </c:pt>
                <c:pt idx="36">
                  <c:v>0.099995</c:v>
                </c:pt>
                <c:pt idx="37">
                  <c:v>0.099995</c:v>
                </c:pt>
                <c:pt idx="38">
                  <c:v>0.099995</c:v>
                </c:pt>
                <c:pt idx="39">
                  <c:v>0.099995</c:v>
                </c:pt>
                <c:pt idx="40">
                  <c:v>0.099995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'25.3'!$A$22</c:f>
              <c:strCache>
                <c:ptCount val="1"/>
                <c:pt idx="0">
                  <c:v>Ke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'25.3'!$C$2:$AQ$2</c:f>
              <c:numCache/>
            </c:numRef>
          </c:xVal>
          <c:yVal>
            <c:numRef>
              <c:f>'25.3'!$C$22:$AQ$22</c:f>
              <c:numCache>
                <c:ptCount val="41"/>
                <c:pt idx="0">
                  <c:v>0.1</c:v>
                </c:pt>
                <c:pt idx="1">
                  <c:v>0.10125</c:v>
                </c:pt>
                <c:pt idx="2">
                  <c:v>0.10250000000000001</c:v>
                </c:pt>
                <c:pt idx="3">
                  <c:v>0.10375000000000001</c:v>
                </c:pt>
                <c:pt idx="4">
                  <c:v>0.105</c:v>
                </c:pt>
                <c:pt idx="5">
                  <c:v>0.10625</c:v>
                </c:pt>
                <c:pt idx="6">
                  <c:v>0.1075</c:v>
                </c:pt>
                <c:pt idx="7">
                  <c:v>0.10875</c:v>
                </c:pt>
                <c:pt idx="8">
                  <c:v>0.11</c:v>
                </c:pt>
                <c:pt idx="9">
                  <c:v>0.11125</c:v>
                </c:pt>
                <c:pt idx="10">
                  <c:v>0.11249999999999999</c:v>
                </c:pt>
                <c:pt idx="11">
                  <c:v>0.11374999999999999</c:v>
                </c:pt>
                <c:pt idx="12">
                  <c:v>0.11499999999999999</c:v>
                </c:pt>
                <c:pt idx="13">
                  <c:v>0.11624999999999999</c:v>
                </c:pt>
                <c:pt idx="14">
                  <c:v>0.1175</c:v>
                </c:pt>
                <c:pt idx="15">
                  <c:v>0.11875</c:v>
                </c:pt>
                <c:pt idx="16">
                  <c:v>0.12</c:v>
                </c:pt>
                <c:pt idx="17">
                  <c:v>0.12125</c:v>
                </c:pt>
                <c:pt idx="18">
                  <c:v>0.1225</c:v>
                </c:pt>
                <c:pt idx="19">
                  <c:v>0.12375</c:v>
                </c:pt>
                <c:pt idx="20">
                  <c:v>0.125</c:v>
                </c:pt>
                <c:pt idx="21">
                  <c:v>0.12625</c:v>
                </c:pt>
                <c:pt idx="22">
                  <c:v>0.1275</c:v>
                </c:pt>
                <c:pt idx="23">
                  <c:v>0.12875</c:v>
                </c:pt>
                <c:pt idx="24">
                  <c:v>0.13</c:v>
                </c:pt>
                <c:pt idx="25">
                  <c:v>0.13124999999999998</c:v>
                </c:pt>
                <c:pt idx="26">
                  <c:v>0.1325</c:v>
                </c:pt>
                <c:pt idx="27">
                  <c:v>0.13374999999999998</c:v>
                </c:pt>
                <c:pt idx="28">
                  <c:v>0.135</c:v>
                </c:pt>
                <c:pt idx="29">
                  <c:v>0.13624999999999998</c:v>
                </c:pt>
                <c:pt idx="30">
                  <c:v>0.1375</c:v>
                </c:pt>
                <c:pt idx="31">
                  <c:v>0.13874999999999998</c:v>
                </c:pt>
                <c:pt idx="32">
                  <c:v>0.13999500000001153</c:v>
                </c:pt>
                <c:pt idx="33">
                  <c:v>0.13999500000001153</c:v>
                </c:pt>
                <c:pt idx="34">
                  <c:v>0.13999500000001153</c:v>
                </c:pt>
                <c:pt idx="35">
                  <c:v>0.13999500000001153</c:v>
                </c:pt>
                <c:pt idx="36">
                  <c:v>0.13999500000001153</c:v>
                </c:pt>
                <c:pt idx="37">
                  <c:v>0.13999500000001153</c:v>
                </c:pt>
                <c:pt idx="38">
                  <c:v>0.13999500000001153</c:v>
                </c:pt>
                <c:pt idx="39">
                  <c:v>0.13999500000001153</c:v>
                </c:pt>
                <c:pt idx="40">
                  <c:v>0.13999500000001153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'25.3'!$A$23</c:f>
              <c:strCache>
                <c:ptCount val="1"/>
                <c:pt idx="0">
                  <c:v>Ku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'25.3'!$B$2:$AQ$2</c:f>
              <c:numCache/>
            </c:numRef>
          </c:xVal>
          <c:yVal>
            <c:numRef>
              <c:f>'25.3'!$B$23:$AQ$23</c:f>
              <c:numCache/>
            </c:numRef>
          </c:yVal>
          <c:smooth val="1"/>
        </c:ser>
        <c:ser>
          <c:idx val="4"/>
          <c:order val="3"/>
          <c:tx>
            <c:strRef>
              <c:f>'25.3'!$A$28</c:f>
              <c:strCache>
                <c:ptCount val="1"/>
                <c:pt idx="0">
                  <c:v>WACC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'25.3'!$C$2:$AQ$2</c:f>
              <c:numCache/>
            </c:numRef>
          </c:xVal>
          <c:yVal>
            <c:numRef>
              <c:f>'25.3'!$C$28:$AQ$28</c:f>
              <c:numCache>
                <c:ptCount val="41"/>
                <c:pt idx="0">
                  <c:v>0.1</c:v>
                </c:pt>
                <c:pt idx="1">
                  <c:v>0.0979591836734694</c:v>
                </c:pt>
                <c:pt idx="2">
                  <c:v>0.09600000000000002</c:v>
                </c:pt>
                <c:pt idx="3">
                  <c:v>0.09411764705882354</c:v>
                </c:pt>
                <c:pt idx="4">
                  <c:v>0.09230769230769231</c:v>
                </c:pt>
                <c:pt idx="5">
                  <c:v>0.09056603773584905</c:v>
                </c:pt>
                <c:pt idx="6">
                  <c:v>0.08888888888888889</c:v>
                </c:pt>
                <c:pt idx="7">
                  <c:v>0.08727272727272728</c:v>
                </c:pt>
                <c:pt idx="8">
                  <c:v>0.08571428571428572</c:v>
                </c:pt>
                <c:pt idx="9">
                  <c:v>0.08421052631578947</c:v>
                </c:pt>
                <c:pt idx="10">
                  <c:v>0.08275862068965517</c:v>
                </c:pt>
                <c:pt idx="11">
                  <c:v>0.08135593220338982</c:v>
                </c:pt>
                <c:pt idx="12">
                  <c:v>0.08</c:v>
                </c:pt>
                <c:pt idx="13">
                  <c:v>0.07868852459016394</c:v>
                </c:pt>
                <c:pt idx="14">
                  <c:v>0.07741935483870968</c:v>
                </c:pt>
                <c:pt idx="15">
                  <c:v>0.0761904761904762</c:v>
                </c:pt>
                <c:pt idx="16">
                  <c:v>0.075</c:v>
                </c:pt>
                <c:pt idx="17">
                  <c:v>0.07384615384615385</c:v>
                </c:pt>
                <c:pt idx="18">
                  <c:v>0.07272727272727272</c:v>
                </c:pt>
                <c:pt idx="19">
                  <c:v>0.07164179104477611</c:v>
                </c:pt>
                <c:pt idx="20">
                  <c:v>0.07058823529411763</c:v>
                </c:pt>
                <c:pt idx="21">
                  <c:v>0.06956521739130433</c:v>
                </c:pt>
                <c:pt idx="22">
                  <c:v>0.06857142857142856</c:v>
                </c:pt>
                <c:pt idx="23">
                  <c:v>0.0676056338028169</c:v>
                </c:pt>
                <c:pt idx="24">
                  <c:v>0.06666666666666667</c:v>
                </c:pt>
                <c:pt idx="25">
                  <c:v>0.06575342465753424</c:v>
                </c:pt>
                <c:pt idx="26">
                  <c:v>0.06486486486486487</c:v>
                </c:pt>
                <c:pt idx="27">
                  <c:v>0.064</c:v>
                </c:pt>
                <c:pt idx="28">
                  <c:v>0.06315789473684211</c:v>
                </c:pt>
                <c:pt idx="29">
                  <c:v>0.06233766233766234</c:v>
                </c:pt>
                <c:pt idx="30">
                  <c:v>0.06153846153846154</c:v>
                </c:pt>
                <c:pt idx="31">
                  <c:v>0.060759493670886074</c:v>
                </c:pt>
                <c:pt idx="32">
                  <c:v>0.0600030001500075</c:v>
                </c:pt>
                <c:pt idx="33">
                  <c:v>0.0600030001500075</c:v>
                </c:pt>
                <c:pt idx="34">
                  <c:v>0.0600030001500075</c:v>
                </c:pt>
                <c:pt idx="35">
                  <c:v>0.0600030001500075</c:v>
                </c:pt>
                <c:pt idx="36">
                  <c:v>0.0600030001500075</c:v>
                </c:pt>
                <c:pt idx="37">
                  <c:v>0.0600030001500075</c:v>
                </c:pt>
                <c:pt idx="38">
                  <c:v>0.0600030001500075</c:v>
                </c:pt>
                <c:pt idx="39">
                  <c:v>0.0600030001500075</c:v>
                </c:pt>
                <c:pt idx="40">
                  <c:v>0.0600030001500075</c:v>
                </c:pt>
              </c:numCache>
            </c:numRef>
          </c:yVal>
          <c:smooth val="1"/>
        </c:ser>
        <c:axId val="47982392"/>
        <c:axId val="60038809"/>
      </c:scatterChart>
      <c:valAx>
        <c:axId val="47982392"/>
        <c:scaling>
          <c:orientation val="minMax"/>
          <c:max val="8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Deuda (D)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038809"/>
        <c:crosses val="autoZero"/>
        <c:crossBetween val="midCat"/>
        <c:dispUnits/>
      </c:valAx>
      <c:valAx>
        <c:axId val="60038809"/>
        <c:scaling>
          <c:orientation val="minMax"/>
          <c:max val="0.14"/>
          <c:min val="0.0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7982392"/>
        <c:crosses val="autoZero"/>
        <c:crossBetween val="midCat"/>
        <c:dispUnits/>
        <c:majorUnit val="0.01"/>
        <c:minorUnit val="0.001"/>
      </c:valAx>
      <c:spPr>
        <a:noFill/>
        <a:ln>
          <a:noFill/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"/>
          <c:order val="0"/>
          <c:tx>
            <c:strRef>
              <c:f>'25.3'!$A$26</c:f>
              <c:strCache>
                <c:ptCount val="1"/>
                <c:pt idx="0">
                  <c:v>Deuda (D)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'25.3'!$C$2:$AQ$2</c:f>
              <c:numCache>
                <c:ptCount val="41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1500</c:v>
                </c:pt>
                <c:pt idx="7">
                  <c:v>1750</c:v>
                </c:pt>
                <c:pt idx="8">
                  <c:v>2000</c:v>
                </c:pt>
                <c:pt idx="9">
                  <c:v>2250</c:v>
                </c:pt>
                <c:pt idx="10">
                  <c:v>2500</c:v>
                </c:pt>
                <c:pt idx="11">
                  <c:v>2750</c:v>
                </c:pt>
                <c:pt idx="12">
                  <c:v>3000</c:v>
                </c:pt>
                <c:pt idx="13">
                  <c:v>3250</c:v>
                </c:pt>
                <c:pt idx="14">
                  <c:v>3500</c:v>
                </c:pt>
                <c:pt idx="15">
                  <c:v>3750</c:v>
                </c:pt>
                <c:pt idx="16">
                  <c:v>4000</c:v>
                </c:pt>
                <c:pt idx="17">
                  <c:v>4250</c:v>
                </c:pt>
                <c:pt idx="18">
                  <c:v>4500</c:v>
                </c:pt>
                <c:pt idx="19">
                  <c:v>4750</c:v>
                </c:pt>
                <c:pt idx="20">
                  <c:v>5000</c:v>
                </c:pt>
                <c:pt idx="21">
                  <c:v>5250</c:v>
                </c:pt>
                <c:pt idx="22">
                  <c:v>5500</c:v>
                </c:pt>
                <c:pt idx="23">
                  <c:v>5750</c:v>
                </c:pt>
                <c:pt idx="24">
                  <c:v>6000</c:v>
                </c:pt>
                <c:pt idx="25">
                  <c:v>6250</c:v>
                </c:pt>
                <c:pt idx="26">
                  <c:v>6500</c:v>
                </c:pt>
                <c:pt idx="27">
                  <c:v>6750</c:v>
                </c:pt>
                <c:pt idx="28">
                  <c:v>7000</c:v>
                </c:pt>
                <c:pt idx="29">
                  <c:v>7250</c:v>
                </c:pt>
                <c:pt idx="30">
                  <c:v>7500</c:v>
                </c:pt>
                <c:pt idx="31">
                  <c:v>7750</c:v>
                </c:pt>
                <c:pt idx="32">
                  <c:v>7999</c:v>
                </c:pt>
                <c:pt idx="33">
                  <c:v>7999</c:v>
                </c:pt>
                <c:pt idx="34">
                  <c:v>7999</c:v>
                </c:pt>
                <c:pt idx="35">
                  <c:v>7999</c:v>
                </c:pt>
                <c:pt idx="36">
                  <c:v>7999</c:v>
                </c:pt>
                <c:pt idx="37">
                  <c:v>7999</c:v>
                </c:pt>
                <c:pt idx="38">
                  <c:v>7999</c:v>
                </c:pt>
                <c:pt idx="39">
                  <c:v>7999</c:v>
                </c:pt>
                <c:pt idx="40">
                  <c:v>7999</c:v>
                </c:pt>
              </c:numCache>
            </c:numRef>
          </c:xVal>
          <c:yVal>
            <c:numRef>
              <c:f>'25.3'!$C$26:$AQ$26</c:f>
              <c:numCache>
                <c:ptCount val="41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1500</c:v>
                </c:pt>
                <c:pt idx="7">
                  <c:v>1750</c:v>
                </c:pt>
                <c:pt idx="8">
                  <c:v>1999.9999999999998</c:v>
                </c:pt>
                <c:pt idx="9">
                  <c:v>2250</c:v>
                </c:pt>
                <c:pt idx="10">
                  <c:v>2500</c:v>
                </c:pt>
                <c:pt idx="11">
                  <c:v>2750</c:v>
                </c:pt>
                <c:pt idx="12">
                  <c:v>3000</c:v>
                </c:pt>
                <c:pt idx="13">
                  <c:v>3250</c:v>
                </c:pt>
                <c:pt idx="14">
                  <c:v>3500</c:v>
                </c:pt>
                <c:pt idx="15">
                  <c:v>3750</c:v>
                </c:pt>
                <c:pt idx="16">
                  <c:v>4000</c:v>
                </c:pt>
                <c:pt idx="17">
                  <c:v>4250</c:v>
                </c:pt>
                <c:pt idx="18">
                  <c:v>4500</c:v>
                </c:pt>
                <c:pt idx="19">
                  <c:v>4750</c:v>
                </c:pt>
                <c:pt idx="20">
                  <c:v>5000</c:v>
                </c:pt>
                <c:pt idx="21">
                  <c:v>5250</c:v>
                </c:pt>
                <c:pt idx="22">
                  <c:v>5500</c:v>
                </c:pt>
                <c:pt idx="23">
                  <c:v>5750</c:v>
                </c:pt>
                <c:pt idx="24">
                  <c:v>6000</c:v>
                </c:pt>
                <c:pt idx="25">
                  <c:v>6250</c:v>
                </c:pt>
                <c:pt idx="26">
                  <c:v>6500</c:v>
                </c:pt>
                <c:pt idx="27">
                  <c:v>6750</c:v>
                </c:pt>
                <c:pt idx="28">
                  <c:v>7000</c:v>
                </c:pt>
                <c:pt idx="29">
                  <c:v>7250</c:v>
                </c:pt>
                <c:pt idx="30">
                  <c:v>7500</c:v>
                </c:pt>
                <c:pt idx="31">
                  <c:v>7750</c:v>
                </c:pt>
                <c:pt idx="32">
                  <c:v>7999</c:v>
                </c:pt>
                <c:pt idx="33">
                  <c:v>7999</c:v>
                </c:pt>
                <c:pt idx="34">
                  <c:v>7999</c:v>
                </c:pt>
                <c:pt idx="35">
                  <c:v>7999</c:v>
                </c:pt>
                <c:pt idx="36">
                  <c:v>7999</c:v>
                </c:pt>
                <c:pt idx="37">
                  <c:v>7999</c:v>
                </c:pt>
                <c:pt idx="38">
                  <c:v>7999</c:v>
                </c:pt>
                <c:pt idx="39">
                  <c:v>7999</c:v>
                </c:pt>
                <c:pt idx="40">
                  <c:v>7999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'25.3'!$A$27</c:f>
              <c:strCache>
                <c:ptCount val="1"/>
                <c:pt idx="0">
                  <c:v>E+D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'25.3'!$C$2:$AQ$2</c:f>
              <c:numCache>
                <c:ptCount val="41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1500</c:v>
                </c:pt>
                <c:pt idx="7">
                  <c:v>1750</c:v>
                </c:pt>
                <c:pt idx="8">
                  <c:v>2000</c:v>
                </c:pt>
                <c:pt idx="9">
                  <c:v>2250</c:v>
                </c:pt>
                <c:pt idx="10">
                  <c:v>2500</c:v>
                </c:pt>
                <c:pt idx="11">
                  <c:v>2750</c:v>
                </c:pt>
                <c:pt idx="12">
                  <c:v>3000</c:v>
                </c:pt>
                <c:pt idx="13">
                  <c:v>3250</c:v>
                </c:pt>
                <c:pt idx="14">
                  <c:v>3500</c:v>
                </c:pt>
                <c:pt idx="15">
                  <c:v>3750</c:v>
                </c:pt>
                <c:pt idx="16">
                  <c:v>4000</c:v>
                </c:pt>
                <c:pt idx="17">
                  <c:v>4250</c:v>
                </c:pt>
                <c:pt idx="18">
                  <c:v>4500</c:v>
                </c:pt>
                <c:pt idx="19">
                  <c:v>4750</c:v>
                </c:pt>
                <c:pt idx="20">
                  <c:v>5000</c:v>
                </c:pt>
                <c:pt idx="21">
                  <c:v>5250</c:v>
                </c:pt>
                <c:pt idx="22">
                  <c:v>5500</c:v>
                </c:pt>
                <c:pt idx="23">
                  <c:v>5750</c:v>
                </c:pt>
                <c:pt idx="24">
                  <c:v>6000</c:v>
                </c:pt>
                <c:pt idx="25">
                  <c:v>6250</c:v>
                </c:pt>
                <c:pt idx="26">
                  <c:v>6500</c:v>
                </c:pt>
                <c:pt idx="27">
                  <c:v>6750</c:v>
                </c:pt>
                <c:pt idx="28">
                  <c:v>7000</c:v>
                </c:pt>
                <c:pt idx="29">
                  <c:v>7250</c:v>
                </c:pt>
                <c:pt idx="30">
                  <c:v>7500</c:v>
                </c:pt>
                <c:pt idx="31">
                  <c:v>7750</c:v>
                </c:pt>
                <c:pt idx="32">
                  <c:v>7999</c:v>
                </c:pt>
                <c:pt idx="33">
                  <c:v>7999</c:v>
                </c:pt>
                <c:pt idx="34">
                  <c:v>7999</c:v>
                </c:pt>
                <c:pt idx="35">
                  <c:v>7999</c:v>
                </c:pt>
                <c:pt idx="36">
                  <c:v>7999</c:v>
                </c:pt>
                <c:pt idx="37">
                  <c:v>7999</c:v>
                </c:pt>
                <c:pt idx="38">
                  <c:v>7999</c:v>
                </c:pt>
                <c:pt idx="39">
                  <c:v>7999</c:v>
                </c:pt>
                <c:pt idx="40">
                  <c:v>7999</c:v>
                </c:pt>
              </c:numCache>
            </c:numRef>
          </c:xVal>
          <c:yVal>
            <c:numRef>
              <c:f>'25.3'!$C$27:$AQ$27</c:f>
              <c:numCache>
                <c:ptCount val="41"/>
                <c:pt idx="0">
                  <c:v>4800</c:v>
                </c:pt>
                <c:pt idx="1">
                  <c:v>4900</c:v>
                </c:pt>
                <c:pt idx="2">
                  <c:v>5000</c:v>
                </c:pt>
                <c:pt idx="3">
                  <c:v>5100</c:v>
                </c:pt>
                <c:pt idx="4">
                  <c:v>5200</c:v>
                </c:pt>
                <c:pt idx="5">
                  <c:v>5300</c:v>
                </c:pt>
                <c:pt idx="6">
                  <c:v>5400</c:v>
                </c:pt>
                <c:pt idx="7">
                  <c:v>5500</c:v>
                </c:pt>
                <c:pt idx="8">
                  <c:v>5600</c:v>
                </c:pt>
                <c:pt idx="9">
                  <c:v>5700</c:v>
                </c:pt>
                <c:pt idx="10">
                  <c:v>5800</c:v>
                </c:pt>
                <c:pt idx="11">
                  <c:v>5900</c:v>
                </c:pt>
                <c:pt idx="12">
                  <c:v>6000</c:v>
                </c:pt>
                <c:pt idx="13">
                  <c:v>6100</c:v>
                </c:pt>
                <c:pt idx="14">
                  <c:v>6200</c:v>
                </c:pt>
                <c:pt idx="15">
                  <c:v>6300</c:v>
                </c:pt>
                <c:pt idx="16">
                  <c:v>6400</c:v>
                </c:pt>
                <c:pt idx="17">
                  <c:v>6500</c:v>
                </c:pt>
                <c:pt idx="18">
                  <c:v>6600</c:v>
                </c:pt>
                <c:pt idx="19">
                  <c:v>6700</c:v>
                </c:pt>
                <c:pt idx="20">
                  <c:v>6800</c:v>
                </c:pt>
                <c:pt idx="21">
                  <c:v>6900</c:v>
                </c:pt>
                <c:pt idx="22">
                  <c:v>7000</c:v>
                </c:pt>
                <c:pt idx="23">
                  <c:v>7100</c:v>
                </c:pt>
                <c:pt idx="24">
                  <c:v>7200</c:v>
                </c:pt>
                <c:pt idx="25">
                  <c:v>7300</c:v>
                </c:pt>
                <c:pt idx="26">
                  <c:v>7400</c:v>
                </c:pt>
                <c:pt idx="27">
                  <c:v>7500</c:v>
                </c:pt>
                <c:pt idx="28">
                  <c:v>7600</c:v>
                </c:pt>
                <c:pt idx="29">
                  <c:v>7700</c:v>
                </c:pt>
                <c:pt idx="30">
                  <c:v>7800</c:v>
                </c:pt>
                <c:pt idx="31">
                  <c:v>7900</c:v>
                </c:pt>
                <c:pt idx="32">
                  <c:v>7999.6</c:v>
                </c:pt>
                <c:pt idx="33">
                  <c:v>7999.6</c:v>
                </c:pt>
                <c:pt idx="34">
                  <c:v>7999.6</c:v>
                </c:pt>
                <c:pt idx="35">
                  <c:v>7999.6</c:v>
                </c:pt>
                <c:pt idx="36">
                  <c:v>7999.6</c:v>
                </c:pt>
                <c:pt idx="37">
                  <c:v>7999.6</c:v>
                </c:pt>
                <c:pt idx="38">
                  <c:v>7999.6</c:v>
                </c:pt>
                <c:pt idx="39">
                  <c:v>7999.6</c:v>
                </c:pt>
                <c:pt idx="40">
                  <c:v>7999.6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'25.3'!$A$25</c:f>
              <c:strCache>
                <c:ptCount val="1"/>
                <c:pt idx="0">
                  <c:v>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'25.3'!$C$2:$AQ$2</c:f>
              <c:numCache>
                <c:ptCount val="41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1500</c:v>
                </c:pt>
                <c:pt idx="7">
                  <c:v>1750</c:v>
                </c:pt>
                <c:pt idx="8">
                  <c:v>2000</c:v>
                </c:pt>
                <c:pt idx="9">
                  <c:v>2250</c:v>
                </c:pt>
                <c:pt idx="10">
                  <c:v>2500</c:v>
                </c:pt>
                <c:pt idx="11">
                  <c:v>2750</c:v>
                </c:pt>
                <c:pt idx="12">
                  <c:v>3000</c:v>
                </c:pt>
                <c:pt idx="13">
                  <c:v>3250</c:v>
                </c:pt>
                <c:pt idx="14">
                  <c:v>3500</c:v>
                </c:pt>
                <c:pt idx="15">
                  <c:v>3750</c:v>
                </c:pt>
                <c:pt idx="16">
                  <c:v>4000</c:v>
                </c:pt>
                <c:pt idx="17">
                  <c:v>4250</c:v>
                </c:pt>
                <c:pt idx="18">
                  <c:v>4500</c:v>
                </c:pt>
                <c:pt idx="19">
                  <c:v>4750</c:v>
                </c:pt>
                <c:pt idx="20">
                  <c:v>5000</c:v>
                </c:pt>
                <c:pt idx="21">
                  <c:v>5250</c:v>
                </c:pt>
                <c:pt idx="22">
                  <c:v>5500</c:v>
                </c:pt>
                <c:pt idx="23">
                  <c:v>5750</c:v>
                </c:pt>
                <c:pt idx="24">
                  <c:v>6000</c:v>
                </c:pt>
                <c:pt idx="25">
                  <c:v>6250</c:v>
                </c:pt>
                <c:pt idx="26">
                  <c:v>6500</c:v>
                </c:pt>
                <c:pt idx="27">
                  <c:v>6750</c:v>
                </c:pt>
                <c:pt idx="28">
                  <c:v>7000</c:v>
                </c:pt>
                <c:pt idx="29">
                  <c:v>7250</c:v>
                </c:pt>
                <c:pt idx="30">
                  <c:v>7500</c:v>
                </c:pt>
                <c:pt idx="31">
                  <c:v>7750</c:v>
                </c:pt>
                <c:pt idx="32">
                  <c:v>7999</c:v>
                </c:pt>
                <c:pt idx="33">
                  <c:v>7999</c:v>
                </c:pt>
                <c:pt idx="34">
                  <c:v>7999</c:v>
                </c:pt>
                <c:pt idx="35">
                  <c:v>7999</c:v>
                </c:pt>
                <c:pt idx="36">
                  <c:v>7999</c:v>
                </c:pt>
                <c:pt idx="37">
                  <c:v>7999</c:v>
                </c:pt>
                <c:pt idx="38">
                  <c:v>7999</c:v>
                </c:pt>
                <c:pt idx="39">
                  <c:v>7999</c:v>
                </c:pt>
                <c:pt idx="40">
                  <c:v>7999</c:v>
                </c:pt>
              </c:numCache>
            </c:numRef>
          </c:xVal>
          <c:yVal>
            <c:numRef>
              <c:f>'25.3'!$C$25:$AQ$25</c:f>
              <c:numCache>
                <c:ptCount val="41"/>
                <c:pt idx="0">
                  <c:v>4800</c:v>
                </c:pt>
                <c:pt idx="1">
                  <c:v>4650</c:v>
                </c:pt>
                <c:pt idx="2">
                  <c:v>4500</c:v>
                </c:pt>
                <c:pt idx="3">
                  <c:v>4350</c:v>
                </c:pt>
                <c:pt idx="4">
                  <c:v>4200</c:v>
                </c:pt>
                <c:pt idx="5">
                  <c:v>4050</c:v>
                </c:pt>
                <c:pt idx="6">
                  <c:v>3900</c:v>
                </c:pt>
                <c:pt idx="7">
                  <c:v>3750</c:v>
                </c:pt>
                <c:pt idx="8">
                  <c:v>3600</c:v>
                </c:pt>
                <c:pt idx="9">
                  <c:v>3450</c:v>
                </c:pt>
                <c:pt idx="10">
                  <c:v>3300.0000000000005</c:v>
                </c:pt>
                <c:pt idx="11">
                  <c:v>3150.0000000000005</c:v>
                </c:pt>
                <c:pt idx="12">
                  <c:v>3000.0000000000005</c:v>
                </c:pt>
                <c:pt idx="13">
                  <c:v>2850</c:v>
                </c:pt>
                <c:pt idx="14">
                  <c:v>2700</c:v>
                </c:pt>
                <c:pt idx="15">
                  <c:v>2550</c:v>
                </c:pt>
                <c:pt idx="16">
                  <c:v>2400</c:v>
                </c:pt>
                <c:pt idx="17">
                  <c:v>2250</c:v>
                </c:pt>
                <c:pt idx="18">
                  <c:v>2100</c:v>
                </c:pt>
                <c:pt idx="19">
                  <c:v>1950</c:v>
                </c:pt>
                <c:pt idx="20">
                  <c:v>1800</c:v>
                </c:pt>
                <c:pt idx="21">
                  <c:v>1650.0000000000005</c:v>
                </c:pt>
                <c:pt idx="22">
                  <c:v>1500</c:v>
                </c:pt>
                <c:pt idx="23">
                  <c:v>1350</c:v>
                </c:pt>
                <c:pt idx="24">
                  <c:v>1200</c:v>
                </c:pt>
                <c:pt idx="25">
                  <c:v>1050.0000000000002</c:v>
                </c:pt>
                <c:pt idx="26">
                  <c:v>900</c:v>
                </c:pt>
                <c:pt idx="27">
                  <c:v>750.0000000000001</c:v>
                </c:pt>
                <c:pt idx="28">
                  <c:v>600</c:v>
                </c:pt>
                <c:pt idx="29">
                  <c:v>450.00000000000006</c:v>
                </c:pt>
                <c:pt idx="30">
                  <c:v>300</c:v>
                </c:pt>
                <c:pt idx="31">
                  <c:v>150.00000000000003</c:v>
                </c:pt>
                <c:pt idx="32">
                  <c:v>0.6000000000000274</c:v>
                </c:pt>
                <c:pt idx="33">
                  <c:v>0.6000000000000274</c:v>
                </c:pt>
                <c:pt idx="34">
                  <c:v>0.6000000000000274</c:v>
                </c:pt>
                <c:pt idx="35">
                  <c:v>0.6000000000000274</c:v>
                </c:pt>
                <c:pt idx="36">
                  <c:v>0.6000000000000274</c:v>
                </c:pt>
                <c:pt idx="37">
                  <c:v>0.6000000000000274</c:v>
                </c:pt>
                <c:pt idx="38">
                  <c:v>0.6000000000000274</c:v>
                </c:pt>
                <c:pt idx="39">
                  <c:v>0.6000000000000274</c:v>
                </c:pt>
                <c:pt idx="40">
                  <c:v>0.6000000000000274</c:v>
                </c:pt>
              </c:numCache>
            </c:numRef>
          </c:yVal>
          <c:smooth val="1"/>
        </c:ser>
        <c:axId val="27940270"/>
        <c:axId val="4439303"/>
      </c:scatterChart>
      <c:valAx>
        <c:axId val="27940270"/>
        <c:scaling>
          <c:orientation val="minMax"/>
          <c:max val="8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Deuda (D)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39303"/>
        <c:crosses val="autoZero"/>
        <c:crossBetween val="midCat"/>
        <c:dispUnits/>
      </c:valAx>
      <c:valAx>
        <c:axId val="4439303"/>
        <c:scaling>
          <c:orientation val="minMax"/>
          <c:max val="8000"/>
          <c:min val="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794027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"/>
          <c:order val="0"/>
          <c:tx>
            <c:strRef>
              <c:f>'25.3'!$A$4</c:f>
              <c:strCache>
                <c:ptCount val="1"/>
                <c:pt idx="0">
                  <c:v>Intereses = CFd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'25.3'!$C$2:$AQ$2</c:f>
              <c:numCache>
                <c:ptCount val="41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1500</c:v>
                </c:pt>
                <c:pt idx="7">
                  <c:v>1750</c:v>
                </c:pt>
                <c:pt idx="8">
                  <c:v>2000</c:v>
                </c:pt>
                <c:pt idx="9">
                  <c:v>2250</c:v>
                </c:pt>
                <c:pt idx="10">
                  <c:v>2500</c:v>
                </c:pt>
                <c:pt idx="11">
                  <c:v>2750</c:v>
                </c:pt>
                <c:pt idx="12">
                  <c:v>3000</c:v>
                </c:pt>
                <c:pt idx="13">
                  <c:v>3250</c:v>
                </c:pt>
                <c:pt idx="14">
                  <c:v>3500</c:v>
                </c:pt>
                <c:pt idx="15">
                  <c:v>3750</c:v>
                </c:pt>
                <c:pt idx="16">
                  <c:v>4000</c:v>
                </c:pt>
                <c:pt idx="17">
                  <c:v>4250</c:v>
                </c:pt>
                <c:pt idx="18">
                  <c:v>4500</c:v>
                </c:pt>
                <c:pt idx="19">
                  <c:v>4750</c:v>
                </c:pt>
                <c:pt idx="20">
                  <c:v>5000</c:v>
                </c:pt>
                <c:pt idx="21">
                  <c:v>5250</c:v>
                </c:pt>
                <c:pt idx="22">
                  <c:v>5500</c:v>
                </c:pt>
                <c:pt idx="23">
                  <c:v>5750</c:v>
                </c:pt>
                <c:pt idx="24">
                  <c:v>6000</c:v>
                </c:pt>
                <c:pt idx="25">
                  <c:v>6250</c:v>
                </c:pt>
                <c:pt idx="26">
                  <c:v>6500</c:v>
                </c:pt>
                <c:pt idx="27">
                  <c:v>6750</c:v>
                </c:pt>
                <c:pt idx="28">
                  <c:v>7000</c:v>
                </c:pt>
                <c:pt idx="29">
                  <c:v>7250</c:v>
                </c:pt>
                <c:pt idx="30">
                  <c:v>7500</c:v>
                </c:pt>
                <c:pt idx="31">
                  <c:v>7750</c:v>
                </c:pt>
                <c:pt idx="32">
                  <c:v>7999</c:v>
                </c:pt>
                <c:pt idx="33">
                  <c:v>7999</c:v>
                </c:pt>
                <c:pt idx="34">
                  <c:v>7999</c:v>
                </c:pt>
                <c:pt idx="35">
                  <c:v>7999</c:v>
                </c:pt>
                <c:pt idx="36">
                  <c:v>7999</c:v>
                </c:pt>
                <c:pt idx="37">
                  <c:v>7999</c:v>
                </c:pt>
                <c:pt idx="38">
                  <c:v>7999</c:v>
                </c:pt>
                <c:pt idx="39">
                  <c:v>7999</c:v>
                </c:pt>
                <c:pt idx="40">
                  <c:v>7999</c:v>
                </c:pt>
              </c:numCache>
            </c:numRef>
          </c:xVal>
          <c:yVal>
            <c:numRef>
              <c:f>'25.3'!$C$4:$AQ$4</c:f>
              <c:numCache>
                <c:ptCount val="41"/>
                <c:pt idx="0">
                  <c:v>0</c:v>
                </c:pt>
                <c:pt idx="1">
                  <c:v>15.3125</c:v>
                </c:pt>
                <c:pt idx="2">
                  <c:v>31.25</c:v>
                </c:pt>
                <c:pt idx="3">
                  <c:v>47.8125</c:v>
                </c:pt>
                <c:pt idx="4">
                  <c:v>65</c:v>
                </c:pt>
                <c:pt idx="5">
                  <c:v>82.8125</c:v>
                </c:pt>
                <c:pt idx="6">
                  <c:v>101.25</c:v>
                </c:pt>
                <c:pt idx="7">
                  <c:v>120.31250000000001</c:v>
                </c:pt>
                <c:pt idx="8">
                  <c:v>139.99999999999997</c:v>
                </c:pt>
                <c:pt idx="9">
                  <c:v>160.3125</c:v>
                </c:pt>
                <c:pt idx="10">
                  <c:v>181.25</c:v>
                </c:pt>
                <c:pt idx="11">
                  <c:v>202.8125</c:v>
                </c:pt>
                <c:pt idx="12">
                  <c:v>225</c:v>
                </c:pt>
                <c:pt idx="13">
                  <c:v>247.8125</c:v>
                </c:pt>
                <c:pt idx="14">
                  <c:v>271.25</c:v>
                </c:pt>
                <c:pt idx="15">
                  <c:v>295.3125</c:v>
                </c:pt>
                <c:pt idx="16">
                  <c:v>320</c:v>
                </c:pt>
                <c:pt idx="17">
                  <c:v>345.3125</c:v>
                </c:pt>
                <c:pt idx="18">
                  <c:v>371.24999999999994</c:v>
                </c:pt>
                <c:pt idx="19">
                  <c:v>397.8125</c:v>
                </c:pt>
                <c:pt idx="20">
                  <c:v>425.00000000000006</c:v>
                </c:pt>
                <c:pt idx="21">
                  <c:v>452.81250000000006</c:v>
                </c:pt>
                <c:pt idx="22">
                  <c:v>481.24999999999994</c:v>
                </c:pt>
                <c:pt idx="23">
                  <c:v>510.3125</c:v>
                </c:pt>
                <c:pt idx="24">
                  <c:v>540</c:v>
                </c:pt>
                <c:pt idx="25">
                  <c:v>570.3125</c:v>
                </c:pt>
                <c:pt idx="26">
                  <c:v>601.25</c:v>
                </c:pt>
                <c:pt idx="27">
                  <c:v>632.8125</c:v>
                </c:pt>
                <c:pt idx="28">
                  <c:v>665</c:v>
                </c:pt>
                <c:pt idx="29">
                  <c:v>697.8125</c:v>
                </c:pt>
                <c:pt idx="30">
                  <c:v>731.25</c:v>
                </c:pt>
                <c:pt idx="31">
                  <c:v>765.3125</c:v>
                </c:pt>
                <c:pt idx="32">
                  <c:v>799.860005</c:v>
                </c:pt>
                <c:pt idx="33">
                  <c:v>799.860005</c:v>
                </c:pt>
                <c:pt idx="34">
                  <c:v>799.860005</c:v>
                </c:pt>
                <c:pt idx="35">
                  <c:v>799.860005</c:v>
                </c:pt>
                <c:pt idx="36">
                  <c:v>799.860005</c:v>
                </c:pt>
                <c:pt idx="37">
                  <c:v>799.860005</c:v>
                </c:pt>
                <c:pt idx="38">
                  <c:v>799.860005</c:v>
                </c:pt>
                <c:pt idx="39">
                  <c:v>799.860005</c:v>
                </c:pt>
                <c:pt idx="40">
                  <c:v>799.860005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'25.3'!$A$12</c:f>
              <c:strCache>
                <c:ptCount val="1"/>
                <c:pt idx="0">
                  <c:v>FCF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'25.3'!$B$2:$AQ$2</c:f>
              <c:numCache>
                <c:ptCount val="42"/>
                <c:pt idx="0">
                  <c:v>1000</c:v>
                </c:pt>
                <c:pt idx="1">
                  <c:v>0</c:v>
                </c:pt>
                <c:pt idx="2">
                  <c:v>250</c:v>
                </c:pt>
                <c:pt idx="3">
                  <c:v>500</c:v>
                </c:pt>
                <c:pt idx="4">
                  <c:v>750</c:v>
                </c:pt>
                <c:pt idx="5">
                  <c:v>1000</c:v>
                </c:pt>
                <c:pt idx="6">
                  <c:v>1250</c:v>
                </c:pt>
                <c:pt idx="7">
                  <c:v>1500</c:v>
                </c:pt>
                <c:pt idx="8">
                  <c:v>1750</c:v>
                </c:pt>
                <c:pt idx="9">
                  <c:v>2000</c:v>
                </c:pt>
                <c:pt idx="10">
                  <c:v>2250</c:v>
                </c:pt>
                <c:pt idx="11">
                  <c:v>2500</c:v>
                </c:pt>
                <c:pt idx="12">
                  <c:v>2750</c:v>
                </c:pt>
                <c:pt idx="13">
                  <c:v>3000</c:v>
                </c:pt>
                <c:pt idx="14">
                  <c:v>3250</c:v>
                </c:pt>
                <c:pt idx="15">
                  <c:v>3500</c:v>
                </c:pt>
                <c:pt idx="16">
                  <c:v>3750</c:v>
                </c:pt>
                <c:pt idx="17">
                  <c:v>4000</c:v>
                </c:pt>
                <c:pt idx="18">
                  <c:v>4250</c:v>
                </c:pt>
                <c:pt idx="19">
                  <c:v>4500</c:v>
                </c:pt>
                <c:pt idx="20">
                  <c:v>4750</c:v>
                </c:pt>
                <c:pt idx="21">
                  <c:v>5000</c:v>
                </c:pt>
                <c:pt idx="22">
                  <c:v>5250</c:v>
                </c:pt>
                <c:pt idx="23">
                  <c:v>5500</c:v>
                </c:pt>
                <c:pt idx="24">
                  <c:v>5750</c:v>
                </c:pt>
                <c:pt idx="25">
                  <c:v>6000</c:v>
                </c:pt>
                <c:pt idx="26">
                  <c:v>6250</c:v>
                </c:pt>
                <c:pt idx="27">
                  <c:v>6500</c:v>
                </c:pt>
                <c:pt idx="28">
                  <c:v>6750</c:v>
                </c:pt>
                <c:pt idx="29">
                  <c:v>7000</c:v>
                </c:pt>
                <c:pt idx="30">
                  <c:v>7250</c:v>
                </c:pt>
                <c:pt idx="31">
                  <c:v>7500</c:v>
                </c:pt>
                <c:pt idx="32">
                  <c:v>7750</c:v>
                </c:pt>
                <c:pt idx="33">
                  <c:v>7999</c:v>
                </c:pt>
                <c:pt idx="34">
                  <c:v>7999</c:v>
                </c:pt>
                <c:pt idx="35">
                  <c:v>7999</c:v>
                </c:pt>
                <c:pt idx="36">
                  <c:v>7999</c:v>
                </c:pt>
                <c:pt idx="37">
                  <c:v>7999</c:v>
                </c:pt>
                <c:pt idx="38">
                  <c:v>7999</c:v>
                </c:pt>
                <c:pt idx="39">
                  <c:v>7999</c:v>
                </c:pt>
                <c:pt idx="40">
                  <c:v>7999</c:v>
                </c:pt>
                <c:pt idx="41">
                  <c:v>7999</c:v>
                </c:pt>
              </c:numCache>
            </c:numRef>
          </c:xVal>
          <c:yVal>
            <c:numRef>
              <c:f>'25.3'!$B$12:$AQ$12</c:f>
              <c:numCache>
                <c:ptCount val="42"/>
                <c:pt idx="0">
                  <c:v>480</c:v>
                </c:pt>
                <c:pt idx="1">
                  <c:v>480</c:v>
                </c:pt>
                <c:pt idx="2">
                  <c:v>480</c:v>
                </c:pt>
                <c:pt idx="3">
                  <c:v>480</c:v>
                </c:pt>
                <c:pt idx="4">
                  <c:v>480</c:v>
                </c:pt>
                <c:pt idx="5">
                  <c:v>480</c:v>
                </c:pt>
                <c:pt idx="6">
                  <c:v>480</c:v>
                </c:pt>
                <c:pt idx="7">
                  <c:v>480</c:v>
                </c:pt>
                <c:pt idx="8">
                  <c:v>480</c:v>
                </c:pt>
                <c:pt idx="9">
                  <c:v>480</c:v>
                </c:pt>
                <c:pt idx="10">
                  <c:v>480</c:v>
                </c:pt>
                <c:pt idx="11">
                  <c:v>480</c:v>
                </c:pt>
                <c:pt idx="12">
                  <c:v>480</c:v>
                </c:pt>
                <c:pt idx="13">
                  <c:v>480</c:v>
                </c:pt>
                <c:pt idx="14">
                  <c:v>480</c:v>
                </c:pt>
                <c:pt idx="15">
                  <c:v>480</c:v>
                </c:pt>
                <c:pt idx="16">
                  <c:v>480</c:v>
                </c:pt>
                <c:pt idx="17">
                  <c:v>480</c:v>
                </c:pt>
                <c:pt idx="18">
                  <c:v>480</c:v>
                </c:pt>
                <c:pt idx="19">
                  <c:v>480</c:v>
                </c:pt>
                <c:pt idx="20">
                  <c:v>480</c:v>
                </c:pt>
                <c:pt idx="21">
                  <c:v>480</c:v>
                </c:pt>
                <c:pt idx="22">
                  <c:v>480</c:v>
                </c:pt>
                <c:pt idx="23">
                  <c:v>479.99999999999994</c:v>
                </c:pt>
                <c:pt idx="24">
                  <c:v>480</c:v>
                </c:pt>
                <c:pt idx="25">
                  <c:v>480</c:v>
                </c:pt>
                <c:pt idx="26">
                  <c:v>480</c:v>
                </c:pt>
                <c:pt idx="27">
                  <c:v>480</c:v>
                </c:pt>
                <c:pt idx="28">
                  <c:v>480</c:v>
                </c:pt>
                <c:pt idx="29">
                  <c:v>480</c:v>
                </c:pt>
                <c:pt idx="30">
                  <c:v>480</c:v>
                </c:pt>
                <c:pt idx="31">
                  <c:v>480</c:v>
                </c:pt>
                <c:pt idx="32">
                  <c:v>480</c:v>
                </c:pt>
                <c:pt idx="33">
                  <c:v>480</c:v>
                </c:pt>
                <c:pt idx="34">
                  <c:v>480</c:v>
                </c:pt>
                <c:pt idx="35">
                  <c:v>480</c:v>
                </c:pt>
                <c:pt idx="36">
                  <c:v>480</c:v>
                </c:pt>
                <c:pt idx="37">
                  <c:v>480</c:v>
                </c:pt>
                <c:pt idx="38">
                  <c:v>480</c:v>
                </c:pt>
                <c:pt idx="39">
                  <c:v>480</c:v>
                </c:pt>
                <c:pt idx="40">
                  <c:v>480</c:v>
                </c:pt>
                <c:pt idx="41">
                  <c:v>480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'25.3'!$A$10</c:f>
              <c:strCache>
                <c:ptCount val="1"/>
                <c:pt idx="0">
                  <c:v>CFacciones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'25.3'!$C$2:$AQ$2</c:f>
              <c:numCache>
                <c:ptCount val="41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1500</c:v>
                </c:pt>
                <c:pt idx="7">
                  <c:v>1750</c:v>
                </c:pt>
                <c:pt idx="8">
                  <c:v>2000</c:v>
                </c:pt>
                <c:pt idx="9">
                  <c:v>2250</c:v>
                </c:pt>
                <c:pt idx="10">
                  <c:v>2500</c:v>
                </c:pt>
                <c:pt idx="11">
                  <c:v>2750</c:v>
                </c:pt>
                <c:pt idx="12">
                  <c:v>3000</c:v>
                </c:pt>
                <c:pt idx="13">
                  <c:v>3250</c:v>
                </c:pt>
                <c:pt idx="14">
                  <c:v>3500</c:v>
                </c:pt>
                <c:pt idx="15">
                  <c:v>3750</c:v>
                </c:pt>
                <c:pt idx="16">
                  <c:v>4000</c:v>
                </c:pt>
                <c:pt idx="17">
                  <c:v>4250</c:v>
                </c:pt>
                <c:pt idx="18">
                  <c:v>4500</c:v>
                </c:pt>
                <c:pt idx="19">
                  <c:v>4750</c:v>
                </c:pt>
                <c:pt idx="20">
                  <c:v>5000</c:v>
                </c:pt>
                <c:pt idx="21">
                  <c:v>5250</c:v>
                </c:pt>
                <c:pt idx="22">
                  <c:v>5500</c:v>
                </c:pt>
                <c:pt idx="23">
                  <c:v>5750</c:v>
                </c:pt>
                <c:pt idx="24">
                  <c:v>6000</c:v>
                </c:pt>
                <c:pt idx="25">
                  <c:v>6250</c:v>
                </c:pt>
                <c:pt idx="26">
                  <c:v>6500</c:v>
                </c:pt>
                <c:pt idx="27">
                  <c:v>6750</c:v>
                </c:pt>
                <c:pt idx="28">
                  <c:v>7000</c:v>
                </c:pt>
                <c:pt idx="29">
                  <c:v>7250</c:v>
                </c:pt>
                <c:pt idx="30">
                  <c:v>7500</c:v>
                </c:pt>
                <c:pt idx="31">
                  <c:v>7750</c:v>
                </c:pt>
                <c:pt idx="32">
                  <c:v>7999</c:v>
                </c:pt>
                <c:pt idx="33">
                  <c:v>7999</c:v>
                </c:pt>
                <c:pt idx="34">
                  <c:v>7999</c:v>
                </c:pt>
                <c:pt idx="35">
                  <c:v>7999</c:v>
                </c:pt>
                <c:pt idx="36">
                  <c:v>7999</c:v>
                </c:pt>
                <c:pt idx="37">
                  <c:v>7999</c:v>
                </c:pt>
                <c:pt idx="38">
                  <c:v>7999</c:v>
                </c:pt>
                <c:pt idx="39">
                  <c:v>7999</c:v>
                </c:pt>
                <c:pt idx="40">
                  <c:v>7999</c:v>
                </c:pt>
              </c:numCache>
            </c:numRef>
          </c:xVal>
          <c:yVal>
            <c:numRef>
              <c:f>'25.3'!$C$10:$AQ$10</c:f>
              <c:numCache>
                <c:ptCount val="41"/>
                <c:pt idx="0">
                  <c:v>480</c:v>
                </c:pt>
                <c:pt idx="1">
                  <c:v>470.8125</c:v>
                </c:pt>
                <c:pt idx="2">
                  <c:v>461.25</c:v>
                </c:pt>
                <c:pt idx="3">
                  <c:v>451.3125</c:v>
                </c:pt>
                <c:pt idx="4">
                  <c:v>441</c:v>
                </c:pt>
                <c:pt idx="5">
                  <c:v>430.3125</c:v>
                </c:pt>
                <c:pt idx="6">
                  <c:v>419.25</c:v>
                </c:pt>
                <c:pt idx="7">
                  <c:v>407.8125</c:v>
                </c:pt>
                <c:pt idx="8">
                  <c:v>396</c:v>
                </c:pt>
                <c:pt idx="9">
                  <c:v>383.8125</c:v>
                </c:pt>
                <c:pt idx="10">
                  <c:v>371.25</c:v>
                </c:pt>
                <c:pt idx="11">
                  <c:v>358.3125</c:v>
                </c:pt>
                <c:pt idx="12">
                  <c:v>345</c:v>
                </c:pt>
                <c:pt idx="13">
                  <c:v>331.3125</c:v>
                </c:pt>
                <c:pt idx="14">
                  <c:v>317.25</c:v>
                </c:pt>
                <c:pt idx="15">
                  <c:v>302.8125</c:v>
                </c:pt>
                <c:pt idx="16">
                  <c:v>288</c:v>
                </c:pt>
                <c:pt idx="17">
                  <c:v>272.8125</c:v>
                </c:pt>
                <c:pt idx="18">
                  <c:v>257.25</c:v>
                </c:pt>
                <c:pt idx="19">
                  <c:v>241.3125</c:v>
                </c:pt>
                <c:pt idx="20">
                  <c:v>225</c:v>
                </c:pt>
                <c:pt idx="21">
                  <c:v>208.3125</c:v>
                </c:pt>
                <c:pt idx="22">
                  <c:v>191.25</c:v>
                </c:pt>
                <c:pt idx="23">
                  <c:v>173.8125</c:v>
                </c:pt>
                <c:pt idx="24">
                  <c:v>156</c:v>
                </c:pt>
                <c:pt idx="25">
                  <c:v>137.8125</c:v>
                </c:pt>
                <c:pt idx="26">
                  <c:v>119.25</c:v>
                </c:pt>
                <c:pt idx="27">
                  <c:v>100.3125</c:v>
                </c:pt>
                <c:pt idx="28">
                  <c:v>81</c:v>
                </c:pt>
                <c:pt idx="29">
                  <c:v>61.3125</c:v>
                </c:pt>
                <c:pt idx="30">
                  <c:v>41.25</c:v>
                </c:pt>
                <c:pt idx="31">
                  <c:v>20.8125</c:v>
                </c:pt>
                <c:pt idx="32">
                  <c:v>0.08399700000001076</c:v>
                </c:pt>
                <c:pt idx="33">
                  <c:v>0.08399700000001076</c:v>
                </c:pt>
                <c:pt idx="34">
                  <c:v>0.08399700000001076</c:v>
                </c:pt>
                <c:pt idx="35">
                  <c:v>0.08399700000001076</c:v>
                </c:pt>
                <c:pt idx="36">
                  <c:v>0.08399700000001076</c:v>
                </c:pt>
                <c:pt idx="37">
                  <c:v>0.08399700000001076</c:v>
                </c:pt>
                <c:pt idx="38">
                  <c:v>0.08399700000001076</c:v>
                </c:pt>
                <c:pt idx="39">
                  <c:v>0.08399700000001076</c:v>
                </c:pt>
                <c:pt idx="40">
                  <c:v>0.08399700000001076</c:v>
                </c:pt>
              </c:numCache>
            </c:numRef>
          </c:yVal>
          <c:smooth val="1"/>
        </c:ser>
        <c:axId val="33956468"/>
        <c:axId val="54862341"/>
      </c:scatterChart>
      <c:valAx>
        <c:axId val="33956468"/>
        <c:scaling>
          <c:orientation val="minMax"/>
          <c:max val="8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Deuda (D)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862341"/>
        <c:crosses val="autoZero"/>
        <c:crossBetween val="midCat"/>
        <c:dispUnits/>
      </c:valAx>
      <c:valAx>
        <c:axId val="54862341"/>
        <c:scaling>
          <c:orientation val="minMax"/>
          <c:max val="800"/>
          <c:min val="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3956468"/>
        <c:crosses val="autoZero"/>
        <c:crossBetween val="midCat"/>
        <c:dispUnits/>
        <c:majorUnit val="100"/>
        <c:minorUnit val="10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0.786</cdr:x>
      <cdr:y>0.0255</cdr:y>
    </cdr:from>
    <cdr:to>
      <cdr:x>0.817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6267450" y="76200"/>
          <a:ext cx="247650" cy="1905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/>
            <a:t>Ke</a:t>
          </a:r>
        </a:p>
      </cdr:txBody>
    </cdr:sp>
  </cdr:relSizeAnchor>
  <cdr:relSizeAnchor xmlns:cdr="http://schemas.openxmlformats.org/drawingml/2006/chartDrawing">
    <cdr:from>
      <cdr:x>0.8165</cdr:x>
      <cdr:y>0.721</cdr:y>
    </cdr:from>
    <cdr:to>
      <cdr:x>0.87975</cdr:x>
      <cdr:y>0.78275</cdr:y>
    </cdr:to>
    <cdr:sp>
      <cdr:nvSpPr>
        <cdr:cNvPr id="2" name="TextBox 2"/>
        <cdr:cNvSpPr txBox="1">
          <a:spLocks noChangeArrowheads="1"/>
        </cdr:cNvSpPr>
      </cdr:nvSpPr>
      <cdr:spPr>
        <a:xfrm>
          <a:off x="6515100" y="2219325"/>
          <a:ext cx="504825" cy="1905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/>
            <a:t>WACC</a:t>
          </a:r>
        </a:p>
      </cdr:txBody>
    </cdr:sp>
  </cdr:relSizeAnchor>
  <cdr:relSizeAnchor xmlns:cdr="http://schemas.openxmlformats.org/drawingml/2006/chartDrawing">
    <cdr:from>
      <cdr:x>0.14075</cdr:x>
      <cdr:y>0.721</cdr:y>
    </cdr:from>
    <cdr:to>
      <cdr:x>0.17175</cdr:x>
      <cdr:y>0.78275</cdr:y>
    </cdr:to>
    <cdr:sp>
      <cdr:nvSpPr>
        <cdr:cNvPr id="3" name="TextBox 4"/>
        <cdr:cNvSpPr txBox="1">
          <a:spLocks noChangeArrowheads="1"/>
        </cdr:cNvSpPr>
      </cdr:nvSpPr>
      <cdr:spPr>
        <a:xfrm>
          <a:off x="1114425" y="2219325"/>
          <a:ext cx="247650" cy="1905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/>
            <a:t>Kd</a:t>
          </a:r>
        </a:p>
      </cdr:txBody>
    </cdr:sp>
  </cdr:relSizeAnchor>
  <cdr:relSizeAnchor xmlns:cdr="http://schemas.openxmlformats.org/drawingml/2006/chartDrawing">
    <cdr:from>
      <cdr:x>0.65775</cdr:x>
      <cdr:y>0.3495</cdr:y>
    </cdr:from>
    <cdr:to>
      <cdr:x>0.8045</cdr:x>
      <cdr:y>0.42675</cdr:y>
    </cdr:to>
    <cdr:sp>
      <cdr:nvSpPr>
        <cdr:cNvPr id="4" name="TextBox 5"/>
        <cdr:cNvSpPr txBox="1">
          <a:spLocks noChangeArrowheads="1"/>
        </cdr:cNvSpPr>
      </cdr:nvSpPr>
      <cdr:spPr>
        <a:xfrm>
          <a:off x="5248275" y="1076325"/>
          <a:ext cx="1171575" cy="2381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/>
            <a:t>Ku = 10%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66675</xdr:rowOff>
    </xdr:from>
    <xdr:to>
      <xdr:col>12</xdr:col>
      <xdr:colOff>552450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152400" y="228600"/>
        <a:ext cx="79819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28575</xdr:rowOff>
    </xdr:from>
    <xdr:to>
      <xdr:col>0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7315200"/>
        <a:ext cx="0" cy="175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57</xdr:row>
      <xdr:rowOff>9525</xdr:rowOff>
    </xdr:from>
    <xdr:to>
      <xdr:col>0</xdr:col>
      <xdr:colOff>0</xdr:colOff>
      <xdr:row>68</xdr:row>
      <xdr:rowOff>0</xdr:rowOff>
    </xdr:to>
    <xdr:graphicFrame>
      <xdr:nvGraphicFramePr>
        <xdr:cNvPr id="3" name="Chart 3"/>
        <xdr:cNvGraphicFramePr/>
      </xdr:nvGraphicFramePr>
      <xdr:xfrm>
        <a:off x="0" y="9239250"/>
        <a:ext cx="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Q28"/>
  <sheetViews>
    <sheetView tabSelected="1" workbookViewId="0" topLeftCell="A1">
      <selection activeCell="A22" sqref="A22"/>
    </sheetView>
  </sheetViews>
  <sheetFormatPr defaultColWidth="11.00390625" defaultRowHeight="12.75"/>
  <cols>
    <col min="1" max="1" width="12.125" style="1" customWidth="1"/>
    <col min="2" max="2" width="9.375" style="1" customWidth="1"/>
    <col min="3" max="3" width="7.125" style="1" customWidth="1"/>
    <col min="4" max="30" width="7.875" style="1" customWidth="1"/>
    <col min="31" max="43" width="6.625" style="1" customWidth="1"/>
    <col min="44" max="16384" width="12.125" style="1" customWidth="1"/>
  </cols>
  <sheetData>
    <row r="1" ht="12.75">
      <c r="D1" s="1" t="s">
        <v>0</v>
      </c>
    </row>
    <row r="2" spans="1:43" s="6" customFormat="1" ht="12.75">
      <c r="A2" s="6" t="s">
        <v>1</v>
      </c>
      <c r="B2" s="6">
        <v>1000</v>
      </c>
      <c r="C2" s="6">
        <v>0</v>
      </c>
      <c r="D2" s="6">
        <f>C2+250</f>
        <v>250</v>
      </c>
      <c r="E2" s="6">
        <f aca="true" t="shared" si="0" ref="E2:AH2">D2+250</f>
        <v>500</v>
      </c>
      <c r="F2" s="6">
        <f t="shared" si="0"/>
        <v>750</v>
      </c>
      <c r="G2" s="6">
        <f t="shared" si="0"/>
        <v>1000</v>
      </c>
      <c r="H2" s="6">
        <f t="shared" si="0"/>
        <v>1250</v>
      </c>
      <c r="I2" s="6">
        <f t="shared" si="0"/>
        <v>1500</v>
      </c>
      <c r="J2" s="6">
        <f t="shared" si="0"/>
        <v>1750</v>
      </c>
      <c r="K2" s="6">
        <f t="shared" si="0"/>
        <v>2000</v>
      </c>
      <c r="L2" s="6">
        <f t="shared" si="0"/>
        <v>2250</v>
      </c>
      <c r="M2" s="6">
        <f t="shared" si="0"/>
        <v>2500</v>
      </c>
      <c r="N2" s="6">
        <f t="shared" si="0"/>
        <v>2750</v>
      </c>
      <c r="O2" s="6">
        <f t="shared" si="0"/>
        <v>3000</v>
      </c>
      <c r="P2" s="6">
        <f t="shared" si="0"/>
        <v>3250</v>
      </c>
      <c r="Q2" s="6">
        <f t="shared" si="0"/>
        <v>3500</v>
      </c>
      <c r="R2" s="6">
        <f t="shared" si="0"/>
        <v>3750</v>
      </c>
      <c r="S2" s="6">
        <f t="shared" si="0"/>
        <v>4000</v>
      </c>
      <c r="T2" s="6">
        <f t="shared" si="0"/>
        <v>4250</v>
      </c>
      <c r="U2" s="6">
        <f t="shared" si="0"/>
        <v>4500</v>
      </c>
      <c r="V2" s="6">
        <f t="shared" si="0"/>
        <v>4750</v>
      </c>
      <c r="W2" s="6">
        <f t="shared" si="0"/>
        <v>5000</v>
      </c>
      <c r="X2" s="6">
        <f t="shared" si="0"/>
        <v>5250</v>
      </c>
      <c r="Y2" s="6">
        <f t="shared" si="0"/>
        <v>5500</v>
      </c>
      <c r="Z2" s="6">
        <f t="shared" si="0"/>
        <v>5750</v>
      </c>
      <c r="AA2" s="6">
        <f t="shared" si="0"/>
        <v>6000</v>
      </c>
      <c r="AB2" s="6">
        <f t="shared" si="0"/>
        <v>6250</v>
      </c>
      <c r="AC2" s="6">
        <f t="shared" si="0"/>
        <v>6500</v>
      </c>
      <c r="AD2" s="6">
        <f t="shared" si="0"/>
        <v>6750</v>
      </c>
      <c r="AE2" s="6">
        <f t="shared" si="0"/>
        <v>7000</v>
      </c>
      <c r="AF2" s="6">
        <f t="shared" si="0"/>
        <v>7250</v>
      </c>
      <c r="AG2" s="6">
        <f t="shared" si="0"/>
        <v>7500</v>
      </c>
      <c r="AH2" s="6">
        <f t="shared" si="0"/>
        <v>7750</v>
      </c>
      <c r="AI2" s="6">
        <f>AH2+249</f>
        <v>7999</v>
      </c>
      <c r="AJ2" s="6">
        <f>AI2</f>
        <v>7999</v>
      </c>
      <c r="AK2" s="6">
        <f aca="true" t="shared" si="1" ref="AK2:AQ2">AJ2</f>
        <v>7999</v>
      </c>
      <c r="AL2" s="6">
        <f t="shared" si="1"/>
        <v>7999</v>
      </c>
      <c r="AM2" s="6">
        <f t="shared" si="1"/>
        <v>7999</v>
      </c>
      <c r="AN2" s="6">
        <f t="shared" si="1"/>
        <v>7999</v>
      </c>
      <c r="AO2" s="6">
        <f t="shared" si="1"/>
        <v>7999</v>
      </c>
      <c r="AP2" s="6">
        <f t="shared" si="1"/>
        <v>7999</v>
      </c>
      <c r="AQ2" s="6">
        <f t="shared" si="1"/>
        <v>7999</v>
      </c>
    </row>
    <row r="3" spans="1:43" ht="12.75">
      <c r="A3" s="1" t="s">
        <v>2</v>
      </c>
      <c r="B3" s="7">
        <v>800</v>
      </c>
      <c r="C3" s="1">
        <v>800</v>
      </c>
      <c r="D3" s="1">
        <v>800</v>
      </c>
      <c r="E3" s="1">
        <v>800</v>
      </c>
      <c r="F3" s="1">
        <v>800</v>
      </c>
      <c r="G3" s="1">
        <v>800</v>
      </c>
      <c r="H3" s="1">
        <v>800</v>
      </c>
      <c r="I3" s="1">
        <v>800</v>
      </c>
      <c r="J3" s="1">
        <v>800</v>
      </c>
      <c r="K3" s="1">
        <v>800</v>
      </c>
      <c r="L3" s="1">
        <v>800</v>
      </c>
      <c r="M3" s="1">
        <v>800</v>
      </c>
      <c r="N3" s="1">
        <v>800</v>
      </c>
      <c r="O3" s="1">
        <v>800</v>
      </c>
      <c r="P3" s="1">
        <v>800</v>
      </c>
      <c r="Q3" s="1">
        <v>800</v>
      </c>
      <c r="R3" s="1">
        <v>800</v>
      </c>
      <c r="S3" s="1">
        <v>800</v>
      </c>
      <c r="T3" s="1">
        <v>800</v>
      </c>
      <c r="U3" s="1">
        <v>800</v>
      </c>
      <c r="V3" s="1">
        <v>800</v>
      </c>
      <c r="W3" s="1">
        <v>800</v>
      </c>
      <c r="X3" s="1">
        <v>800</v>
      </c>
      <c r="Y3" s="1">
        <v>800</v>
      </c>
      <c r="Z3" s="1">
        <v>800</v>
      </c>
      <c r="AA3" s="1">
        <v>800</v>
      </c>
      <c r="AB3" s="1">
        <v>800</v>
      </c>
      <c r="AC3" s="1">
        <v>800</v>
      </c>
      <c r="AD3" s="1">
        <v>800</v>
      </c>
      <c r="AE3" s="1">
        <v>800</v>
      </c>
      <c r="AF3" s="1">
        <v>800</v>
      </c>
      <c r="AG3" s="1">
        <v>800</v>
      </c>
      <c r="AH3" s="1">
        <v>800</v>
      </c>
      <c r="AI3" s="1">
        <v>800</v>
      </c>
      <c r="AJ3" s="1">
        <v>800</v>
      </c>
      <c r="AK3" s="1">
        <v>800</v>
      </c>
      <c r="AL3" s="1">
        <v>800</v>
      </c>
      <c r="AM3" s="1">
        <v>800</v>
      </c>
      <c r="AN3" s="1">
        <v>800</v>
      </c>
      <c r="AO3" s="1">
        <v>800</v>
      </c>
      <c r="AP3" s="1">
        <v>800</v>
      </c>
      <c r="AQ3" s="1">
        <v>800</v>
      </c>
    </row>
    <row r="4" spans="1:43" ht="12.75">
      <c r="A4" s="1" t="s">
        <v>3</v>
      </c>
      <c r="B4" s="7">
        <f>B2*B19</f>
        <v>65</v>
      </c>
      <c r="C4" s="1">
        <f aca="true" t="shared" si="2" ref="C4:R4">C2*C19</f>
        <v>0</v>
      </c>
      <c r="D4" s="1">
        <f t="shared" si="2"/>
        <v>15.3125</v>
      </c>
      <c r="E4" s="1">
        <f t="shared" si="2"/>
        <v>31.25</v>
      </c>
      <c r="F4" s="1">
        <f t="shared" si="2"/>
        <v>47.8125</v>
      </c>
      <c r="G4" s="1">
        <f t="shared" si="2"/>
        <v>65</v>
      </c>
      <c r="H4" s="1">
        <f t="shared" si="2"/>
        <v>82.8125</v>
      </c>
      <c r="I4" s="1">
        <f t="shared" si="2"/>
        <v>101.25</v>
      </c>
      <c r="J4" s="1">
        <f t="shared" si="2"/>
        <v>120.31250000000001</v>
      </c>
      <c r="K4" s="1">
        <f t="shared" si="2"/>
        <v>139.99999999999997</v>
      </c>
      <c r="L4" s="1">
        <f t="shared" si="2"/>
        <v>160.3125</v>
      </c>
      <c r="M4" s="1">
        <f t="shared" si="2"/>
        <v>181.25</v>
      </c>
      <c r="N4" s="1">
        <f t="shared" si="2"/>
        <v>202.8125</v>
      </c>
      <c r="O4" s="1">
        <f t="shared" si="2"/>
        <v>225</v>
      </c>
      <c r="P4" s="1">
        <f t="shared" si="2"/>
        <v>247.8125</v>
      </c>
      <c r="Q4" s="1">
        <f t="shared" si="2"/>
        <v>271.25</v>
      </c>
      <c r="R4" s="1">
        <f t="shared" si="2"/>
        <v>295.3125</v>
      </c>
      <c r="S4" s="1">
        <f aca="true" t="shared" si="3" ref="S4:AH4">S2*S19</f>
        <v>320</v>
      </c>
      <c r="T4" s="1">
        <f t="shared" si="3"/>
        <v>345.3125</v>
      </c>
      <c r="U4" s="1">
        <f t="shared" si="3"/>
        <v>371.24999999999994</v>
      </c>
      <c r="V4" s="1">
        <f t="shared" si="3"/>
        <v>397.81249999999994</v>
      </c>
      <c r="W4" s="1">
        <f t="shared" si="3"/>
        <v>424.99999999999994</v>
      </c>
      <c r="X4" s="1">
        <f t="shared" si="3"/>
        <v>452.81249999999994</v>
      </c>
      <c r="Y4" s="1">
        <f t="shared" si="3"/>
        <v>481.24999999999994</v>
      </c>
      <c r="Z4" s="1">
        <f t="shared" si="3"/>
        <v>510.3125</v>
      </c>
      <c r="AA4" s="1">
        <f t="shared" si="3"/>
        <v>540</v>
      </c>
      <c r="AB4" s="1">
        <f t="shared" si="3"/>
        <v>570.3125</v>
      </c>
      <c r="AC4" s="1">
        <f t="shared" si="3"/>
        <v>601.25</v>
      </c>
      <c r="AD4" s="1">
        <f t="shared" si="3"/>
        <v>632.8125</v>
      </c>
      <c r="AE4" s="1">
        <f t="shared" si="3"/>
        <v>665</v>
      </c>
      <c r="AF4" s="1">
        <f t="shared" si="3"/>
        <v>697.8125</v>
      </c>
      <c r="AG4" s="1">
        <f t="shared" si="3"/>
        <v>731.25</v>
      </c>
      <c r="AH4" s="1">
        <f t="shared" si="3"/>
        <v>765.3125</v>
      </c>
      <c r="AI4" s="1">
        <f aca="true" t="shared" si="4" ref="AI4:AQ4">AI2*AI19</f>
        <v>799.860005</v>
      </c>
      <c r="AJ4" s="1">
        <f t="shared" si="4"/>
        <v>799.860005</v>
      </c>
      <c r="AK4" s="1">
        <f t="shared" si="4"/>
        <v>799.860005</v>
      </c>
      <c r="AL4" s="1">
        <f t="shared" si="4"/>
        <v>799.860005</v>
      </c>
      <c r="AM4" s="1">
        <f t="shared" si="4"/>
        <v>799.860005</v>
      </c>
      <c r="AN4" s="1">
        <f t="shared" si="4"/>
        <v>799.860005</v>
      </c>
      <c r="AO4" s="1">
        <f t="shared" si="4"/>
        <v>799.860005</v>
      </c>
      <c r="AP4" s="1">
        <f t="shared" si="4"/>
        <v>799.860005</v>
      </c>
      <c r="AQ4" s="1">
        <f t="shared" si="4"/>
        <v>799.860005</v>
      </c>
    </row>
    <row r="5" spans="1:43" ht="12.75">
      <c r="A5" s="1" t="s">
        <v>4</v>
      </c>
      <c r="B5" s="7">
        <f>B3-B4</f>
        <v>735</v>
      </c>
      <c r="C5" s="1">
        <f aca="true" t="shared" si="5" ref="C5:R5">C3-C4</f>
        <v>800</v>
      </c>
      <c r="D5" s="1">
        <f t="shared" si="5"/>
        <v>784.6875</v>
      </c>
      <c r="E5" s="1">
        <f t="shared" si="5"/>
        <v>768.75</v>
      </c>
      <c r="F5" s="1">
        <f t="shared" si="5"/>
        <v>752.1875</v>
      </c>
      <c r="G5" s="1">
        <f t="shared" si="5"/>
        <v>735</v>
      </c>
      <c r="H5" s="1">
        <f t="shared" si="5"/>
        <v>717.1875</v>
      </c>
      <c r="I5" s="1">
        <f t="shared" si="5"/>
        <v>698.75</v>
      </c>
      <c r="J5" s="1">
        <f t="shared" si="5"/>
        <v>679.6875</v>
      </c>
      <c r="K5" s="1">
        <f t="shared" si="5"/>
        <v>660</v>
      </c>
      <c r="L5" s="1">
        <f t="shared" si="5"/>
        <v>639.6875</v>
      </c>
      <c r="M5" s="1">
        <f t="shared" si="5"/>
        <v>618.75</v>
      </c>
      <c r="N5" s="1">
        <f t="shared" si="5"/>
        <v>597.1875</v>
      </c>
      <c r="O5" s="1">
        <f t="shared" si="5"/>
        <v>575</v>
      </c>
      <c r="P5" s="1">
        <f t="shared" si="5"/>
        <v>552.1875</v>
      </c>
      <c r="Q5" s="1">
        <f t="shared" si="5"/>
        <v>528.75</v>
      </c>
      <c r="R5" s="1">
        <f t="shared" si="5"/>
        <v>504.6875</v>
      </c>
      <c r="S5" s="1">
        <f aca="true" t="shared" si="6" ref="S5:AH5">S3-S4</f>
        <v>480</v>
      </c>
      <c r="T5" s="1">
        <f t="shared" si="6"/>
        <v>454.6875</v>
      </c>
      <c r="U5" s="1">
        <f t="shared" si="6"/>
        <v>428.75000000000006</v>
      </c>
      <c r="V5" s="1">
        <f t="shared" si="6"/>
        <v>402.18750000000006</v>
      </c>
      <c r="W5" s="1">
        <f t="shared" si="6"/>
        <v>375.00000000000006</v>
      </c>
      <c r="X5" s="1">
        <f t="shared" si="6"/>
        <v>347.18750000000006</v>
      </c>
      <c r="Y5" s="1">
        <f t="shared" si="6"/>
        <v>318.75000000000006</v>
      </c>
      <c r="Z5" s="1">
        <f t="shared" si="6"/>
        <v>289.6875</v>
      </c>
      <c r="AA5" s="1">
        <f t="shared" si="6"/>
        <v>260</v>
      </c>
      <c r="AB5" s="1">
        <f t="shared" si="6"/>
        <v>229.6875</v>
      </c>
      <c r="AC5" s="1">
        <f t="shared" si="6"/>
        <v>198.75</v>
      </c>
      <c r="AD5" s="1">
        <f t="shared" si="6"/>
        <v>167.1875</v>
      </c>
      <c r="AE5" s="1">
        <f t="shared" si="6"/>
        <v>135</v>
      </c>
      <c r="AF5" s="1">
        <f t="shared" si="6"/>
        <v>102.1875</v>
      </c>
      <c r="AG5" s="1">
        <f t="shared" si="6"/>
        <v>68.75</v>
      </c>
      <c r="AH5" s="1">
        <f t="shared" si="6"/>
        <v>34.6875</v>
      </c>
      <c r="AI5" s="1">
        <f aca="true" t="shared" si="7" ref="AI5:AQ5">AI3-AI4</f>
        <v>0.13999499999999898</v>
      </c>
      <c r="AJ5" s="1">
        <f t="shared" si="7"/>
        <v>0.13999499999999898</v>
      </c>
      <c r="AK5" s="1">
        <f t="shared" si="7"/>
        <v>0.13999499999999898</v>
      </c>
      <c r="AL5" s="1">
        <f t="shared" si="7"/>
        <v>0.13999499999999898</v>
      </c>
      <c r="AM5" s="1">
        <f t="shared" si="7"/>
        <v>0.13999499999999898</v>
      </c>
      <c r="AN5" s="1">
        <f t="shared" si="7"/>
        <v>0.13999499999999898</v>
      </c>
      <c r="AO5" s="1">
        <f t="shared" si="7"/>
        <v>0.13999499999999898</v>
      </c>
      <c r="AP5" s="1">
        <f t="shared" si="7"/>
        <v>0.13999499999999898</v>
      </c>
      <c r="AQ5" s="1">
        <f t="shared" si="7"/>
        <v>0.13999499999999898</v>
      </c>
    </row>
    <row r="6" spans="1:43" ht="12.75">
      <c r="A6" s="1" t="s">
        <v>5</v>
      </c>
      <c r="B6" s="7">
        <f>B5*0.4</f>
        <v>294</v>
      </c>
      <c r="C6" s="1">
        <f aca="true" t="shared" si="8" ref="C6:R6">C5*0.4</f>
        <v>320</v>
      </c>
      <c r="D6" s="1">
        <f t="shared" si="8"/>
        <v>313.875</v>
      </c>
      <c r="E6" s="1">
        <f t="shared" si="8"/>
        <v>307.5</v>
      </c>
      <c r="F6" s="1">
        <f t="shared" si="8"/>
        <v>300.875</v>
      </c>
      <c r="G6" s="1">
        <f t="shared" si="8"/>
        <v>294</v>
      </c>
      <c r="H6" s="1">
        <f t="shared" si="8"/>
        <v>286.875</v>
      </c>
      <c r="I6" s="1">
        <f t="shared" si="8"/>
        <v>279.5</v>
      </c>
      <c r="J6" s="1">
        <f t="shared" si="8"/>
        <v>271.875</v>
      </c>
      <c r="K6" s="1">
        <f t="shared" si="8"/>
        <v>264</v>
      </c>
      <c r="L6" s="1">
        <f t="shared" si="8"/>
        <v>255.875</v>
      </c>
      <c r="M6" s="1">
        <f t="shared" si="8"/>
        <v>247.5</v>
      </c>
      <c r="N6" s="1">
        <f t="shared" si="8"/>
        <v>238.875</v>
      </c>
      <c r="O6" s="1">
        <f t="shared" si="8"/>
        <v>230</v>
      </c>
      <c r="P6" s="1">
        <f t="shared" si="8"/>
        <v>220.875</v>
      </c>
      <c r="Q6" s="1">
        <f t="shared" si="8"/>
        <v>211.5</v>
      </c>
      <c r="R6" s="1">
        <f t="shared" si="8"/>
        <v>201.875</v>
      </c>
      <c r="S6" s="1">
        <f aca="true" t="shared" si="9" ref="S6:AH6">S5*0.4</f>
        <v>192</v>
      </c>
      <c r="T6" s="1">
        <f t="shared" si="9"/>
        <v>181.875</v>
      </c>
      <c r="U6" s="1">
        <f t="shared" si="9"/>
        <v>171.50000000000003</v>
      </c>
      <c r="V6" s="1">
        <f t="shared" si="9"/>
        <v>160.87500000000003</v>
      </c>
      <c r="W6" s="1">
        <f t="shared" si="9"/>
        <v>150.00000000000003</v>
      </c>
      <c r="X6" s="1">
        <f t="shared" si="9"/>
        <v>138.87500000000003</v>
      </c>
      <c r="Y6" s="1">
        <f t="shared" si="9"/>
        <v>127.50000000000003</v>
      </c>
      <c r="Z6" s="1">
        <f t="shared" si="9"/>
        <v>115.875</v>
      </c>
      <c r="AA6" s="1">
        <f t="shared" si="9"/>
        <v>104</v>
      </c>
      <c r="AB6" s="1">
        <f t="shared" si="9"/>
        <v>91.875</v>
      </c>
      <c r="AC6" s="1">
        <f t="shared" si="9"/>
        <v>79.5</v>
      </c>
      <c r="AD6" s="1">
        <f t="shared" si="9"/>
        <v>66.875</v>
      </c>
      <c r="AE6" s="1">
        <f t="shared" si="9"/>
        <v>54</v>
      </c>
      <c r="AF6" s="1">
        <f t="shared" si="9"/>
        <v>40.875</v>
      </c>
      <c r="AG6" s="1">
        <f t="shared" si="9"/>
        <v>27.5</v>
      </c>
      <c r="AH6" s="1">
        <f t="shared" si="9"/>
        <v>13.875</v>
      </c>
      <c r="AI6" s="1">
        <f aca="true" t="shared" si="10" ref="AI6:AQ6">AI5*0.4</f>
        <v>0.0559979999999996</v>
      </c>
      <c r="AJ6" s="1">
        <f t="shared" si="10"/>
        <v>0.0559979999999996</v>
      </c>
      <c r="AK6" s="1">
        <f t="shared" si="10"/>
        <v>0.0559979999999996</v>
      </c>
      <c r="AL6" s="1">
        <f t="shared" si="10"/>
        <v>0.0559979999999996</v>
      </c>
      <c r="AM6" s="1">
        <f t="shared" si="10"/>
        <v>0.0559979999999996</v>
      </c>
      <c r="AN6" s="1">
        <f t="shared" si="10"/>
        <v>0.0559979999999996</v>
      </c>
      <c r="AO6" s="1">
        <f t="shared" si="10"/>
        <v>0.0559979999999996</v>
      </c>
      <c r="AP6" s="1">
        <f t="shared" si="10"/>
        <v>0.0559979999999996</v>
      </c>
      <c r="AQ6" s="1">
        <f t="shared" si="10"/>
        <v>0.0559979999999996</v>
      </c>
    </row>
    <row r="7" spans="1:43" ht="12.75">
      <c r="A7" s="1" t="s">
        <v>6</v>
      </c>
      <c r="B7" s="7">
        <f>B5-B6</f>
        <v>441</v>
      </c>
      <c r="C7" s="1">
        <f aca="true" t="shared" si="11" ref="C7:R7">C5-C6</f>
        <v>480</v>
      </c>
      <c r="D7" s="1">
        <f t="shared" si="11"/>
        <v>470.8125</v>
      </c>
      <c r="E7" s="1">
        <f t="shared" si="11"/>
        <v>461.25</v>
      </c>
      <c r="F7" s="1">
        <f t="shared" si="11"/>
        <v>451.3125</v>
      </c>
      <c r="G7" s="1">
        <f t="shared" si="11"/>
        <v>441</v>
      </c>
      <c r="H7" s="1">
        <f t="shared" si="11"/>
        <v>430.3125</v>
      </c>
      <c r="I7" s="1">
        <f t="shared" si="11"/>
        <v>419.25</v>
      </c>
      <c r="J7" s="1">
        <f t="shared" si="11"/>
        <v>407.8125</v>
      </c>
      <c r="K7" s="1">
        <f t="shared" si="11"/>
        <v>396</v>
      </c>
      <c r="L7" s="1">
        <f t="shared" si="11"/>
        <v>383.8125</v>
      </c>
      <c r="M7" s="1">
        <f t="shared" si="11"/>
        <v>371.25</v>
      </c>
      <c r="N7" s="1">
        <f t="shared" si="11"/>
        <v>358.3125</v>
      </c>
      <c r="O7" s="1">
        <f t="shared" si="11"/>
        <v>345</v>
      </c>
      <c r="P7" s="1">
        <f t="shared" si="11"/>
        <v>331.3125</v>
      </c>
      <c r="Q7" s="1">
        <f t="shared" si="11"/>
        <v>317.25</v>
      </c>
      <c r="R7" s="1">
        <f t="shared" si="11"/>
        <v>302.8125</v>
      </c>
      <c r="S7" s="1">
        <f aca="true" t="shared" si="12" ref="S7:AH7">S5-S6</f>
        <v>288</v>
      </c>
      <c r="T7" s="1">
        <f t="shared" si="12"/>
        <v>272.8125</v>
      </c>
      <c r="U7" s="1">
        <f t="shared" si="12"/>
        <v>257.25</v>
      </c>
      <c r="V7" s="1">
        <f t="shared" si="12"/>
        <v>241.31250000000003</v>
      </c>
      <c r="W7" s="1">
        <f t="shared" si="12"/>
        <v>225.00000000000003</v>
      </c>
      <c r="X7" s="1">
        <f t="shared" si="12"/>
        <v>208.31250000000003</v>
      </c>
      <c r="Y7" s="1">
        <f t="shared" si="12"/>
        <v>191.25000000000003</v>
      </c>
      <c r="Z7" s="1">
        <f t="shared" si="12"/>
        <v>173.8125</v>
      </c>
      <c r="AA7" s="1">
        <f t="shared" si="12"/>
        <v>156</v>
      </c>
      <c r="AB7" s="1">
        <f t="shared" si="12"/>
        <v>137.8125</v>
      </c>
      <c r="AC7" s="1">
        <f t="shared" si="12"/>
        <v>119.25</v>
      </c>
      <c r="AD7" s="1">
        <f t="shared" si="12"/>
        <v>100.3125</v>
      </c>
      <c r="AE7" s="1">
        <f t="shared" si="12"/>
        <v>81</v>
      </c>
      <c r="AF7" s="1">
        <f t="shared" si="12"/>
        <v>61.3125</v>
      </c>
      <c r="AG7" s="1">
        <f t="shared" si="12"/>
        <v>41.25</v>
      </c>
      <c r="AH7" s="1">
        <f t="shared" si="12"/>
        <v>20.8125</v>
      </c>
      <c r="AI7" s="1">
        <f aca="true" t="shared" si="13" ref="AI7:AQ7">AI5-AI6</f>
        <v>0.08399699999999938</v>
      </c>
      <c r="AJ7" s="1">
        <f t="shared" si="13"/>
        <v>0.08399699999999938</v>
      </c>
      <c r="AK7" s="1">
        <f t="shared" si="13"/>
        <v>0.08399699999999938</v>
      </c>
      <c r="AL7" s="1">
        <f t="shared" si="13"/>
        <v>0.08399699999999938</v>
      </c>
      <c r="AM7" s="1">
        <f t="shared" si="13"/>
        <v>0.08399699999999938</v>
      </c>
      <c r="AN7" s="1">
        <f t="shared" si="13"/>
        <v>0.08399699999999938</v>
      </c>
      <c r="AO7" s="1">
        <f t="shared" si="13"/>
        <v>0.08399699999999938</v>
      </c>
      <c r="AP7" s="1">
        <f t="shared" si="13"/>
        <v>0.08399699999999938</v>
      </c>
      <c r="AQ7" s="1">
        <f t="shared" si="13"/>
        <v>0.08399699999999938</v>
      </c>
    </row>
    <row r="8" spans="1:43" ht="12.75">
      <c r="A8" s="1" t="s">
        <v>7</v>
      </c>
      <c r="B8" s="7">
        <v>200</v>
      </c>
      <c r="C8" s="1">
        <v>200</v>
      </c>
      <c r="D8" s="1">
        <v>200</v>
      </c>
      <c r="E8" s="1">
        <v>200</v>
      </c>
      <c r="F8" s="1">
        <v>200</v>
      </c>
      <c r="G8" s="1">
        <v>200</v>
      </c>
      <c r="H8" s="1">
        <v>200</v>
      </c>
      <c r="I8" s="1">
        <v>200</v>
      </c>
      <c r="J8" s="1">
        <v>200</v>
      </c>
      <c r="K8" s="1">
        <v>200</v>
      </c>
      <c r="L8" s="1">
        <v>200</v>
      </c>
      <c r="M8" s="1">
        <v>200</v>
      </c>
      <c r="N8" s="1">
        <v>200</v>
      </c>
      <c r="O8" s="1">
        <v>200</v>
      </c>
      <c r="P8" s="1">
        <v>200</v>
      </c>
      <c r="Q8" s="1">
        <v>200</v>
      </c>
      <c r="R8" s="1">
        <v>200</v>
      </c>
      <c r="S8" s="1">
        <v>200</v>
      </c>
      <c r="T8" s="1">
        <v>200</v>
      </c>
      <c r="U8" s="1">
        <v>200</v>
      </c>
      <c r="V8" s="1">
        <v>200</v>
      </c>
      <c r="W8" s="1">
        <v>200</v>
      </c>
      <c r="X8" s="1">
        <v>200</v>
      </c>
      <c r="Y8" s="1">
        <v>200</v>
      </c>
      <c r="Z8" s="1">
        <v>200</v>
      </c>
      <c r="AA8" s="1">
        <v>200</v>
      </c>
      <c r="AB8" s="1">
        <v>200</v>
      </c>
      <c r="AC8" s="1">
        <v>200</v>
      </c>
      <c r="AD8" s="1">
        <v>200</v>
      </c>
      <c r="AE8" s="1">
        <v>200</v>
      </c>
      <c r="AF8" s="1">
        <v>200</v>
      </c>
      <c r="AG8" s="1">
        <v>200</v>
      </c>
      <c r="AH8" s="1">
        <v>200</v>
      </c>
      <c r="AI8" s="1">
        <v>200</v>
      </c>
      <c r="AJ8" s="1">
        <v>200</v>
      </c>
      <c r="AK8" s="1">
        <v>200</v>
      </c>
      <c r="AL8" s="1">
        <v>200</v>
      </c>
      <c r="AM8" s="1">
        <v>200</v>
      </c>
      <c r="AN8" s="1">
        <v>200</v>
      </c>
      <c r="AO8" s="1">
        <v>200</v>
      </c>
      <c r="AP8" s="1">
        <v>200</v>
      </c>
      <c r="AQ8" s="1">
        <v>200</v>
      </c>
    </row>
    <row r="9" spans="1:43" ht="12.75">
      <c r="A9" s="1" t="s">
        <v>8</v>
      </c>
      <c r="B9" s="7">
        <v>-200</v>
      </c>
      <c r="C9" s="1">
        <v>-200</v>
      </c>
      <c r="D9" s="1">
        <v>-200</v>
      </c>
      <c r="E9" s="1">
        <v>-200</v>
      </c>
      <c r="F9" s="1">
        <v>-200</v>
      </c>
      <c r="G9" s="1">
        <v>-200</v>
      </c>
      <c r="H9" s="1">
        <v>-200</v>
      </c>
      <c r="I9" s="1">
        <v>-200</v>
      </c>
      <c r="J9" s="1">
        <v>-200</v>
      </c>
      <c r="K9" s="1">
        <v>-200</v>
      </c>
      <c r="L9" s="1">
        <v>-200</v>
      </c>
      <c r="M9" s="1">
        <v>-200</v>
      </c>
      <c r="N9" s="1">
        <v>-200</v>
      </c>
      <c r="O9" s="1">
        <v>-200</v>
      </c>
      <c r="P9" s="1">
        <v>-200</v>
      </c>
      <c r="Q9" s="1">
        <v>-200</v>
      </c>
      <c r="R9" s="1">
        <v>-200</v>
      </c>
      <c r="S9" s="1">
        <v>-200</v>
      </c>
      <c r="T9" s="1">
        <v>-200</v>
      </c>
      <c r="U9" s="1">
        <v>-200</v>
      </c>
      <c r="V9" s="1">
        <v>-200</v>
      </c>
      <c r="W9" s="1">
        <v>-200</v>
      </c>
      <c r="X9" s="1">
        <v>-200</v>
      </c>
      <c r="Y9" s="1">
        <v>-200</v>
      </c>
      <c r="Z9" s="1">
        <v>-200</v>
      </c>
      <c r="AA9" s="1">
        <v>-200</v>
      </c>
      <c r="AB9" s="1">
        <v>-200</v>
      </c>
      <c r="AC9" s="1">
        <v>-200</v>
      </c>
      <c r="AD9" s="1">
        <v>-200</v>
      </c>
      <c r="AE9" s="1">
        <v>-200</v>
      </c>
      <c r="AF9" s="1">
        <v>-200</v>
      </c>
      <c r="AG9" s="1">
        <v>-200</v>
      </c>
      <c r="AH9" s="1">
        <v>-200</v>
      </c>
      <c r="AI9" s="1">
        <v>-200</v>
      </c>
      <c r="AJ9" s="1">
        <v>-200</v>
      </c>
      <c r="AK9" s="1">
        <v>-200</v>
      </c>
      <c r="AL9" s="1">
        <v>-200</v>
      </c>
      <c r="AM9" s="1">
        <v>-200</v>
      </c>
      <c r="AN9" s="1">
        <v>-200</v>
      </c>
      <c r="AO9" s="1">
        <v>-200</v>
      </c>
      <c r="AP9" s="1">
        <v>-200</v>
      </c>
      <c r="AQ9" s="1">
        <v>-200</v>
      </c>
    </row>
    <row r="10" spans="1:43" ht="12.75">
      <c r="A10" s="1" t="s">
        <v>9</v>
      </c>
      <c r="B10" s="7">
        <f>B7+B8+B9</f>
        <v>441</v>
      </c>
      <c r="C10" s="1">
        <f aca="true" t="shared" si="14" ref="C10:R10">C7+C8+C9</f>
        <v>480</v>
      </c>
      <c r="D10" s="1">
        <f t="shared" si="14"/>
        <v>470.8125</v>
      </c>
      <c r="E10" s="1">
        <f t="shared" si="14"/>
        <v>461.25</v>
      </c>
      <c r="F10" s="1">
        <f t="shared" si="14"/>
        <v>451.3125</v>
      </c>
      <c r="G10" s="1">
        <f t="shared" si="14"/>
        <v>441</v>
      </c>
      <c r="H10" s="1">
        <f t="shared" si="14"/>
        <v>430.3125</v>
      </c>
      <c r="I10" s="1">
        <f t="shared" si="14"/>
        <v>419.25</v>
      </c>
      <c r="J10" s="1">
        <f t="shared" si="14"/>
        <v>407.8125</v>
      </c>
      <c r="K10" s="1">
        <f t="shared" si="14"/>
        <v>396</v>
      </c>
      <c r="L10" s="1">
        <f t="shared" si="14"/>
        <v>383.8125</v>
      </c>
      <c r="M10" s="1">
        <f t="shared" si="14"/>
        <v>371.25</v>
      </c>
      <c r="N10" s="1">
        <f t="shared" si="14"/>
        <v>358.3125</v>
      </c>
      <c r="O10" s="1">
        <f t="shared" si="14"/>
        <v>345</v>
      </c>
      <c r="P10" s="1">
        <f t="shared" si="14"/>
        <v>331.3125</v>
      </c>
      <c r="Q10" s="1">
        <f t="shared" si="14"/>
        <v>317.25</v>
      </c>
      <c r="R10" s="1">
        <f t="shared" si="14"/>
        <v>302.8125</v>
      </c>
      <c r="S10" s="1">
        <f aca="true" t="shared" si="15" ref="S10:AH10">S7+S8+S9</f>
        <v>288</v>
      </c>
      <c r="T10" s="1">
        <f t="shared" si="15"/>
        <v>272.8125</v>
      </c>
      <c r="U10" s="1">
        <f t="shared" si="15"/>
        <v>257.25</v>
      </c>
      <c r="V10" s="1">
        <f t="shared" si="15"/>
        <v>241.3125</v>
      </c>
      <c r="W10" s="1">
        <f t="shared" si="15"/>
        <v>225</v>
      </c>
      <c r="X10" s="1">
        <f t="shared" si="15"/>
        <v>208.3125</v>
      </c>
      <c r="Y10" s="1">
        <f t="shared" si="15"/>
        <v>191.25</v>
      </c>
      <c r="Z10" s="1">
        <f t="shared" si="15"/>
        <v>173.8125</v>
      </c>
      <c r="AA10" s="1">
        <f t="shared" si="15"/>
        <v>156</v>
      </c>
      <c r="AB10" s="1">
        <f t="shared" si="15"/>
        <v>137.8125</v>
      </c>
      <c r="AC10" s="1">
        <f t="shared" si="15"/>
        <v>119.25</v>
      </c>
      <c r="AD10" s="1">
        <f t="shared" si="15"/>
        <v>100.3125</v>
      </c>
      <c r="AE10" s="1">
        <f t="shared" si="15"/>
        <v>81</v>
      </c>
      <c r="AF10" s="1">
        <f t="shared" si="15"/>
        <v>61.3125</v>
      </c>
      <c r="AG10" s="1">
        <f t="shared" si="15"/>
        <v>41.25</v>
      </c>
      <c r="AH10" s="1">
        <f t="shared" si="15"/>
        <v>20.8125</v>
      </c>
      <c r="AI10" s="1">
        <f aca="true" t="shared" si="16" ref="AI10:AQ10">AI7+AI8+AI9</f>
        <v>0.08399700000001076</v>
      </c>
      <c r="AJ10" s="1">
        <f t="shared" si="16"/>
        <v>0.08399700000001076</v>
      </c>
      <c r="AK10" s="1">
        <f t="shared" si="16"/>
        <v>0.08399700000001076</v>
      </c>
      <c r="AL10" s="1">
        <f t="shared" si="16"/>
        <v>0.08399700000001076</v>
      </c>
      <c r="AM10" s="1">
        <f t="shared" si="16"/>
        <v>0.08399700000001076</v>
      </c>
      <c r="AN10" s="1">
        <f t="shared" si="16"/>
        <v>0.08399700000001076</v>
      </c>
      <c r="AO10" s="1">
        <f t="shared" si="16"/>
        <v>0.08399700000001076</v>
      </c>
      <c r="AP10" s="1">
        <f t="shared" si="16"/>
        <v>0.08399700000001076</v>
      </c>
      <c r="AQ10" s="1">
        <f t="shared" si="16"/>
        <v>0.08399700000001076</v>
      </c>
    </row>
    <row r="11" ht="12.75"/>
    <row r="12" spans="1:43" ht="12.75">
      <c r="A12" s="1" t="s">
        <v>10</v>
      </c>
      <c r="B12" s="1">
        <f>B10+B4*0.6</f>
        <v>480</v>
      </c>
      <c r="C12" s="1">
        <f aca="true" t="shared" si="17" ref="C12:R12">C10+C4*0.6</f>
        <v>480</v>
      </c>
      <c r="D12" s="1">
        <f t="shared" si="17"/>
        <v>480</v>
      </c>
      <c r="E12" s="1">
        <f t="shared" si="17"/>
        <v>480</v>
      </c>
      <c r="F12" s="1">
        <f t="shared" si="17"/>
        <v>480</v>
      </c>
      <c r="G12" s="1">
        <f t="shared" si="17"/>
        <v>480</v>
      </c>
      <c r="H12" s="1">
        <f t="shared" si="17"/>
        <v>480</v>
      </c>
      <c r="I12" s="1">
        <f t="shared" si="17"/>
        <v>480</v>
      </c>
      <c r="J12" s="1">
        <f t="shared" si="17"/>
        <v>480</v>
      </c>
      <c r="K12" s="1">
        <f t="shared" si="17"/>
        <v>480</v>
      </c>
      <c r="L12" s="1">
        <f t="shared" si="17"/>
        <v>480</v>
      </c>
      <c r="M12" s="1">
        <f t="shared" si="17"/>
        <v>480</v>
      </c>
      <c r="N12" s="1">
        <f t="shared" si="17"/>
        <v>480</v>
      </c>
      <c r="O12" s="1">
        <f t="shared" si="17"/>
        <v>480</v>
      </c>
      <c r="P12" s="1">
        <f t="shared" si="17"/>
        <v>480</v>
      </c>
      <c r="Q12" s="1">
        <f t="shared" si="17"/>
        <v>480</v>
      </c>
      <c r="R12" s="1">
        <f t="shared" si="17"/>
        <v>480</v>
      </c>
      <c r="S12" s="1">
        <f aca="true" t="shared" si="18" ref="S12:AH12">S10+S4*0.6</f>
        <v>480</v>
      </c>
      <c r="T12" s="1">
        <f t="shared" si="18"/>
        <v>480</v>
      </c>
      <c r="U12" s="1">
        <f t="shared" si="18"/>
        <v>480</v>
      </c>
      <c r="V12" s="1">
        <f t="shared" si="18"/>
        <v>479.99999999999994</v>
      </c>
      <c r="W12" s="1">
        <f t="shared" si="18"/>
        <v>479.99999999999994</v>
      </c>
      <c r="X12" s="1">
        <f t="shared" si="18"/>
        <v>479.99999999999994</v>
      </c>
      <c r="Y12" s="1">
        <f t="shared" si="18"/>
        <v>479.99999999999994</v>
      </c>
      <c r="Z12" s="1">
        <f t="shared" si="18"/>
        <v>480</v>
      </c>
      <c r="AA12" s="1">
        <f t="shared" si="18"/>
        <v>480</v>
      </c>
      <c r="AB12" s="1">
        <f t="shared" si="18"/>
        <v>480</v>
      </c>
      <c r="AC12" s="1">
        <f t="shared" si="18"/>
        <v>480</v>
      </c>
      <c r="AD12" s="1">
        <f t="shared" si="18"/>
        <v>480</v>
      </c>
      <c r="AE12" s="1">
        <f t="shared" si="18"/>
        <v>480</v>
      </c>
      <c r="AF12" s="1">
        <f t="shared" si="18"/>
        <v>480</v>
      </c>
      <c r="AG12" s="1">
        <f t="shared" si="18"/>
        <v>480</v>
      </c>
      <c r="AH12" s="1">
        <f t="shared" si="18"/>
        <v>480</v>
      </c>
      <c r="AI12" s="1">
        <f aca="true" t="shared" si="19" ref="AI12:AQ12">AI10+AI4*0.6</f>
        <v>480</v>
      </c>
      <c r="AJ12" s="1">
        <f t="shared" si="19"/>
        <v>480</v>
      </c>
      <c r="AK12" s="1">
        <f t="shared" si="19"/>
        <v>480</v>
      </c>
      <c r="AL12" s="1">
        <f t="shared" si="19"/>
        <v>480</v>
      </c>
      <c r="AM12" s="1">
        <f t="shared" si="19"/>
        <v>480</v>
      </c>
      <c r="AN12" s="1">
        <f t="shared" si="19"/>
        <v>480</v>
      </c>
      <c r="AO12" s="1">
        <f t="shared" si="19"/>
        <v>480</v>
      </c>
      <c r="AP12" s="1">
        <f t="shared" si="19"/>
        <v>480</v>
      </c>
      <c r="AQ12" s="1">
        <f t="shared" si="19"/>
        <v>480</v>
      </c>
    </row>
    <row r="13" spans="1:43" ht="12.75">
      <c r="A13" s="1" t="s">
        <v>11</v>
      </c>
      <c r="B13" s="1">
        <f>B10+B4</f>
        <v>506</v>
      </c>
      <c r="C13" s="1">
        <f aca="true" t="shared" si="20" ref="C13:R13">C10+C4</f>
        <v>480</v>
      </c>
      <c r="D13" s="1">
        <f t="shared" si="20"/>
        <v>486.125</v>
      </c>
      <c r="E13" s="1">
        <f t="shared" si="20"/>
        <v>492.5</v>
      </c>
      <c r="F13" s="1">
        <f t="shared" si="20"/>
        <v>499.125</v>
      </c>
      <c r="G13" s="1">
        <f t="shared" si="20"/>
        <v>506</v>
      </c>
      <c r="H13" s="1">
        <f t="shared" si="20"/>
        <v>513.125</v>
      </c>
      <c r="I13" s="1">
        <f t="shared" si="20"/>
        <v>520.5</v>
      </c>
      <c r="J13" s="1">
        <f t="shared" si="20"/>
        <v>528.125</v>
      </c>
      <c r="K13" s="1">
        <f t="shared" si="20"/>
        <v>536</v>
      </c>
      <c r="L13" s="1">
        <f t="shared" si="20"/>
        <v>544.125</v>
      </c>
      <c r="M13" s="1">
        <f t="shared" si="20"/>
        <v>552.5</v>
      </c>
      <c r="N13" s="1">
        <f t="shared" si="20"/>
        <v>561.125</v>
      </c>
      <c r="O13" s="1">
        <f t="shared" si="20"/>
        <v>570</v>
      </c>
      <c r="P13" s="1">
        <f t="shared" si="20"/>
        <v>579.125</v>
      </c>
      <c r="Q13" s="1">
        <f t="shared" si="20"/>
        <v>588.5</v>
      </c>
      <c r="R13" s="1">
        <f t="shared" si="20"/>
        <v>598.125</v>
      </c>
      <c r="S13" s="1">
        <f aca="true" t="shared" si="21" ref="S13:AH13">S10+S4</f>
        <v>608</v>
      </c>
      <c r="T13" s="1">
        <f t="shared" si="21"/>
        <v>618.125</v>
      </c>
      <c r="U13" s="1">
        <f t="shared" si="21"/>
        <v>628.5</v>
      </c>
      <c r="V13" s="1">
        <f t="shared" si="21"/>
        <v>639.125</v>
      </c>
      <c r="W13" s="1">
        <f t="shared" si="21"/>
        <v>650</v>
      </c>
      <c r="X13" s="1">
        <f t="shared" si="21"/>
        <v>661.125</v>
      </c>
      <c r="Y13" s="1">
        <f t="shared" si="21"/>
        <v>672.5</v>
      </c>
      <c r="Z13" s="1">
        <f t="shared" si="21"/>
        <v>684.125</v>
      </c>
      <c r="AA13" s="1">
        <f t="shared" si="21"/>
        <v>696</v>
      </c>
      <c r="AB13" s="1">
        <f t="shared" si="21"/>
        <v>708.125</v>
      </c>
      <c r="AC13" s="1">
        <f t="shared" si="21"/>
        <v>720.5</v>
      </c>
      <c r="AD13" s="1">
        <f t="shared" si="21"/>
        <v>733.125</v>
      </c>
      <c r="AE13" s="1">
        <f t="shared" si="21"/>
        <v>746</v>
      </c>
      <c r="AF13" s="1">
        <f t="shared" si="21"/>
        <v>759.125</v>
      </c>
      <c r="AG13" s="1">
        <f t="shared" si="21"/>
        <v>772.5</v>
      </c>
      <c r="AH13" s="1">
        <f t="shared" si="21"/>
        <v>786.125</v>
      </c>
      <c r="AI13" s="1">
        <f aca="true" t="shared" si="22" ref="AI13:AQ13">AI10+AI4</f>
        <v>799.944002</v>
      </c>
      <c r="AJ13" s="1">
        <f t="shared" si="22"/>
        <v>799.944002</v>
      </c>
      <c r="AK13" s="1">
        <f t="shared" si="22"/>
        <v>799.944002</v>
      </c>
      <c r="AL13" s="1">
        <f t="shared" si="22"/>
        <v>799.944002</v>
      </c>
      <c r="AM13" s="1">
        <f t="shared" si="22"/>
        <v>799.944002</v>
      </c>
      <c r="AN13" s="1">
        <f t="shared" si="22"/>
        <v>799.944002</v>
      </c>
      <c r="AO13" s="1">
        <f t="shared" si="22"/>
        <v>799.944002</v>
      </c>
      <c r="AP13" s="1">
        <f t="shared" si="22"/>
        <v>799.944002</v>
      </c>
      <c r="AQ13" s="1">
        <f t="shared" si="22"/>
        <v>799.944002</v>
      </c>
    </row>
    <row r="14" spans="1:43" ht="12.75">
      <c r="A14" s="1" t="s">
        <v>12</v>
      </c>
      <c r="B14" s="1">
        <f aca="true" t="shared" si="23" ref="B14:AQ14">B4</f>
        <v>65</v>
      </c>
      <c r="C14" s="1">
        <f t="shared" si="23"/>
        <v>0</v>
      </c>
      <c r="D14" s="1">
        <f t="shared" si="23"/>
        <v>15.3125</v>
      </c>
      <c r="E14" s="1">
        <f t="shared" si="23"/>
        <v>31.25</v>
      </c>
      <c r="F14" s="1">
        <f t="shared" si="23"/>
        <v>47.8125</v>
      </c>
      <c r="G14" s="1">
        <f t="shared" si="23"/>
        <v>65</v>
      </c>
      <c r="H14" s="1">
        <f t="shared" si="23"/>
        <v>82.8125</v>
      </c>
      <c r="I14" s="1">
        <f t="shared" si="23"/>
        <v>101.25</v>
      </c>
      <c r="J14" s="1">
        <f t="shared" si="23"/>
        <v>120.31250000000001</v>
      </c>
      <c r="K14" s="1">
        <f t="shared" si="23"/>
        <v>139.99999999999997</v>
      </c>
      <c r="L14" s="1">
        <f t="shared" si="23"/>
        <v>160.3125</v>
      </c>
      <c r="M14" s="1">
        <f t="shared" si="23"/>
        <v>181.25</v>
      </c>
      <c r="N14" s="1">
        <f t="shared" si="23"/>
        <v>202.8125</v>
      </c>
      <c r="O14" s="1">
        <f t="shared" si="23"/>
        <v>225</v>
      </c>
      <c r="P14" s="1">
        <f t="shared" si="23"/>
        <v>247.8125</v>
      </c>
      <c r="Q14" s="1">
        <f t="shared" si="23"/>
        <v>271.25</v>
      </c>
      <c r="R14" s="1">
        <f t="shared" si="23"/>
        <v>295.3125</v>
      </c>
      <c r="S14" s="1">
        <f t="shared" si="23"/>
        <v>320</v>
      </c>
      <c r="T14" s="1">
        <f t="shared" si="23"/>
        <v>345.3125</v>
      </c>
      <c r="U14" s="1">
        <f t="shared" si="23"/>
        <v>371.24999999999994</v>
      </c>
      <c r="V14" s="1">
        <f t="shared" si="23"/>
        <v>397.81249999999994</v>
      </c>
      <c r="W14" s="1">
        <f t="shared" si="23"/>
        <v>424.99999999999994</v>
      </c>
      <c r="X14" s="1">
        <f t="shared" si="23"/>
        <v>452.81249999999994</v>
      </c>
      <c r="Y14" s="1">
        <f t="shared" si="23"/>
        <v>481.24999999999994</v>
      </c>
      <c r="Z14" s="1">
        <f t="shared" si="23"/>
        <v>510.3125</v>
      </c>
      <c r="AA14" s="1">
        <f t="shared" si="23"/>
        <v>540</v>
      </c>
      <c r="AB14" s="1">
        <f t="shared" si="23"/>
        <v>570.3125</v>
      </c>
      <c r="AC14" s="1">
        <f t="shared" si="23"/>
        <v>601.25</v>
      </c>
      <c r="AD14" s="1">
        <f t="shared" si="23"/>
        <v>632.8125</v>
      </c>
      <c r="AE14" s="1">
        <f t="shared" si="23"/>
        <v>665</v>
      </c>
      <c r="AF14" s="1">
        <f t="shared" si="23"/>
        <v>697.8125</v>
      </c>
      <c r="AG14" s="1">
        <f t="shared" si="23"/>
        <v>731.25</v>
      </c>
      <c r="AH14" s="1">
        <f t="shared" si="23"/>
        <v>765.3125</v>
      </c>
      <c r="AI14" s="1">
        <f t="shared" si="23"/>
        <v>799.860005</v>
      </c>
      <c r="AJ14" s="1">
        <f t="shared" si="23"/>
        <v>799.860005</v>
      </c>
      <c r="AK14" s="1">
        <f t="shared" si="23"/>
        <v>799.860005</v>
      </c>
      <c r="AL14" s="1">
        <f t="shared" si="23"/>
        <v>799.860005</v>
      </c>
      <c r="AM14" s="1">
        <f t="shared" si="23"/>
        <v>799.860005</v>
      </c>
      <c r="AN14" s="1">
        <f t="shared" si="23"/>
        <v>799.860005</v>
      </c>
      <c r="AO14" s="1">
        <f t="shared" si="23"/>
        <v>799.860005</v>
      </c>
      <c r="AP14" s="1">
        <f t="shared" si="23"/>
        <v>799.860005</v>
      </c>
      <c r="AQ14" s="1">
        <f t="shared" si="23"/>
        <v>799.860005</v>
      </c>
    </row>
    <row r="15" ht="12.75"/>
    <row r="16" spans="1:43" ht="12.75">
      <c r="A16" s="1" t="s">
        <v>13</v>
      </c>
      <c r="B16" s="2">
        <v>0.06</v>
      </c>
      <c r="C16" s="2">
        <f>B16</f>
        <v>0.06</v>
      </c>
      <c r="D16" s="2">
        <f aca="true" t="shared" si="24" ref="D16:AQ16">C16</f>
        <v>0.06</v>
      </c>
      <c r="E16" s="2">
        <f t="shared" si="24"/>
        <v>0.06</v>
      </c>
      <c r="F16" s="2">
        <f t="shared" si="24"/>
        <v>0.06</v>
      </c>
      <c r="G16" s="2">
        <f t="shared" si="24"/>
        <v>0.06</v>
      </c>
      <c r="H16" s="2">
        <f t="shared" si="24"/>
        <v>0.06</v>
      </c>
      <c r="I16" s="2">
        <f t="shared" si="24"/>
        <v>0.06</v>
      </c>
      <c r="J16" s="2">
        <f t="shared" si="24"/>
        <v>0.06</v>
      </c>
      <c r="K16" s="2">
        <f t="shared" si="24"/>
        <v>0.06</v>
      </c>
      <c r="L16" s="2">
        <f t="shared" si="24"/>
        <v>0.06</v>
      </c>
      <c r="M16" s="2">
        <f t="shared" si="24"/>
        <v>0.06</v>
      </c>
      <c r="N16" s="2">
        <f t="shared" si="24"/>
        <v>0.06</v>
      </c>
      <c r="O16" s="2">
        <f t="shared" si="24"/>
        <v>0.06</v>
      </c>
      <c r="P16" s="2">
        <f t="shared" si="24"/>
        <v>0.06</v>
      </c>
      <c r="Q16" s="2">
        <f t="shared" si="24"/>
        <v>0.06</v>
      </c>
      <c r="R16" s="2">
        <f t="shared" si="24"/>
        <v>0.06</v>
      </c>
      <c r="S16" s="2">
        <f t="shared" si="24"/>
        <v>0.06</v>
      </c>
      <c r="T16" s="2">
        <f t="shared" si="24"/>
        <v>0.06</v>
      </c>
      <c r="U16" s="2">
        <f t="shared" si="24"/>
        <v>0.06</v>
      </c>
      <c r="V16" s="2">
        <f t="shared" si="24"/>
        <v>0.06</v>
      </c>
      <c r="W16" s="2">
        <f t="shared" si="24"/>
        <v>0.06</v>
      </c>
      <c r="X16" s="2">
        <f t="shared" si="24"/>
        <v>0.06</v>
      </c>
      <c r="Y16" s="2">
        <f t="shared" si="24"/>
        <v>0.06</v>
      </c>
      <c r="Z16" s="2">
        <f t="shared" si="24"/>
        <v>0.06</v>
      </c>
      <c r="AA16" s="2">
        <f t="shared" si="24"/>
        <v>0.06</v>
      </c>
      <c r="AB16" s="2">
        <f t="shared" si="24"/>
        <v>0.06</v>
      </c>
      <c r="AC16" s="2">
        <f t="shared" si="24"/>
        <v>0.06</v>
      </c>
      <c r="AD16" s="2">
        <f t="shared" si="24"/>
        <v>0.06</v>
      </c>
      <c r="AE16" s="2">
        <f t="shared" si="24"/>
        <v>0.06</v>
      </c>
      <c r="AF16" s="2">
        <f t="shared" si="24"/>
        <v>0.06</v>
      </c>
      <c r="AG16" s="2">
        <f t="shared" si="24"/>
        <v>0.06</v>
      </c>
      <c r="AH16" s="2">
        <f t="shared" si="24"/>
        <v>0.06</v>
      </c>
      <c r="AI16" s="2">
        <f t="shared" si="24"/>
        <v>0.06</v>
      </c>
      <c r="AJ16" s="2">
        <f t="shared" si="24"/>
        <v>0.06</v>
      </c>
      <c r="AK16" s="2">
        <f t="shared" si="24"/>
        <v>0.06</v>
      </c>
      <c r="AL16" s="2">
        <f t="shared" si="24"/>
        <v>0.06</v>
      </c>
      <c r="AM16" s="2">
        <f t="shared" si="24"/>
        <v>0.06</v>
      </c>
      <c r="AN16" s="2">
        <f t="shared" si="24"/>
        <v>0.06</v>
      </c>
      <c r="AO16" s="2">
        <f t="shared" si="24"/>
        <v>0.06</v>
      </c>
      <c r="AP16" s="2">
        <f t="shared" si="24"/>
        <v>0.06</v>
      </c>
      <c r="AQ16" s="2">
        <f t="shared" si="24"/>
        <v>0.06</v>
      </c>
    </row>
    <row r="17" spans="1:43" ht="12.75">
      <c r="A17" s="1" t="s">
        <v>14</v>
      </c>
      <c r="B17" s="2">
        <v>0.04</v>
      </c>
      <c r="C17" s="2">
        <f>B17</f>
        <v>0.04</v>
      </c>
      <c r="D17" s="2">
        <f aca="true" t="shared" si="25" ref="D17:AQ17">C17</f>
        <v>0.04</v>
      </c>
      <c r="E17" s="2">
        <f t="shared" si="25"/>
        <v>0.04</v>
      </c>
      <c r="F17" s="2">
        <f t="shared" si="25"/>
        <v>0.04</v>
      </c>
      <c r="G17" s="2">
        <f t="shared" si="25"/>
        <v>0.04</v>
      </c>
      <c r="H17" s="2">
        <f t="shared" si="25"/>
        <v>0.04</v>
      </c>
      <c r="I17" s="2">
        <f t="shared" si="25"/>
        <v>0.04</v>
      </c>
      <c r="J17" s="2">
        <f t="shared" si="25"/>
        <v>0.04</v>
      </c>
      <c r="K17" s="2">
        <f t="shared" si="25"/>
        <v>0.04</v>
      </c>
      <c r="L17" s="2">
        <f t="shared" si="25"/>
        <v>0.04</v>
      </c>
      <c r="M17" s="2">
        <f t="shared" si="25"/>
        <v>0.04</v>
      </c>
      <c r="N17" s="2">
        <f t="shared" si="25"/>
        <v>0.04</v>
      </c>
      <c r="O17" s="2">
        <f t="shared" si="25"/>
        <v>0.04</v>
      </c>
      <c r="P17" s="2">
        <f t="shared" si="25"/>
        <v>0.04</v>
      </c>
      <c r="Q17" s="2">
        <f t="shared" si="25"/>
        <v>0.04</v>
      </c>
      <c r="R17" s="2">
        <f t="shared" si="25"/>
        <v>0.04</v>
      </c>
      <c r="S17" s="2">
        <f t="shared" si="25"/>
        <v>0.04</v>
      </c>
      <c r="T17" s="2">
        <f t="shared" si="25"/>
        <v>0.04</v>
      </c>
      <c r="U17" s="2">
        <f t="shared" si="25"/>
        <v>0.04</v>
      </c>
      <c r="V17" s="2">
        <f t="shared" si="25"/>
        <v>0.04</v>
      </c>
      <c r="W17" s="2">
        <f t="shared" si="25"/>
        <v>0.04</v>
      </c>
      <c r="X17" s="2">
        <f t="shared" si="25"/>
        <v>0.04</v>
      </c>
      <c r="Y17" s="2">
        <f t="shared" si="25"/>
        <v>0.04</v>
      </c>
      <c r="Z17" s="2">
        <f t="shared" si="25"/>
        <v>0.04</v>
      </c>
      <c r="AA17" s="2">
        <f t="shared" si="25"/>
        <v>0.04</v>
      </c>
      <c r="AB17" s="2">
        <f t="shared" si="25"/>
        <v>0.04</v>
      </c>
      <c r="AC17" s="2">
        <f t="shared" si="25"/>
        <v>0.04</v>
      </c>
      <c r="AD17" s="2">
        <f t="shared" si="25"/>
        <v>0.04</v>
      </c>
      <c r="AE17" s="2">
        <f t="shared" si="25"/>
        <v>0.04</v>
      </c>
      <c r="AF17" s="2">
        <f t="shared" si="25"/>
        <v>0.04</v>
      </c>
      <c r="AG17" s="2">
        <f t="shared" si="25"/>
        <v>0.04</v>
      </c>
      <c r="AH17" s="2">
        <f t="shared" si="25"/>
        <v>0.04</v>
      </c>
      <c r="AI17" s="2">
        <f t="shared" si="25"/>
        <v>0.04</v>
      </c>
      <c r="AJ17" s="2">
        <f t="shared" si="25"/>
        <v>0.04</v>
      </c>
      <c r="AK17" s="2">
        <f t="shared" si="25"/>
        <v>0.04</v>
      </c>
      <c r="AL17" s="2">
        <f t="shared" si="25"/>
        <v>0.04</v>
      </c>
      <c r="AM17" s="2">
        <f t="shared" si="25"/>
        <v>0.04</v>
      </c>
      <c r="AN17" s="2">
        <f t="shared" si="25"/>
        <v>0.04</v>
      </c>
      <c r="AO17" s="2">
        <f t="shared" si="25"/>
        <v>0.04</v>
      </c>
      <c r="AP17" s="2">
        <f t="shared" si="25"/>
        <v>0.04</v>
      </c>
      <c r="AQ17" s="2">
        <f t="shared" si="25"/>
        <v>0.04</v>
      </c>
    </row>
    <row r="18" spans="1:43" ht="12.75">
      <c r="A18" s="1" t="s">
        <v>15</v>
      </c>
      <c r="B18" s="1">
        <v>1</v>
      </c>
      <c r="C18" s="1">
        <f>B18</f>
        <v>1</v>
      </c>
      <c r="D18" s="1">
        <f aca="true" t="shared" si="26" ref="D18:AQ18">C18</f>
        <v>1</v>
      </c>
      <c r="E18" s="1">
        <f t="shared" si="26"/>
        <v>1</v>
      </c>
      <c r="F18" s="1">
        <f t="shared" si="26"/>
        <v>1</v>
      </c>
      <c r="G18" s="1">
        <f t="shared" si="26"/>
        <v>1</v>
      </c>
      <c r="H18" s="1">
        <f t="shared" si="26"/>
        <v>1</v>
      </c>
      <c r="I18" s="1">
        <f t="shared" si="26"/>
        <v>1</v>
      </c>
      <c r="J18" s="1">
        <f t="shared" si="26"/>
        <v>1</v>
      </c>
      <c r="K18" s="1">
        <f t="shared" si="26"/>
        <v>1</v>
      </c>
      <c r="L18" s="1">
        <f t="shared" si="26"/>
        <v>1</v>
      </c>
      <c r="M18" s="1">
        <f t="shared" si="26"/>
        <v>1</v>
      </c>
      <c r="N18" s="1">
        <f t="shared" si="26"/>
        <v>1</v>
      </c>
      <c r="O18" s="1">
        <f t="shared" si="26"/>
        <v>1</v>
      </c>
      <c r="P18" s="1">
        <f t="shared" si="26"/>
        <v>1</v>
      </c>
      <c r="Q18" s="1">
        <f t="shared" si="26"/>
        <v>1</v>
      </c>
      <c r="R18" s="1">
        <f t="shared" si="26"/>
        <v>1</v>
      </c>
      <c r="S18" s="1">
        <f t="shared" si="26"/>
        <v>1</v>
      </c>
      <c r="T18" s="1">
        <f t="shared" si="26"/>
        <v>1</v>
      </c>
      <c r="U18" s="1">
        <f t="shared" si="26"/>
        <v>1</v>
      </c>
      <c r="V18" s="1">
        <f t="shared" si="26"/>
        <v>1</v>
      </c>
      <c r="W18" s="1">
        <f t="shared" si="26"/>
        <v>1</v>
      </c>
      <c r="X18" s="1">
        <f t="shared" si="26"/>
        <v>1</v>
      </c>
      <c r="Y18" s="1">
        <f t="shared" si="26"/>
        <v>1</v>
      </c>
      <c r="Z18" s="1">
        <f t="shared" si="26"/>
        <v>1</v>
      </c>
      <c r="AA18" s="1">
        <f t="shared" si="26"/>
        <v>1</v>
      </c>
      <c r="AB18" s="1">
        <f t="shared" si="26"/>
        <v>1</v>
      </c>
      <c r="AC18" s="1">
        <f t="shared" si="26"/>
        <v>1</v>
      </c>
      <c r="AD18" s="1">
        <f t="shared" si="26"/>
        <v>1</v>
      </c>
      <c r="AE18" s="1">
        <f t="shared" si="26"/>
        <v>1</v>
      </c>
      <c r="AF18" s="1">
        <f t="shared" si="26"/>
        <v>1</v>
      </c>
      <c r="AG18" s="1">
        <f t="shared" si="26"/>
        <v>1</v>
      </c>
      <c r="AH18" s="1">
        <f t="shared" si="26"/>
        <v>1</v>
      </c>
      <c r="AI18" s="1">
        <f t="shared" si="26"/>
        <v>1</v>
      </c>
      <c r="AJ18" s="1">
        <f t="shared" si="26"/>
        <v>1</v>
      </c>
      <c r="AK18" s="1">
        <f t="shared" si="26"/>
        <v>1</v>
      </c>
      <c r="AL18" s="1">
        <f t="shared" si="26"/>
        <v>1</v>
      </c>
      <c r="AM18" s="1">
        <f t="shared" si="26"/>
        <v>1</v>
      </c>
      <c r="AN18" s="1">
        <f t="shared" si="26"/>
        <v>1</v>
      </c>
      <c r="AO18" s="1">
        <f t="shared" si="26"/>
        <v>1</v>
      </c>
      <c r="AP18" s="1">
        <f t="shared" si="26"/>
        <v>1</v>
      </c>
      <c r="AQ18" s="1">
        <f t="shared" si="26"/>
        <v>1</v>
      </c>
    </row>
    <row r="19" spans="1:43" ht="12.75">
      <c r="A19" s="1" t="s">
        <v>16</v>
      </c>
      <c r="B19" s="2">
        <f>B16+B17*B20</f>
        <v>0.065</v>
      </c>
      <c r="C19" s="2">
        <f aca="true" t="shared" si="27" ref="C19:R19">C16+C17*C20</f>
        <v>0.06</v>
      </c>
      <c r="D19" s="2">
        <f t="shared" si="27"/>
        <v>0.06125</v>
      </c>
      <c r="E19" s="2">
        <f t="shared" si="27"/>
        <v>0.0625</v>
      </c>
      <c r="F19" s="2">
        <f t="shared" si="27"/>
        <v>0.06375</v>
      </c>
      <c r="G19" s="2">
        <f t="shared" si="27"/>
        <v>0.065</v>
      </c>
      <c r="H19" s="2">
        <f t="shared" si="27"/>
        <v>0.06625</v>
      </c>
      <c r="I19" s="2">
        <f t="shared" si="27"/>
        <v>0.0675</v>
      </c>
      <c r="J19" s="2">
        <f t="shared" si="27"/>
        <v>0.06875</v>
      </c>
      <c r="K19" s="2">
        <f t="shared" si="27"/>
        <v>0.06999999999999999</v>
      </c>
      <c r="L19" s="2">
        <f t="shared" si="27"/>
        <v>0.07125</v>
      </c>
      <c r="M19" s="2">
        <f t="shared" si="27"/>
        <v>0.0725</v>
      </c>
      <c r="N19" s="2">
        <f t="shared" si="27"/>
        <v>0.07375</v>
      </c>
      <c r="O19" s="2">
        <f t="shared" si="27"/>
        <v>0.075</v>
      </c>
      <c r="P19" s="2">
        <f t="shared" si="27"/>
        <v>0.07625</v>
      </c>
      <c r="Q19" s="2">
        <f t="shared" si="27"/>
        <v>0.0775</v>
      </c>
      <c r="R19" s="2">
        <f t="shared" si="27"/>
        <v>0.07875</v>
      </c>
      <c r="S19" s="2">
        <f aca="true" t="shared" si="28" ref="S19:AH19">S16+S17*S20</f>
        <v>0.08</v>
      </c>
      <c r="T19" s="2">
        <f t="shared" si="28"/>
        <v>0.08125</v>
      </c>
      <c r="U19" s="2">
        <f t="shared" si="28"/>
        <v>0.08249999999999999</v>
      </c>
      <c r="V19" s="2">
        <f t="shared" si="28"/>
        <v>0.08374999999999999</v>
      </c>
      <c r="W19" s="2">
        <f t="shared" si="28"/>
        <v>0.08499999999999999</v>
      </c>
      <c r="X19" s="2">
        <f t="shared" si="28"/>
        <v>0.08625</v>
      </c>
      <c r="Y19" s="2">
        <f t="shared" si="28"/>
        <v>0.0875</v>
      </c>
      <c r="Z19" s="2">
        <f t="shared" si="28"/>
        <v>0.08875</v>
      </c>
      <c r="AA19" s="2">
        <f t="shared" si="28"/>
        <v>0.09</v>
      </c>
      <c r="AB19" s="2">
        <f t="shared" si="28"/>
        <v>0.09125</v>
      </c>
      <c r="AC19" s="2">
        <f t="shared" si="28"/>
        <v>0.0925</v>
      </c>
      <c r="AD19" s="2">
        <f t="shared" si="28"/>
        <v>0.09375</v>
      </c>
      <c r="AE19" s="2">
        <f t="shared" si="28"/>
        <v>0.095</v>
      </c>
      <c r="AF19" s="2">
        <f t="shared" si="28"/>
        <v>0.09625</v>
      </c>
      <c r="AG19" s="2">
        <f t="shared" si="28"/>
        <v>0.0975</v>
      </c>
      <c r="AH19" s="2">
        <f t="shared" si="28"/>
        <v>0.09875</v>
      </c>
      <c r="AI19" s="2">
        <f aca="true" t="shared" si="29" ref="AI19:AQ19">AI16+AI17*AI20</f>
        <v>0.099995</v>
      </c>
      <c r="AJ19" s="2">
        <f t="shared" si="29"/>
        <v>0.099995</v>
      </c>
      <c r="AK19" s="2">
        <f t="shared" si="29"/>
        <v>0.099995</v>
      </c>
      <c r="AL19" s="2">
        <f t="shared" si="29"/>
        <v>0.099995</v>
      </c>
      <c r="AM19" s="2">
        <f t="shared" si="29"/>
        <v>0.099995</v>
      </c>
      <c r="AN19" s="2">
        <f t="shared" si="29"/>
        <v>0.099995</v>
      </c>
      <c r="AO19" s="2">
        <f t="shared" si="29"/>
        <v>0.099995</v>
      </c>
      <c r="AP19" s="2">
        <f t="shared" si="29"/>
        <v>0.099995</v>
      </c>
      <c r="AQ19" s="2">
        <f t="shared" si="29"/>
        <v>0.099995</v>
      </c>
    </row>
    <row r="20" spans="1:43" ht="12.75">
      <c r="A20" s="1" t="s">
        <v>17</v>
      </c>
      <c r="B20" s="5">
        <f>B18*0.6*B2/B24</f>
        <v>0.125</v>
      </c>
      <c r="C20" s="5">
        <f aca="true" t="shared" si="30" ref="C20:R20">C18*0.6*C2/C24</f>
        <v>0</v>
      </c>
      <c r="D20" s="5">
        <f t="shared" si="30"/>
        <v>0.03125</v>
      </c>
      <c r="E20" s="5">
        <f t="shared" si="30"/>
        <v>0.0625</v>
      </c>
      <c r="F20" s="5">
        <f t="shared" si="30"/>
        <v>0.09375</v>
      </c>
      <c r="G20" s="5">
        <f t="shared" si="30"/>
        <v>0.125</v>
      </c>
      <c r="H20" s="5">
        <f t="shared" si="30"/>
        <v>0.15625</v>
      </c>
      <c r="I20" s="5">
        <f t="shared" si="30"/>
        <v>0.1875</v>
      </c>
      <c r="J20" s="5">
        <f t="shared" si="30"/>
        <v>0.21875</v>
      </c>
      <c r="K20" s="5">
        <f t="shared" si="30"/>
        <v>0.25</v>
      </c>
      <c r="L20" s="5">
        <f t="shared" si="30"/>
        <v>0.28125</v>
      </c>
      <c r="M20" s="5">
        <f t="shared" si="30"/>
        <v>0.3125</v>
      </c>
      <c r="N20" s="5">
        <f t="shared" si="30"/>
        <v>0.34375</v>
      </c>
      <c r="O20" s="5">
        <f t="shared" si="30"/>
        <v>0.375</v>
      </c>
      <c r="P20" s="5">
        <f t="shared" si="30"/>
        <v>0.40625</v>
      </c>
      <c r="Q20" s="5">
        <f t="shared" si="30"/>
        <v>0.4375</v>
      </c>
      <c r="R20" s="5">
        <f t="shared" si="30"/>
        <v>0.46875</v>
      </c>
      <c r="S20" s="5">
        <f aca="true" t="shared" si="31" ref="S20:AH20">S18*0.6*S2/S24</f>
        <v>0.5</v>
      </c>
      <c r="T20" s="5">
        <f t="shared" si="31"/>
        <v>0.53125</v>
      </c>
      <c r="U20" s="5">
        <f t="shared" si="31"/>
        <v>0.5625</v>
      </c>
      <c r="V20" s="5">
        <f t="shared" si="31"/>
        <v>0.5937500000000001</v>
      </c>
      <c r="W20" s="5">
        <f t="shared" si="31"/>
        <v>0.6250000000000001</v>
      </c>
      <c r="X20" s="5">
        <f t="shared" si="31"/>
        <v>0.6562500000000001</v>
      </c>
      <c r="Y20" s="5">
        <f t="shared" si="31"/>
        <v>0.6875000000000001</v>
      </c>
      <c r="Z20" s="5">
        <f t="shared" si="31"/>
        <v>0.71875</v>
      </c>
      <c r="AA20" s="5">
        <f t="shared" si="31"/>
        <v>0.75</v>
      </c>
      <c r="AB20" s="5">
        <f t="shared" si="31"/>
        <v>0.78125</v>
      </c>
      <c r="AC20" s="5">
        <f t="shared" si="31"/>
        <v>0.8125</v>
      </c>
      <c r="AD20" s="5">
        <f t="shared" si="31"/>
        <v>0.84375</v>
      </c>
      <c r="AE20" s="5">
        <f t="shared" si="31"/>
        <v>0.875</v>
      </c>
      <c r="AF20" s="5">
        <f t="shared" si="31"/>
        <v>0.90625</v>
      </c>
      <c r="AG20" s="5">
        <f t="shared" si="31"/>
        <v>0.9375</v>
      </c>
      <c r="AH20" s="5">
        <f t="shared" si="31"/>
        <v>0.96875</v>
      </c>
      <c r="AI20" s="5">
        <f aca="true" t="shared" si="32" ref="AI20:AQ20">AI18*0.6*AI2/AI24</f>
        <v>0.999875</v>
      </c>
      <c r="AJ20" s="5">
        <f t="shared" si="32"/>
        <v>0.999875</v>
      </c>
      <c r="AK20" s="5">
        <f t="shared" si="32"/>
        <v>0.999875</v>
      </c>
      <c r="AL20" s="5">
        <f t="shared" si="32"/>
        <v>0.999875</v>
      </c>
      <c r="AM20" s="5">
        <f t="shared" si="32"/>
        <v>0.999875</v>
      </c>
      <c r="AN20" s="5">
        <f t="shared" si="32"/>
        <v>0.999875</v>
      </c>
      <c r="AO20" s="5">
        <f t="shared" si="32"/>
        <v>0.999875</v>
      </c>
      <c r="AP20" s="5">
        <f t="shared" si="32"/>
        <v>0.999875</v>
      </c>
      <c r="AQ20" s="5">
        <f t="shared" si="32"/>
        <v>0.999875</v>
      </c>
    </row>
    <row r="21" spans="1:43" ht="12.75">
      <c r="A21" s="1" t="s">
        <v>18</v>
      </c>
      <c r="B21" s="1">
        <f>B18+B26*0.6*(B18-B20)/B25</f>
        <v>1.125</v>
      </c>
      <c r="C21" s="1">
        <f aca="true" t="shared" si="33" ref="C21:R21">C18+C26*0.6*(C18-C20)/C25</f>
        <v>1</v>
      </c>
      <c r="D21" s="1">
        <f t="shared" si="33"/>
        <v>1.03125</v>
      </c>
      <c r="E21" s="1">
        <f t="shared" si="33"/>
        <v>1.0625</v>
      </c>
      <c r="F21" s="1">
        <f t="shared" si="33"/>
        <v>1.09375</v>
      </c>
      <c r="G21" s="1">
        <f t="shared" si="33"/>
        <v>1.125</v>
      </c>
      <c r="H21" s="1">
        <f t="shared" si="33"/>
        <v>1.15625</v>
      </c>
      <c r="I21" s="1">
        <f t="shared" si="33"/>
        <v>1.1875</v>
      </c>
      <c r="J21" s="1">
        <f t="shared" si="33"/>
        <v>1.21875</v>
      </c>
      <c r="K21" s="1">
        <f t="shared" si="33"/>
        <v>1.25</v>
      </c>
      <c r="L21" s="1">
        <f t="shared" si="33"/>
        <v>1.28125</v>
      </c>
      <c r="M21" s="1">
        <f t="shared" si="33"/>
        <v>1.3125</v>
      </c>
      <c r="N21" s="1">
        <f t="shared" si="33"/>
        <v>1.34375</v>
      </c>
      <c r="O21" s="1">
        <f t="shared" si="33"/>
        <v>1.375</v>
      </c>
      <c r="P21" s="1">
        <f t="shared" si="33"/>
        <v>1.40625</v>
      </c>
      <c r="Q21" s="1">
        <f t="shared" si="33"/>
        <v>1.4375</v>
      </c>
      <c r="R21" s="1">
        <f t="shared" si="33"/>
        <v>1.46875</v>
      </c>
      <c r="S21" s="1">
        <f aca="true" t="shared" si="34" ref="S21:AI21">S18+S26*0.6*(S18-S20)/S25</f>
        <v>1.5</v>
      </c>
      <c r="T21" s="1">
        <f t="shared" si="34"/>
        <v>1.53125</v>
      </c>
      <c r="U21" s="1">
        <f t="shared" si="34"/>
        <v>1.5625</v>
      </c>
      <c r="V21" s="1">
        <f t="shared" si="34"/>
        <v>1.59375</v>
      </c>
      <c r="W21" s="1">
        <f t="shared" si="34"/>
        <v>1.625</v>
      </c>
      <c r="X21" s="1">
        <f t="shared" si="34"/>
        <v>1.6562499999999998</v>
      </c>
      <c r="Y21" s="1">
        <f t="shared" si="34"/>
        <v>1.6874999999999996</v>
      </c>
      <c r="Z21" s="1">
        <f t="shared" si="34"/>
        <v>1.71875</v>
      </c>
      <c r="AA21" s="1">
        <f t="shared" si="34"/>
        <v>1.75</v>
      </c>
      <c r="AB21" s="1">
        <f t="shared" si="34"/>
        <v>1.7812499999999998</v>
      </c>
      <c r="AC21" s="1">
        <f t="shared" si="34"/>
        <v>1.8125</v>
      </c>
      <c r="AD21" s="1">
        <f t="shared" si="34"/>
        <v>1.84375</v>
      </c>
      <c r="AE21" s="1">
        <f t="shared" si="34"/>
        <v>1.875</v>
      </c>
      <c r="AF21" s="1">
        <f t="shared" si="34"/>
        <v>1.90625</v>
      </c>
      <c r="AG21" s="1">
        <f t="shared" si="34"/>
        <v>1.9375</v>
      </c>
      <c r="AH21" s="1">
        <f t="shared" si="34"/>
        <v>1.9687499999999998</v>
      </c>
      <c r="AI21" s="1">
        <f t="shared" si="34"/>
        <v>1.999875000000288</v>
      </c>
      <c r="AJ21" s="1">
        <f aca="true" t="shared" si="35" ref="AJ21:AQ21">AJ18+AJ26*0.6*(AJ18-AJ20)/AJ25</f>
        <v>1.999875000000288</v>
      </c>
      <c r="AK21" s="1">
        <f t="shared" si="35"/>
        <v>1.999875000000288</v>
      </c>
      <c r="AL21" s="1">
        <f t="shared" si="35"/>
        <v>1.999875000000288</v>
      </c>
      <c r="AM21" s="1">
        <f t="shared" si="35"/>
        <v>1.999875000000288</v>
      </c>
      <c r="AN21" s="1">
        <f t="shared" si="35"/>
        <v>1.999875000000288</v>
      </c>
      <c r="AO21" s="1">
        <f t="shared" si="35"/>
        <v>1.999875000000288</v>
      </c>
      <c r="AP21" s="1">
        <f t="shared" si="35"/>
        <v>1.999875000000288</v>
      </c>
      <c r="AQ21" s="1">
        <f t="shared" si="35"/>
        <v>1.999875000000288</v>
      </c>
    </row>
    <row r="22" spans="1:43" ht="12.75">
      <c r="A22" s="1" t="s">
        <v>19</v>
      </c>
      <c r="B22" s="2">
        <f>B16+B17*B21</f>
        <v>0.105</v>
      </c>
      <c r="C22" s="2">
        <f aca="true" t="shared" si="36" ref="C22:R22">C16+C17*C21</f>
        <v>0.1</v>
      </c>
      <c r="D22" s="2">
        <f t="shared" si="36"/>
        <v>0.10125</v>
      </c>
      <c r="E22" s="2">
        <f t="shared" si="36"/>
        <v>0.10250000000000001</v>
      </c>
      <c r="F22" s="2">
        <f t="shared" si="36"/>
        <v>0.10375000000000001</v>
      </c>
      <c r="G22" s="2">
        <f t="shared" si="36"/>
        <v>0.105</v>
      </c>
      <c r="H22" s="2">
        <f t="shared" si="36"/>
        <v>0.10625</v>
      </c>
      <c r="I22" s="2">
        <f t="shared" si="36"/>
        <v>0.1075</v>
      </c>
      <c r="J22" s="2">
        <f t="shared" si="36"/>
        <v>0.10875</v>
      </c>
      <c r="K22" s="2">
        <f t="shared" si="36"/>
        <v>0.11</v>
      </c>
      <c r="L22" s="2">
        <f t="shared" si="36"/>
        <v>0.11125</v>
      </c>
      <c r="M22" s="2">
        <f t="shared" si="36"/>
        <v>0.11249999999999999</v>
      </c>
      <c r="N22" s="2">
        <f t="shared" si="36"/>
        <v>0.11374999999999999</v>
      </c>
      <c r="O22" s="2">
        <f t="shared" si="36"/>
        <v>0.11499999999999999</v>
      </c>
      <c r="P22" s="2">
        <f t="shared" si="36"/>
        <v>0.11624999999999999</v>
      </c>
      <c r="Q22" s="2">
        <f t="shared" si="36"/>
        <v>0.1175</v>
      </c>
      <c r="R22" s="2">
        <f t="shared" si="36"/>
        <v>0.11875</v>
      </c>
      <c r="S22" s="2">
        <f aca="true" t="shared" si="37" ref="S22:AI22">S16+S17*S21</f>
        <v>0.12</v>
      </c>
      <c r="T22" s="2">
        <f t="shared" si="37"/>
        <v>0.12125</v>
      </c>
      <c r="U22" s="2">
        <f t="shared" si="37"/>
        <v>0.1225</v>
      </c>
      <c r="V22" s="2">
        <f t="shared" si="37"/>
        <v>0.12375</v>
      </c>
      <c r="W22" s="2">
        <f t="shared" si="37"/>
        <v>0.125</v>
      </c>
      <c r="X22" s="2">
        <f t="shared" si="37"/>
        <v>0.12624999999999997</v>
      </c>
      <c r="Y22" s="2">
        <f t="shared" si="37"/>
        <v>0.1275</v>
      </c>
      <c r="Z22" s="2">
        <f t="shared" si="37"/>
        <v>0.12875</v>
      </c>
      <c r="AA22" s="2">
        <f t="shared" si="37"/>
        <v>0.13</v>
      </c>
      <c r="AB22" s="2">
        <f t="shared" si="37"/>
        <v>0.13124999999999998</v>
      </c>
      <c r="AC22" s="2">
        <f t="shared" si="37"/>
        <v>0.1325</v>
      </c>
      <c r="AD22" s="2">
        <f t="shared" si="37"/>
        <v>0.13374999999999998</v>
      </c>
      <c r="AE22" s="2">
        <f t="shared" si="37"/>
        <v>0.135</v>
      </c>
      <c r="AF22" s="2">
        <f t="shared" si="37"/>
        <v>0.13624999999999998</v>
      </c>
      <c r="AG22" s="2">
        <f t="shared" si="37"/>
        <v>0.1375</v>
      </c>
      <c r="AH22" s="2">
        <f t="shared" si="37"/>
        <v>0.13874999999999998</v>
      </c>
      <c r="AI22" s="2">
        <f t="shared" si="37"/>
        <v>0.13999500000001153</v>
      </c>
      <c r="AJ22" s="2">
        <f aca="true" t="shared" si="38" ref="AJ22:AQ22">AJ16+AJ17*AJ21</f>
        <v>0.13999500000001153</v>
      </c>
      <c r="AK22" s="2">
        <f t="shared" si="38"/>
        <v>0.13999500000001153</v>
      </c>
      <c r="AL22" s="2">
        <f t="shared" si="38"/>
        <v>0.13999500000001153</v>
      </c>
      <c r="AM22" s="2">
        <f t="shared" si="38"/>
        <v>0.13999500000001153</v>
      </c>
      <c r="AN22" s="2">
        <f t="shared" si="38"/>
        <v>0.13999500000001153</v>
      </c>
      <c r="AO22" s="2">
        <f t="shared" si="38"/>
        <v>0.13999500000001153</v>
      </c>
      <c r="AP22" s="2">
        <f t="shared" si="38"/>
        <v>0.13999500000001153</v>
      </c>
      <c r="AQ22" s="2">
        <f t="shared" si="38"/>
        <v>0.13999500000001153</v>
      </c>
    </row>
    <row r="23" spans="1:43" ht="12.75">
      <c r="A23" s="1" t="s">
        <v>20</v>
      </c>
      <c r="B23" s="2">
        <f>B16+B17*B18</f>
        <v>0.1</v>
      </c>
      <c r="C23" s="2">
        <f aca="true" t="shared" si="39" ref="C23:R23">C16+C17*C18</f>
        <v>0.1</v>
      </c>
      <c r="D23" s="2">
        <f t="shared" si="39"/>
        <v>0.1</v>
      </c>
      <c r="E23" s="2">
        <f t="shared" si="39"/>
        <v>0.1</v>
      </c>
      <c r="F23" s="2">
        <f t="shared" si="39"/>
        <v>0.1</v>
      </c>
      <c r="G23" s="2">
        <f t="shared" si="39"/>
        <v>0.1</v>
      </c>
      <c r="H23" s="2">
        <f t="shared" si="39"/>
        <v>0.1</v>
      </c>
      <c r="I23" s="2">
        <f t="shared" si="39"/>
        <v>0.1</v>
      </c>
      <c r="J23" s="2">
        <f t="shared" si="39"/>
        <v>0.1</v>
      </c>
      <c r="K23" s="2">
        <f t="shared" si="39"/>
        <v>0.1</v>
      </c>
      <c r="L23" s="2">
        <f t="shared" si="39"/>
        <v>0.1</v>
      </c>
      <c r="M23" s="2">
        <f t="shared" si="39"/>
        <v>0.1</v>
      </c>
      <c r="N23" s="2">
        <f t="shared" si="39"/>
        <v>0.1</v>
      </c>
      <c r="O23" s="2">
        <f t="shared" si="39"/>
        <v>0.1</v>
      </c>
      <c r="P23" s="2">
        <f t="shared" si="39"/>
        <v>0.1</v>
      </c>
      <c r="Q23" s="2">
        <f t="shared" si="39"/>
        <v>0.1</v>
      </c>
      <c r="R23" s="2">
        <f t="shared" si="39"/>
        <v>0.1</v>
      </c>
      <c r="S23" s="2">
        <f aca="true" t="shared" si="40" ref="S23:AH23">S16+S17*S18</f>
        <v>0.1</v>
      </c>
      <c r="T23" s="2">
        <f t="shared" si="40"/>
        <v>0.1</v>
      </c>
      <c r="U23" s="2">
        <f t="shared" si="40"/>
        <v>0.1</v>
      </c>
      <c r="V23" s="2">
        <f t="shared" si="40"/>
        <v>0.1</v>
      </c>
      <c r="W23" s="2">
        <f t="shared" si="40"/>
        <v>0.1</v>
      </c>
      <c r="X23" s="2">
        <f t="shared" si="40"/>
        <v>0.1</v>
      </c>
      <c r="Y23" s="2">
        <f t="shared" si="40"/>
        <v>0.1</v>
      </c>
      <c r="Z23" s="2">
        <f t="shared" si="40"/>
        <v>0.1</v>
      </c>
      <c r="AA23" s="2">
        <f t="shared" si="40"/>
        <v>0.1</v>
      </c>
      <c r="AB23" s="2">
        <f t="shared" si="40"/>
        <v>0.1</v>
      </c>
      <c r="AC23" s="2">
        <f t="shared" si="40"/>
        <v>0.1</v>
      </c>
      <c r="AD23" s="2">
        <f t="shared" si="40"/>
        <v>0.1</v>
      </c>
      <c r="AE23" s="2">
        <f t="shared" si="40"/>
        <v>0.1</v>
      </c>
      <c r="AF23" s="2">
        <f t="shared" si="40"/>
        <v>0.1</v>
      </c>
      <c r="AG23" s="2">
        <f t="shared" si="40"/>
        <v>0.1</v>
      </c>
      <c r="AH23" s="2">
        <f t="shared" si="40"/>
        <v>0.1</v>
      </c>
      <c r="AI23" s="2">
        <f>AI16+AI17*AI18</f>
        <v>0.1</v>
      </c>
      <c r="AJ23" s="2">
        <f aca="true" t="shared" si="41" ref="AJ23:AQ23">AJ16+AJ17*AJ18</f>
        <v>0.1</v>
      </c>
      <c r="AK23" s="2">
        <f t="shared" si="41"/>
        <v>0.1</v>
      </c>
      <c r="AL23" s="2">
        <f t="shared" si="41"/>
        <v>0.1</v>
      </c>
      <c r="AM23" s="2">
        <f t="shared" si="41"/>
        <v>0.1</v>
      </c>
      <c r="AN23" s="2">
        <f t="shared" si="41"/>
        <v>0.1</v>
      </c>
      <c r="AO23" s="2">
        <f t="shared" si="41"/>
        <v>0.1</v>
      </c>
      <c r="AP23" s="2">
        <f t="shared" si="41"/>
        <v>0.1</v>
      </c>
      <c r="AQ23" s="2">
        <f t="shared" si="41"/>
        <v>0.1</v>
      </c>
    </row>
    <row r="24" spans="1:43" ht="12.75">
      <c r="A24" s="1" t="s">
        <v>21</v>
      </c>
      <c r="B24" s="1">
        <f>B12/B23</f>
        <v>4800</v>
      </c>
      <c r="C24" s="1">
        <f aca="true" t="shared" si="42" ref="C24:R24">C12/C23</f>
        <v>4800</v>
      </c>
      <c r="D24" s="1">
        <f t="shared" si="42"/>
        <v>4800</v>
      </c>
      <c r="E24" s="1">
        <f t="shared" si="42"/>
        <v>4800</v>
      </c>
      <c r="F24" s="1">
        <f t="shared" si="42"/>
        <v>4800</v>
      </c>
      <c r="G24" s="1">
        <f t="shared" si="42"/>
        <v>4800</v>
      </c>
      <c r="H24" s="1">
        <f t="shared" si="42"/>
        <v>4800</v>
      </c>
      <c r="I24" s="1">
        <f t="shared" si="42"/>
        <v>4800</v>
      </c>
      <c r="J24" s="1">
        <f t="shared" si="42"/>
        <v>4800</v>
      </c>
      <c r="K24" s="1">
        <f t="shared" si="42"/>
        <v>4800</v>
      </c>
      <c r="L24" s="1">
        <f t="shared" si="42"/>
        <v>4800</v>
      </c>
      <c r="M24" s="1">
        <f t="shared" si="42"/>
        <v>4800</v>
      </c>
      <c r="N24" s="1">
        <f t="shared" si="42"/>
        <v>4800</v>
      </c>
      <c r="O24" s="1">
        <f t="shared" si="42"/>
        <v>4800</v>
      </c>
      <c r="P24" s="1">
        <f t="shared" si="42"/>
        <v>4800</v>
      </c>
      <c r="Q24" s="1">
        <f t="shared" si="42"/>
        <v>4800</v>
      </c>
      <c r="R24" s="1">
        <f t="shared" si="42"/>
        <v>4800</v>
      </c>
      <c r="S24" s="1">
        <f aca="true" t="shared" si="43" ref="S24:AI24">S12/S23</f>
        <v>4800</v>
      </c>
      <c r="T24" s="1">
        <f t="shared" si="43"/>
        <v>4800</v>
      </c>
      <c r="U24" s="1">
        <f t="shared" si="43"/>
        <v>4800</v>
      </c>
      <c r="V24" s="1">
        <f t="shared" si="43"/>
        <v>4799.999999999999</v>
      </c>
      <c r="W24" s="1">
        <f t="shared" si="43"/>
        <v>4799.999999999999</v>
      </c>
      <c r="X24" s="1">
        <f t="shared" si="43"/>
        <v>4799.999999999999</v>
      </c>
      <c r="Y24" s="1">
        <f t="shared" si="43"/>
        <v>4799.999999999999</v>
      </c>
      <c r="Z24" s="1">
        <f t="shared" si="43"/>
        <v>4800</v>
      </c>
      <c r="AA24" s="1">
        <f t="shared" si="43"/>
        <v>4800</v>
      </c>
      <c r="AB24" s="1">
        <f t="shared" si="43"/>
        <v>4800</v>
      </c>
      <c r="AC24" s="1">
        <f t="shared" si="43"/>
        <v>4800</v>
      </c>
      <c r="AD24" s="1">
        <f t="shared" si="43"/>
        <v>4800</v>
      </c>
      <c r="AE24" s="1">
        <f t="shared" si="43"/>
        <v>4800</v>
      </c>
      <c r="AF24" s="1">
        <f t="shared" si="43"/>
        <v>4800</v>
      </c>
      <c r="AG24" s="1">
        <f t="shared" si="43"/>
        <v>4800</v>
      </c>
      <c r="AH24" s="1">
        <f t="shared" si="43"/>
        <v>4800</v>
      </c>
      <c r="AI24" s="1">
        <f t="shared" si="43"/>
        <v>4800</v>
      </c>
      <c r="AJ24" s="1">
        <f aca="true" t="shared" si="44" ref="AJ24:AQ24">AJ12/AJ23</f>
        <v>4800</v>
      </c>
      <c r="AK24" s="1">
        <f t="shared" si="44"/>
        <v>4800</v>
      </c>
      <c r="AL24" s="1">
        <f t="shared" si="44"/>
        <v>4800</v>
      </c>
      <c r="AM24" s="1">
        <f t="shared" si="44"/>
        <v>4800</v>
      </c>
      <c r="AN24" s="1">
        <f t="shared" si="44"/>
        <v>4800</v>
      </c>
      <c r="AO24" s="1">
        <f t="shared" si="44"/>
        <v>4800</v>
      </c>
      <c r="AP24" s="1">
        <f t="shared" si="44"/>
        <v>4800</v>
      </c>
      <c r="AQ24" s="1">
        <f t="shared" si="44"/>
        <v>4800</v>
      </c>
    </row>
    <row r="25" spans="1:43" ht="12.75">
      <c r="A25" s="1" t="s">
        <v>22</v>
      </c>
      <c r="B25" s="8">
        <f>B10/B22</f>
        <v>4200</v>
      </c>
      <c r="C25" s="1">
        <f aca="true" t="shared" si="45" ref="C25:R25">C10/C22</f>
        <v>4800</v>
      </c>
      <c r="D25" s="1">
        <f t="shared" si="45"/>
        <v>4650</v>
      </c>
      <c r="E25" s="1">
        <f t="shared" si="45"/>
        <v>4500</v>
      </c>
      <c r="F25" s="1">
        <f t="shared" si="45"/>
        <v>4350</v>
      </c>
      <c r="G25" s="1">
        <f t="shared" si="45"/>
        <v>4200</v>
      </c>
      <c r="H25" s="1">
        <f t="shared" si="45"/>
        <v>4050</v>
      </c>
      <c r="I25" s="1">
        <f t="shared" si="45"/>
        <v>3900</v>
      </c>
      <c r="J25" s="1">
        <f t="shared" si="45"/>
        <v>3750</v>
      </c>
      <c r="K25" s="1">
        <f t="shared" si="45"/>
        <v>3600</v>
      </c>
      <c r="L25" s="1">
        <f t="shared" si="45"/>
        <v>3450</v>
      </c>
      <c r="M25" s="1">
        <f t="shared" si="45"/>
        <v>3300.0000000000005</v>
      </c>
      <c r="N25" s="1">
        <f t="shared" si="45"/>
        <v>3150.0000000000005</v>
      </c>
      <c r="O25" s="1">
        <f t="shared" si="45"/>
        <v>3000.0000000000005</v>
      </c>
      <c r="P25" s="1">
        <f t="shared" si="45"/>
        <v>2850</v>
      </c>
      <c r="Q25" s="1">
        <f t="shared" si="45"/>
        <v>2700</v>
      </c>
      <c r="R25" s="1">
        <f t="shared" si="45"/>
        <v>2550</v>
      </c>
      <c r="S25" s="1">
        <f aca="true" t="shared" si="46" ref="S25:AH25">S10/S22</f>
        <v>2400</v>
      </c>
      <c r="T25" s="1">
        <f t="shared" si="46"/>
        <v>2250</v>
      </c>
      <c r="U25" s="1">
        <f t="shared" si="46"/>
        <v>2100</v>
      </c>
      <c r="V25" s="1">
        <f t="shared" si="46"/>
        <v>1950</v>
      </c>
      <c r="W25" s="1">
        <f t="shared" si="46"/>
        <v>1800</v>
      </c>
      <c r="X25" s="1">
        <f t="shared" si="46"/>
        <v>1650.0000000000005</v>
      </c>
      <c r="Y25" s="1">
        <f t="shared" si="46"/>
        <v>1500</v>
      </c>
      <c r="Z25" s="1">
        <f t="shared" si="46"/>
        <v>1350</v>
      </c>
      <c r="AA25" s="1">
        <f t="shared" si="46"/>
        <v>1200</v>
      </c>
      <c r="AB25" s="1">
        <f t="shared" si="46"/>
        <v>1050.0000000000002</v>
      </c>
      <c r="AC25" s="1">
        <f t="shared" si="46"/>
        <v>900</v>
      </c>
      <c r="AD25" s="1">
        <f t="shared" si="46"/>
        <v>750.0000000000001</v>
      </c>
      <c r="AE25" s="1">
        <f t="shared" si="46"/>
        <v>600</v>
      </c>
      <c r="AF25" s="1">
        <f t="shared" si="46"/>
        <v>450.00000000000006</v>
      </c>
      <c r="AG25" s="1">
        <f t="shared" si="46"/>
        <v>300</v>
      </c>
      <c r="AH25" s="1">
        <f t="shared" si="46"/>
        <v>150.00000000000003</v>
      </c>
      <c r="AI25" s="1">
        <f>AI10/AI22</f>
        <v>0.6000000000000274</v>
      </c>
      <c r="AJ25" s="1">
        <f aca="true" t="shared" si="47" ref="AJ25:AQ25">AJ10/AJ22</f>
        <v>0.6000000000000274</v>
      </c>
      <c r="AK25" s="1">
        <f t="shared" si="47"/>
        <v>0.6000000000000274</v>
      </c>
      <c r="AL25" s="1">
        <f t="shared" si="47"/>
        <v>0.6000000000000274</v>
      </c>
      <c r="AM25" s="1">
        <f t="shared" si="47"/>
        <v>0.6000000000000274</v>
      </c>
      <c r="AN25" s="1">
        <f t="shared" si="47"/>
        <v>0.6000000000000274</v>
      </c>
      <c r="AO25" s="1">
        <f t="shared" si="47"/>
        <v>0.6000000000000274</v>
      </c>
      <c r="AP25" s="1">
        <f t="shared" si="47"/>
        <v>0.6000000000000274</v>
      </c>
      <c r="AQ25" s="1">
        <f t="shared" si="47"/>
        <v>0.6000000000000274</v>
      </c>
    </row>
    <row r="26" spans="1:43" ht="12.75">
      <c r="A26" s="1" t="s">
        <v>23</v>
      </c>
      <c r="B26" s="1">
        <f>B14/B19</f>
        <v>1000</v>
      </c>
      <c r="C26" s="1">
        <f aca="true" t="shared" si="48" ref="C26:R26">C14/C19</f>
        <v>0</v>
      </c>
      <c r="D26" s="1">
        <f t="shared" si="48"/>
        <v>250</v>
      </c>
      <c r="E26" s="1">
        <f t="shared" si="48"/>
        <v>500</v>
      </c>
      <c r="F26" s="1">
        <f t="shared" si="48"/>
        <v>750</v>
      </c>
      <c r="G26" s="1">
        <f t="shared" si="48"/>
        <v>1000</v>
      </c>
      <c r="H26" s="1">
        <f t="shared" si="48"/>
        <v>1250</v>
      </c>
      <c r="I26" s="1">
        <f t="shared" si="48"/>
        <v>1500</v>
      </c>
      <c r="J26" s="1">
        <f t="shared" si="48"/>
        <v>1750</v>
      </c>
      <c r="K26" s="1">
        <f t="shared" si="48"/>
        <v>1999.9999999999998</v>
      </c>
      <c r="L26" s="1">
        <f t="shared" si="48"/>
        <v>2250</v>
      </c>
      <c r="M26" s="1">
        <f t="shared" si="48"/>
        <v>2500</v>
      </c>
      <c r="N26" s="1">
        <f t="shared" si="48"/>
        <v>2750</v>
      </c>
      <c r="O26" s="1">
        <f t="shared" si="48"/>
        <v>3000</v>
      </c>
      <c r="P26" s="1">
        <f t="shared" si="48"/>
        <v>3250</v>
      </c>
      <c r="Q26" s="1">
        <f t="shared" si="48"/>
        <v>3500</v>
      </c>
      <c r="R26" s="1">
        <f t="shared" si="48"/>
        <v>3750</v>
      </c>
      <c r="S26" s="1">
        <f aca="true" t="shared" si="49" ref="S26:AH26">S14/S19</f>
        <v>4000</v>
      </c>
      <c r="T26" s="1">
        <f t="shared" si="49"/>
        <v>4250</v>
      </c>
      <c r="U26" s="1">
        <f t="shared" si="49"/>
        <v>4500</v>
      </c>
      <c r="V26" s="1">
        <f t="shared" si="49"/>
        <v>4750</v>
      </c>
      <c r="W26" s="1">
        <f t="shared" si="49"/>
        <v>5000</v>
      </c>
      <c r="X26" s="1">
        <f t="shared" si="49"/>
        <v>5250</v>
      </c>
      <c r="Y26" s="1">
        <f t="shared" si="49"/>
        <v>5500</v>
      </c>
      <c r="Z26" s="1">
        <f t="shared" si="49"/>
        <v>5750</v>
      </c>
      <c r="AA26" s="1">
        <f t="shared" si="49"/>
        <v>6000</v>
      </c>
      <c r="AB26" s="1">
        <f t="shared" si="49"/>
        <v>6250</v>
      </c>
      <c r="AC26" s="1">
        <f t="shared" si="49"/>
        <v>6500</v>
      </c>
      <c r="AD26" s="1">
        <f t="shared" si="49"/>
        <v>6750</v>
      </c>
      <c r="AE26" s="1">
        <f t="shared" si="49"/>
        <v>7000</v>
      </c>
      <c r="AF26" s="1">
        <f t="shared" si="49"/>
        <v>7250</v>
      </c>
      <c r="AG26" s="1">
        <f t="shared" si="49"/>
        <v>7500</v>
      </c>
      <c r="AH26" s="1">
        <f t="shared" si="49"/>
        <v>7750</v>
      </c>
      <c r="AI26" s="1">
        <f>AI14/AI19</f>
        <v>7999</v>
      </c>
      <c r="AJ26" s="1">
        <f aca="true" t="shared" si="50" ref="AJ26:AQ26">AJ14/AJ19</f>
        <v>7999</v>
      </c>
      <c r="AK26" s="1">
        <f t="shared" si="50"/>
        <v>7999</v>
      </c>
      <c r="AL26" s="1">
        <f t="shared" si="50"/>
        <v>7999</v>
      </c>
      <c r="AM26" s="1">
        <f t="shared" si="50"/>
        <v>7999</v>
      </c>
      <c r="AN26" s="1">
        <f t="shared" si="50"/>
        <v>7999</v>
      </c>
      <c r="AO26" s="1">
        <f t="shared" si="50"/>
        <v>7999</v>
      </c>
      <c r="AP26" s="1">
        <f t="shared" si="50"/>
        <v>7999</v>
      </c>
      <c r="AQ26" s="1">
        <f t="shared" si="50"/>
        <v>7999</v>
      </c>
    </row>
    <row r="27" spans="1:43" ht="12.75">
      <c r="A27" s="1" t="s">
        <v>25</v>
      </c>
      <c r="B27" s="1">
        <f>B25+B26</f>
        <v>5200</v>
      </c>
      <c r="C27" s="1">
        <f aca="true" t="shared" si="51" ref="C27:AQ27">C25+C26</f>
        <v>4800</v>
      </c>
      <c r="D27" s="1">
        <f t="shared" si="51"/>
        <v>4900</v>
      </c>
      <c r="E27" s="1">
        <f t="shared" si="51"/>
        <v>5000</v>
      </c>
      <c r="F27" s="1">
        <f t="shared" si="51"/>
        <v>5100</v>
      </c>
      <c r="G27" s="1">
        <f t="shared" si="51"/>
        <v>5200</v>
      </c>
      <c r="H27" s="1">
        <f t="shared" si="51"/>
        <v>5300</v>
      </c>
      <c r="I27" s="1">
        <f t="shared" si="51"/>
        <v>5400</v>
      </c>
      <c r="J27" s="1">
        <f t="shared" si="51"/>
        <v>5500</v>
      </c>
      <c r="K27" s="1">
        <f t="shared" si="51"/>
        <v>5600</v>
      </c>
      <c r="L27" s="1">
        <f t="shared" si="51"/>
        <v>5700</v>
      </c>
      <c r="M27" s="1">
        <f t="shared" si="51"/>
        <v>5800</v>
      </c>
      <c r="N27" s="1">
        <f t="shared" si="51"/>
        <v>5900</v>
      </c>
      <c r="O27" s="1">
        <f t="shared" si="51"/>
        <v>6000</v>
      </c>
      <c r="P27" s="1">
        <f t="shared" si="51"/>
        <v>6100</v>
      </c>
      <c r="Q27" s="1">
        <f t="shared" si="51"/>
        <v>6200</v>
      </c>
      <c r="R27" s="1">
        <f t="shared" si="51"/>
        <v>6300</v>
      </c>
      <c r="S27" s="1">
        <f t="shared" si="51"/>
        <v>6400</v>
      </c>
      <c r="T27" s="1">
        <f t="shared" si="51"/>
        <v>6500</v>
      </c>
      <c r="U27" s="1">
        <f t="shared" si="51"/>
        <v>6600</v>
      </c>
      <c r="V27" s="1">
        <f t="shared" si="51"/>
        <v>6700</v>
      </c>
      <c r="W27" s="1">
        <f t="shared" si="51"/>
        <v>6800</v>
      </c>
      <c r="X27" s="1">
        <f t="shared" si="51"/>
        <v>6900</v>
      </c>
      <c r="Y27" s="1">
        <f t="shared" si="51"/>
        <v>7000</v>
      </c>
      <c r="Z27" s="1">
        <f t="shared" si="51"/>
        <v>7100</v>
      </c>
      <c r="AA27" s="1">
        <f t="shared" si="51"/>
        <v>7200</v>
      </c>
      <c r="AB27" s="1">
        <f t="shared" si="51"/>
        <v>7300</v>
      </c>
      <c r="AC27" s="1">
        <f t="shared" si="51"/>
        <v>7400</v>
      </c>
      <c r="AD27" s="1">
        <f t="shared" si="51"/>
        <v>7500</v>
      </c>
      <c r="AE27" s="1">
        <f t="shared" si="51"/>
        <v>7600</v>
      </c>
      <c r="AF27" s="1">
        <f t="shared" si="51"/>
        <v>7700</v>
      </c>
      <c r="AG27" s="1">
        <f t="shared" si="51"/>
        <v>7800</v>
      </c>
      <c r="AH27" s="1">
        <f t="shared" si="51"/>
        <v>7900</v>
      </c>
      <c r="AI27" s="1">
        <f t="shared" si="51"/>
        <v>7999.6</v>
      </c>
      <c r="AJ27" s="1">
        <f t="shared" si="51"/>
        <v>7999.6</v>
      </c>
      <c r="AK27" s="1">
        <f t="shared" si="51"/>
        <v>7999.6</v>
      </c>
      <c r="AL27" s="1">
        <f t="shared" si="51"/>
        <v>7999.6</v>
      </c>
      <c r="AM27" s="1">
        <f t="shared" si="51"/>
        <v>7999.6</v>
      </c>
      <c r="AN27" s="1">
        <f t="shared" si="51"/>
        <v>7999.6</v>
      </c>
      <c r="AO27" s="1">
        <f t="shared" si="51"/>
        <v>7999.6</v>
      </c>
      <c r="AP27" s="1">
        <f t="shared" si="51"/>
        <v>7999.6</v>
      </c>
      <c r="AQ27" s="1">
        <f t="shared" si="51"/>
        <v>7999.6</v>
      </c>
    </row>
    <row r="28" spans="1:43" ht="12.75">
      <c r="A28" s="1" t="s">
        <v>24</v>
      </c>
      <c r="B28" s="9">
        <f>(B25*B22+B26*B19*0.6)/(B25+B26)</f>
        <v>0.09230769230769231</v>
      </c>
      <c r="C28" s="3">
        <f aca="true" t="shared" si="52" ref="C28:R28">(C25*C22+C26*C19*0.6)/(C25+C26)</f>
        <v>0.1</v>
      </c>
      <c r="D28" s="3">
        <f t="shared" si="52"/>
        <v>0.0979591836734694</v>
      </c>
      <c r="E28" s="3">
        <f t="shared" si="52"/>
        <v>0.09600000000000002</v>
      </c>
      <c r="F28" s="3">
        <f t="shared" si="52"/>
        <v>0.09411764705882354</v>
      </c>
      <c r="G28" s="3">
        <f t="shared" si="52"/>
        <v>0.09230769230769231</v>
      </c>
      <c r="H28" s="3">
        <f t="shared" si="52"/>
        <v>0.09056603773584905</v>
      </c>
      <c r="I28" s="3">
        <f t="shared" si="52"/>
        <v>0.08888888888888889</v>
      </c>
      <c r="J28" s="3">
        <f t="shared" si="52"/>
        <v>0.08727272727272728</v>
      </c>
      <c r="K28" s="3">
        <f t="shared" si="52"/>
        <v>0.08571428571428572</v>
      </c>
      <c r="L28" s="3">
        <f t="shared" si="52"/>
        <v>0.08421052631578947</v>
      </c>
      <c r="M28" s="3">
        <f t="shared" si="52"/>
        <v>0.08275862068965517</v>
      </c>
      <c r="N28" s="3">
        <f t="shared" si="52"/>
        <v>0.08135593220338982</v>
      </c>
      <c r="O28" s="3">
        <f t="shared" si="52"/>
        <v>0.08</v>
      </c>
      <c r="P28" s="3">
        <f t="shared" si="52"/>
        <v>0.07868852459016394</v>
      </c>
      <c r="Q28" s="3">
        <f t="shared" si="52"/>
        <v>0.07741935483870968</v>
      </c>
      <c r="R28" s="3">
        <f t="shared" si="52"/>
        <v>0.0761904761904762</v>
      </c>
      <c r="S28" s="3">
        <f aca="true" t="shared" si="53" ref="S28:AH28">(S25*S22+S26*S19*0.6)/(S25+S26)</f>
        <v>0.075</v>
      </c>
      <c r="T28" s="3">
        <f t="shared" si="53"/>
        <v>0.07384615384615385</v>
      </c>
      <c r="U28" s="3">
        <f t="shared" si="53"/>
        <v>0.07272727272727272</v>
      </c>
      <c r="V28" s="3">
        <f t="shared" si="53"/>
        <v>0.07164179104477611</v>
      </c>
      <c r="W28" s="3">
        <f t="shared" si="53"/>
        <v>0.07058823529411763</v>
      </c>
      <c r="X28" s="3">
        <f t="shared" si="53"/>
        <v>0.06956521739130433</v>
      </c>
      <c r="Y28" s="3">
        <f t="shared" si="53"/>
        <v>0.06857142857142856</v>
      </c>
      <c r="Z28" s="3">
        <f t="shared" si="53"/>
        <v>0.0676056338028169</v>
      </c>
      <c r="AA28" s="3">
        <f t="shared" si="53"/>
        <v>0.06666666666666667</v>
      </c>
      <c r="AB28" s="3">
        <f t="shared" si="53"/>
        <v>0.06575342465753424</v>
      </c>
      <c r="AC28" s="3">
        <f t="shared" si="53"/>
        <v>0.06486486486486487</v>
      </c>
      <c r="AD28" s="3">
        <f t="shared" si="53"/>
        <v>0.064</v>
      </c>
      <c r="AE28" s="3">
        <f t="shared" si="53"/>
        <v>0.06315789473684211</v>
      </c>
      <c r="AF28" s="3">
        <f t="shared" si="53"/>
        <v>0.06233766233766234</v>
      </c>
      <c r="AG28" s="3">
        <f t="shared" si="53"/>
        <v>0.06153846153846154</v>
      </c>
      <c r="AH28" s="3">
        <f t="shared" si="53"/>
        <v>0.060759493670886074</v>
      </c>
      <c r="AI28" s="3">
        <f>(AI25*AI22+AI26*AI19*0.6)/(AI25+AI26)</f>
        <v>0.0600030001500075</v>
      </c>
      <c r="AJ28" s="3">
        <f aca="true" t="shared" si="54" ref="AJ28:AQ28">(AJ25*AJ22+AJ26*AJ19*0.6)/(AJ25+AJ26)</f>
        <v>0.0600030001500075</v>
      </c>
      <c r="AK28" s="3">
        <f t="shared" si="54"/>
        <v>0.0600030001500075</v>
      </c>
      <c r="AL28" s="3">
        <f t="shared" si="54"/>
        <v>0.0600030001500075</v>
      </c>
      <c r="AM28" s="3">
        <f t="shared" si="54"/>
        <v>0.0600030001500075</v>
      </c>
      <c r="AN28" s="3">
        <f t="shared" si="54"/>
        <v>0.0600030001500075</v>
      </c>
      <c r="AO28" s="3">
        <f t="shared" si="54"/>
        <v>0.0600030001500075</v>
      </c>
      <c r="AP28" s="3">
        <f t="shared" si="54"/>
        <v>0.0600030001500075</v>
      </c>
      <c r="AQ28" s="3">
        <f t="shared" si="54"/>
        <v>0.0600030001500075</v>
      </c>
    </row>
    <row r="29" s="4" customFormat="1" ht="12.75"/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.</cp:lastModifiedBy>
  <cp:lastPrinted>2003-11-25T11:18:29Z</cp:lastPrinted>
  <dcterms:created xsi:type="dcterms:W3CDTF">2004-02-11T18:07:15Z</dcterms:created>
  <dcterms:modified xsi:type="dcterms:W3CDTF">2004-03-11T11:45:19Z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