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435" windowHeight="9975" activeTab="0"/>
  </bookViews>
  <sheets>
    <sheet name="Tables1-4" sheetId="1" r:id="rId1"/>
    <sheet name="Tables5-7" sheetId="2" r:id="rId2"/>
    <sheet name="Table8" sheetId="3" r:id="rId3"/>
    <sheet name="Tables9-11" sheetId="4" r:id="rId4"/>
    <sheet name="Table12" sheetId="5" r:id="rId5"/>
    <sheet name="Tables13-14" sheetId="6" r:id="rId6"/>
    <sheet name="Tables15-16" sheetId="7" r:id="rId7"/>
    <sheet name="Table17" sheetId="8" r:id="rId8"/>
    <sheet name="Table18" sheetId="9" r:id="rId9"/>
    <sheet name="Table19" sheetId="10" r:id="rId10"/>
    <sheet name="Tables20-23" sheetId="11" r:id="rId11"/>
  </sheets>
  <definedNames/>
  <calcPr fullCalcOnLoad="1"/>
</workbook>
</file>

<file path=xl/sharedStrings.xml><?xml version="1.0" encoding="utf-8"?>
<sst xmlns="http://schemas.openxmlformats.org/spreadsheetml/2006/main" count="538" uniqueCount="231">
  <si>
    <r>
      <t xml:space="preserve">Table 1. </t>
    </r>
    <r>
      <rPr>
        <b/>
        <sz val="10"/>
        <color indexed="8"/>
        <rFont val="Times New Roman"/>
        <family val="1"/>
      </rPr>
      <t>Projected balance sheets and P&amp;Ls of Russoil ($000’s)</t>
    </r>
  </si>
  <si>
    <t>Cash</t>
  </si>
  <si>
    <t>Stocks</t>
  </si>
  <si>
    <t>Fixed assets</t>
  </si>
  <si>
    <t>Total assets</t>
  </si>
  <si>
    <t>Debt</t>
  </si>
  <si>
    <t>Equity</t>
  </si>
  <si>
    <t>Total</t>
  </si>
  <si>
    <t>Sales</t>
  </si>
  <si>
    <t xml:space="preserve">Cost of sales </t>
  </si>
  <si>
    <t>Gross margin</t>
  </si>
  <si>
    <t xml:space="preserve">General expenses </t>
  </si>
  <si>
    <t>Interests</t>
  </si>
  <si>
    <t>PBT</t>
  </si>
  <si>
    <t>Taxes (40%)</t>
  </si>
  <si>
    <t>Net income</t>
  </si>
  <si>
    <t>Dividends paid</t>
  </si>
  <si>
    <t>Initial stock</t>
  </si>
  <si>
    <t xml:space="preserve"> + Purchases</t>
  </si>
  <si>
    <t xml:space="preserve"> + Labor and other</t>
  </si>
  <si>
    <t xml:space="preserve"> - cost of sales</t>
  </si>
  <si>
    <t>Final stock</t>
  </si>
  <si>
    <t>Caja</t>
  </si>
  <si>
    <t>Inventarios</t>
  </si>
  <si>
    <t>Inmovilizado</t>
  </si>
  <si>
    <t>Total activo</t>
  </si>
  <si>
    <t>Deuda</t>
  </si>
  <si>
    <t>Recursos propios</t>
  </si>
  <si>
    <t>Ventas</t>
  </si>
  <si>
    <t>Coste de ventas</t>
  </si>
  <si>
    <t>Gastos generales</t>
  </si>
  <si>
    <t>Intereses</t>
  </si>
  <si>
    <t>BAI</t>
  </si>
  <si>
    <t>Impuestos (40%)</t>
  </si>
  <si>
    <t>Beneficio neto</t>
  </si>
  <si>
    <t>Dividendos</t>
  </si>
  <si>
    <t>Stock inicial</t>
  </si>
  <si>
    <t xml:space="preserve"> + Compras</t>
  </si>
  <si>
    <t xml:space="preserve"> + Mano de obra…</t>
  </si>
  <si>
    <t xml:space="preserve"> - coste de Ventas</t>
  </si>
  <si>
    <t>Stock final</t>
  </si>
  <si>
    <t>Margen bruto</t>
  </si>
  <si>
    <t>- gastos generales</t>
  </si>
  <si>
    <t>NOPBT</t>
  </si>
  <si>
    <t xml:space="preserve">Impuestos </t>
  </si>
  <si>
    <t>NOPAT</t>
  </si>
  <si>
    <t>- aumento de NOF</t>
  </si>
  <si>
    <t>FCF</t>
  </si>
  <si>
    <t xml:space="preserve"> + ∆D</t>
  </si>
  <si>
    <t xml:space="preserve"> - intereses (1-T)</t>
  </si>
  <si>
    <t>CFac</t>
  </si>
  <si>
    <t>CFd</t>
  </si>
  <si>
    <t>DTKu</t>
  </si>
  <si>
    <t>Ku</t>
  </si>
  <si>
    <t>Vu = VA (Ku; FCF)</t>
  </si>
  <si>
    <t>VTS = VA (Ku; D T Ku)</t>
  </si>
  <si>
    <t>E + D = VTS + Vu</t>
  </si>
  <si>
    <t>E = (E+D) – D</t>
  </si>
  <si>
    <t>Kd</t>
  </si>
  <si>
    <t>Ke</t>
  </si>
  <si>
    <t>Factor actual. CFac</t>
  </si>
  <si>
    <t>CFac actualizado</t>
  </si>
  <si>
    <t>E = VA(Ke; CFac)</t>
  </si>
  <si>
    <t>WACC</t>
  </si>
  <si>
    <t>Factor actual. FCF</t>
  </si>
  <si>
    <t>FCF actualizado</t>
  </si>
  <si>
    <t>E + D = VA (WACC; FCF)</t>
  </si>
  <si>
    <t>- general expenses</t>
  </si>
  <si>
    <t>taxes on NOPBT</t>
  </si>
  <si>
    <t>- increase of WCR</t>
  </si>
  <si>
    <t xml:space="preserve"> - int (1-T)</t>
  </si>
  <si>
    <t>ECF</t>
  </si>
  <si>
    <r>
      <t xml:space="preserve">Table 2. </t>
    </r>
    <r>
      <rPr>
        <b/>
        <sz val="10"/>
        <color indexed="8"/>
        <rFont val="Times New Roman"/>
        <family val="1"/>
      </rPr>
      <t>Projected monthly cash flows of Russoil ($000’s)</t>
    </r>
  </si>
  <si>
    <t>Table 3. Valuation of Russoil using APV with monthly data</t>
  </si>
  <si>
    <t>Vu = PV (Ku; FCF)</t>
  </si>
  <si>
    <t>VTS = PV (Ku; D T Ku)</t>
  </si>
  <si>
    <t>Table 4. Valuation of Russoil using the Equity cash flow method and the WACC method with monthly data</t>
  </si>
  <si>
    <t>E = PV(Ke; CFac)</t>
  </si>
  <si>
    <t>PV of ECF</t>
  </si>
  <si>
    <t>Factor for ECF</t>
  </si>
  <si>
    <t>Factor for FCF</t>
  </si>
  <si>
    <t>PV of FCF</t>
  </si>
  <si>
    <t>General expenses</t>
  </si>
  <si>
    <t>Interest</t>
  </si>
  <si>
    <t xml:space="preserve"> - general expenses</t>
  </si>
  <si>
    <t xml:space="preserve"> - increase of WCR</t>
  </si>
  <si>
    <t>Dividends</t>
  </si>
  <si>
    <t>december</t>
  </si>
  <si>
    <t>Stock initial</t>
  </si>
  <si>
    <t xml:space="preserve"> + salaries…</t>
  </si>
  <si>
    <r>
      <t xml:space="preserve">Table 5. </t>
    </r>
    <r>
      <rPr>
        <b/>
        <sz val="11"/>
        <color indexed="8"/>
        <rFont val="Arial Narrow"/>
        <family val="2"/>
      </rPr>
      <t>Projected annual balance sheets, P&amp;Ls and Cash flows of Russoil ($000’s) in December of every year</t>
    </r>
  </si>
  <si>
    <r>
      <t xml:space="preserve">Table 6. </t>
    </r>
    <r>
      <rPr>
        <b/>
        <sz val="11"/>
        <color indexed="8"/>
        <rFont val="Arial Narrow"/>
        <family val="2"/>
      </rPr>
      <t>Projected annual balance sheets, P&amp;Ls and Cash flows of Russoil ($000’s) in November of every year</t>
    </r>
  </si>
  <si>
    <t>Sum</t>
  </si>
  <si>
    <t>November</t>
  </si>
  <si>
    <r>
      <t xml:space="preserve">Table 7. </t>
    </r>
    <r>
      <rPr>
        <b/>
        <sz val="11"/>
        <rFont val="Arial Narrow"/>
        <family val="2"/>
      </rPr>
      <t>Annual Free Cash Flows of Russoil ($000’s) from tables 5 and 6, that is, depending upon we consider that every year finishes in December or in November.</t>
    </r>
  </si>
  <si>
    <t>FCF. Year finish in november</t>
  </si>
  <si>
    <t>FCF. Year finish in december</t>
  </si>
  <si>
    <t>diference</t>
  </si>
  <si>
    <t>Comprobación Vu</t>
  </si>
  <si>
    <t>Noviembre</t>
  </si>
  <si>
    <t xml:space="preserve">datos </t>
  </si>
  <si>
    <t>Valoración</t>
  </si>
  <si>
    <t>anuales</t>
  </si>
  <si>
    <t>Vu</t>
  </si>
  <si>
    <t>mensuales</t>
  </si>
  <si>
    <t>error</t>
  </si>
  <si>
    <t>DT Ku</t>
  </si>
  <si>
    <t>Valuation in november</t>
  </si>
  <si>
    <t>g</t>
  </si>
  <si>
    <t>Kuae</t>
  </si>
  <si>
    <t>5,17%*</t>
  </si>
  <si>
    <t>n</t>
  </si>
  <si>
    <t>Kuas</t>
  </si>
  <si>
    <t>Table 12. Valuation of Russoil using annual data, taking into consideration the seasonality through the discount rates</t>
  </si>
  <si>
    <t>line</t>
  </si>
  <si>
    <t>NOVEMBER</t>
  </si>
  <si>
    <t>FCF. purchases = 0</t>
  </si>
  <si>
    <t xml:space="preserve">Kuae </t>
  </si>
  <si>
    <r>
      <t>(1+Kuae)(1+Kua)</t>
    </r>
    <r>
      <rPr>
        <vertAlign val="superscript"/>
        <sz val="9"/>
        <color indexed="8"/>
        <rFont val="Times New Roman"/>
        <family val="1"/>
      </rPr>
      <t>n-1</t>
    </r>
  </si>
  <si>
    <t>Discount factor</t>
  </si>
  <si>
    <t>PV(FCF. purchases = 0)</t>
  </si>
  <si>
    <t>Purchases</t>
  </si>
  <si>
    <r>
      <t>(1+Kuas)(1+Kua)</t>
    </r>
    <r>
      <rPr>
        <vertAlign val="superscript"/>
        <sz val="9"/>
        <color indexed="8"/>
        <rFont val="Times New Roman"/>
        <family val="1"/>
      </rPr>
      <t>n-1</t>
    </r>
  </si>
  <si>
    <t>PV(Purchases)</t>
  </si>
  <si>
    <t>DECEMBER</t>
  </si>
  <si>
    <t>* 11 months in 2010</t>
  </si>
  <si>
    <t>Table 8. Valuation of Russoil using annual data, without taking into consideration the seasonality</t>
  </si>
  <si>
    <r>
      <t>Error = (</t>
    </r>
    <r>
      <rPr>
        <b/>
        <sz val="10"/>
        <color indexed="8"/>
        <rFont val="Times New Roman"/>
        <family val="1"/>
      </rPr>
      <t>E annual data - E monthly data) / E monthly data</t>
    </r>
  </si>
  <si>
    <t>Column #</t>
  </si>
  <si>
    <t>VTS</t>
  </si>
  <si>
    <t>D+E</t>
  </si>
  <si>
    <t>-D</t>
  </si>
  <si>
    <t>E annual data</t>
  </si>
  <si>
    <t>E monthly data</t>
  </si>
  <si>
    <t>Error</t>
  </si>
  <si>
    <t>Table 9. Sensitivity of the error of valuing Russoil using annual data, without taking into consideration the seasonality, with respect to the growth rate</t>
  </si>
  <si>
    <t>December</t>
  </si>
  <si>
    <t>Table 10. Sensitivity of the error of valuing Russoil using annual data, without taking into consideration the seasonality, with respect to the discount rate</t>
  </si>
  <si>
    <t>ßu</t>
  </si>
  <si>
    <t>Table 11. Valuation of Russoil using monthly data.</t>
  </si>
  <si>
    <t>Value in November 2003</t>
  </si>
  <si>
    <t>Present value of monthly free cash flows</t>
  </si>
  <si>
    <t>December 2003</t>
  </si>
  <si>
    <t>-</t>
  </si>
  <si>
    <t>November 2004</t>
  </si>
  <si>
    <t>December 2004</t>
  </si>
  <si>
    <t>November 2005</t>
  </si>
  <si>
    <t>December 2005</t>
  </si>
  <si>
    <t>November 2006</t>
  </si>
  <si>
    <t>December 2006</t>
  </si>
  <si>
    <t>November 2007</t>
  </si>
  <si>
    <t>December 2007</t>
  </si>
  <si>
    <t>November 2008</t>
  </si>
  <si>
    <t>December 2008</t>
  </si>
  <si>
    <t>November 2009</t>
  </si>
  <si>
    <t>December 2009</t>
  </si>
  <si>
    <t>November 2010</t>
  </si>
  <si>
    <t>SUM</t>
  </si>
  <si>
    <t>Value in December 2003</t>
  </si>
  <si>
    <t>January 2004</t>
  </si>
  <si>
    <t>January 2005</t>
  </si>
  <si>
    <t>January 2006</t>
  </si>
  <si>
    <t>January 2007</t>
  </si>
  <si>
    <t>January 2008</t>
  </si>
  <si>
    <t>January 2009</t>
  </si>
  <si>
    <t>January 2010</t>
  </si>
  <si>
    <t>December 2010</t>
  </si>
  <si>
    <t>FCF, purchases = 0</t>
  </si>
  <si>
    <t>Table 13. Correct Discount factor and correct annual discount rate to calculate the value of tax shields using annual data</t>
  </si>
  <si>
    <t>PV (DTKu;Ku)</t>
  </si>
  <si>
    <t>monthly</t>
  </si>
  <si>
    <t>Da T Kua</t>
  </si>
  <si>
    <t>Average annual debt (Da)</t>
  </si>
  <si>
    <t>1/</t>
  </si>
  <si>
    <t>discount</t>
  </si>
  <si>
    <t>Annual discount rate</t>
  </si>
  <si>
    <t>Da (average debt)</t>
  </si>
  <si>
    <t>Kua</t>
  </si>
  <si>
    <t>factor</t>
  </si>
  <si>
    <t>PV (DaTKua;Kua)</t>
  </si>
  <si>
    <t>annual</t>
  </si>
  <si>
    <r>
      <t>Table 14.  Error due to calculate the value of tax shields using annual data and average debt</t>
    </r>
    <r>
      <rPr>
        <sz val="11"/>
        <color indexed="8"/>
        <rFont val="Arial Narrow"/>
        <family val="2"/>
      </rPr>
      <t xml:space="preserve"> </t>
    </r>
  </si>
  <si>
    <t>Table 15.  Sensitivity to the monthly growth rate of the error due to calculate the value of tax shields using annual data and average debt</t>
  </si>
  <si>
    <t>Error in December 2010</t>
  </si>
  <si>
    <t>Error in November 2010</t>
  </si>
  <si>
    <t>Table 16.  Sensitivity to the discount rate of the error due to calculate the value of tax shields using annual data and average debt</t>
  </si>
  <si>
    <t>Table 17. Error due to calculate the value of tax shields of Russoil using annual data and average debt, instead of monthly data</t>
  </si>
  <si>
    <t>VTS calculated with annual data,  and average debt</t>
  </si>
  <si>
    <t>VTS calculated with monthly data</t>
  </si>
  <si>
    <t>Error of using annual data</t>
  </si>
  <si>
    <t>Table 18. Valuation of Russoil using annual data, average debt and average working capital requirements. Valuation performed in December 2003.</t>
  </si>
  <si>
    <t>Line</t>
  </si>
  <si>
    <t>Stocks average</t>
  </si>
  <si>
    <t xml:space="preserve"> - increase of WCR average</t>
  </si>
  <si>
    <t>FCFav (using WCR average)</t>
  </si>
  <si>
    <t>Vu = PV(FCFav; Kua)</t>
  </si>
  <si>
    <t>VTS = PV(Dav T Kua; Kua)</t>
  </si>
  <si>
    <t>EV = Vu + VTS</t>
  </si>
  <si>
    <t>E = EV - Da</t>
  </si>
  <si>
    <t>Table 19. Equity value using annual data, average debt and average working capital requirements. Comparison with the equity value using monthly data</t>
  </si>
  <si>
    <t>Equity value calculated with annual data and average values</t>
  </si>
  <si>
    <t>E = Vu + VTS - Da</t>
  </si>
  <si>
    <t>E monthly</t>
  </si>
  <si>
    <t>Table 20. Balance sheet of Russoil considering seeds as liquid assets</t>
  </si>
  <si>
    <t>Minimum stock</t>
  </si>
  <si>
    <t>Excess stock</t>
  </si>
  <si>
    <t>Debt financing excess liquid inventories</t>
  </si>
  <si>
    <t>Structural Debt</t>
  </si>
  <si>
    <t>Table 21. Monthly free cash flows of Russoil considering seeds as liquid assets</t>
  </si>
  <si>
    <t>- interest on excess seeds</t>
  </si>
  <si>
    <t>FCF = ECF</t>
  </si>
  <si>
    <t>1,355.6</t>
  </si>
  <si>
    <t>1,367.1</t>
  </si>
  <si>
    <t>E = (E+D) - D</t>
  </si>
  <si>
    <t>Equity value (E) considering the seeds as liquid assets</t>
  </si>
  <si>
    <t>Equity value (E) not considering the seeds as liquid assets</t>
  </si>
  <si>
    <t>1,378.7</t>
  </si>
  <si>
    <t>1,390.5</t>
  </si>
  <si>
    <t>1,402.3</t>
  </si>
  <si>
    <t>1,414.2</t>
  </si>
  <si>
    <t>1,426.2</t>
  </si>
  <si>
    <t>1,438.3</t>
  </si>
  <si>
    <t>1,450.6</t>
  </si>
  <si>
    <t>1,462.9</t>
  </si>
  <si>
    <t>1,475.3</t>
  </si>
  <si>
    <t>1,487.9</t>
  </si>
  <si>
    <t>1,337.7</t>
  </si>
  <si>
    <t>1,349.0</t>
  </si>
  <si>
    <t>1,360.5</t>
  </si>
  <si>
    <r>
      <t xml:space="preserve">Table 22. Valuation of Russoil using APV with monthly data, </t>
    </r>
    <r>
      <rPr>
        <b/>
        <sz val="11"/>
        <color indexed="8"/>
        <rFont val="Arial Narrow"/>
        <family val="2"/>
      </rPr>
      <t>considering seeds as liquid assets</t>
    </r>
  </si>
  <si>
    <r>
      <t xml:space="preserve">Table 23. Valuation of Russoil using APV with monthly data. Error of not </t>
    </r>
    <r>
      <rPr>
        <b/>
        <sz val="11"/>
        <color indexed="8"/>
        <rFont val="Arial Narrow"/>
        <family val="2"/>
      </rPr>
      <t>considering the seeds as liquid assets, when they are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</si>
</sst>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0.0"/>
    <numFmt numFmtId="172" formatCode="mm\-yy"/>
    <numFmt numFmtId="173" formatCode="#,##0.0"/>
    <numFmt numFmtId="174" formatCode="#,##0.0_);[Red]\(#,##0.0\)"/>
    <numFmt numFmtId="175" formatCode="0.000%"/>
    <numFmt numFmtId="176" formatCode="0.0E+00"/>
    <numFmt numFmtId="177" formatCode="0E+00"/>
    <numFmt numFmtId="178" formatCode="0.0%"/>
    <numFmt numFmtId="179" formatCode="#,##0.0;[Red]#,##0.0"/>
    <numFmt numFmtId="180" formatCode="#,##0.000"/>
    <numFmt numFmtId="181" formatCode="#,##0.0000"/>
    <numFmt numFmtId="182" formatCode="[$-C0A]dddd\,\ d&quot; de &quot;mmmm&quot; de &quot;yyyy"/>
    <numFmt numFmtId="183" formatCode="[$-C0A]mmm\-yy;@"/>
    <numFmt numFmtId="184" formatCode="0.00000"/>
    <numFmt numFmtId="185" formatCode="0.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8"/>
      <color indexed="8"/>
      <name val="Times"/>
      <family val="1"/>
    </font>
    <font>
      <b/>
      <sz val="8"/>
      <color indexed="8"/>
      <name val="Times"/>
      <family val="1"/>
    </font>
    <font>
      <b/>
      <sz val="10"/>
      <name val="Arial"/>
      <family val="0"/>
    </font>
    <font>
      <b/>
      <sz val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Times"/>
      <family val="1"/>
    </font>
    <font>
      <b/>
      <sz val="10"/>
      <color indexed="8"/>
      <name val="Times"/>
      <family val="1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5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5"/>
      <color rgb="FF000000"/>
      <name val="Times New Roman"/>
      <family val="1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b/>
      <sz val="11"/>
      <color rgb="FF000000"/>
      <name val="Times New Roman"/>
      <family val="1"/>
    </font>
    <font>
      <b/>
      <sz val="11"/>
      <color rgb="FF000000"/>
      <name val="Arial Narrow"/>
      <family val="2"/>
    </font>
    <font>
      <b/>
      <sz val="9"/>
      <color theme="1"/>
      <name val="Times New Roman"/>
      <family val="1"/>
    </font>
    <font>
      <b/>
      <sz val="5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29" borderId="1" applyNumberFormat="0" applyAlignment="0" applyProtection="0"/>
    <xf numFmtId="0" fontId="6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13" fillId="0" borderId="0">
      <alignment/>
      <protection/>
    </xf>
    <xf numFmtId="0" fontId="0" fillId="32" borderId="5" applyNumberFormat="0" applyFont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21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0" fillId="0" borderId="8" applyNumberFormat="0" applyFill="0" applyAlignment="0" applyProtection="0"/>
    <xf numFmtId="0" fontId="69" fillId="0" borderId="9" applyNumberFormat="0" applyFill="0" applyAlignment="0" applyProtection="0"/>
  </cellStyleXfs>
  <cellXfs count="294">
    <xf numFmtId="0" fontId="0" fillId="0" borderId="0" xfId="0" applyFont="1" applyAlignment="1">
      <alignment/>
    </xf>
    <xf numFmtId="0" fontId="70" fillId="0" borderId="0" xfId="0" applyFont="1" applyAlignment="1">
      <alignment horizontal="left" vertical="center"/>
    </xf>
    <xf numFmtId="0" fontId="71" fillId="0" borderId="10" xfId="0" applyFont="1" applyBorder="1" applyAlignment="1">
      <alignment vertical="center"/>
    </xf>
    <xf numFmtId="0" fontId="71" fillId="0" borderId="0" xfId="0" applyFont="1" applyAlignment="1">
      <alignment horizontal="right" vertical="center"/>
    </xf>
    <xf numFmtId="0" fontId="71" fillId="0" borderId="11" xfId="0" applyFont="1" applyBorder="1" applyAlignment="1">
      <alignment vertical="center"/>
    </xf>
    <xf numFmtId="0" fontId="72" fillId="0" borderId="12" xfId="0" applyFont="1" applyBorder="1" applyAlignment="1">
      <alignment vertical="center"/>
    </xf>
    <xf numFmtId="0" fontId="73" fillId="0" borderId="11" xfId="0" applyFont="1" applyBorder="1" applyAlignment="1">
      <alignment vertical="center"/>
    </xf>
    <xf numFmtId="0" fontId="72" fillId="0" borderId="11" xfId="0" applyFont="1" applyBorder="1" applyAlignment="1">
      <alignment vertical="center"/>
    </xf>
    <xf numFmtId="0" fontId="71" fillId="0" borderId="13" xfId="0" applyFont="1" applyBorder="1" applyAlignment="1">
      <alignment vertical="center"/>
    </xf>
    <xf numFmtId="0" fontId="71" fillId="0" borderId="12" xfId="0" applyFont="1" applyBorder="1" applyAlignment="1">
      <alignment vertical="center"/>
    </xf>
    <xf numFmtId="172" fontId="3" fillId="0" borderId="0" xfId="0" applyNumberFormat="1" applyFont="1" applyBorder="1" applyAlignment="1">
      <alignment horizontal="right" vertical="top" wrapText="1"/>
    </xf>
    <xf numFmtId="172" fontId="4" fillId="0" borderId="13" xfId="0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 horizontal="right" vertical="top" wrapText="1"/>
    </xf>
    <xf numFmtId="172" fontId="4" fillId="0" borderId="15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173" fontId="5" fillId="0" borderId="16" xfId="0" applyNumberFormat="1" applyFont="1" applyBorder="1" applyAlignment="1">
      <alignment/>
    </xf>
    <xf numFmtId="173" fontId="5" fillId="0" borderId="17" xfId="0" applyNumberFormat="1" applyFont="1" applyBorder="1" applyAlignment="1">
      <alignment/>
    </xf>
    <xf numFmtId="0" fontId="3" fillId="0" borderId="11" xfId="0" applyFont="1" applyBorder="1" applyAlignment="1">
      <alignment vertical="top" wrapText="1"/>
    </xf>
    <xf numFmtId="173" fontId="5" fillId="0" borderId="0" xfId="0" applyNumberFormat="1" applyFont="1" applyBorder="1" applyAlignment="1">
      <alignment/>
    </xf>
    <xf numFmtId="173" fontId="5" fillId="0" borderId="18" xfId="0" applyNumberFormat="1" applyFont="1" applyBorder="1" applyAlignment="1">
      <alignment/>
    </xf>
    <xf numFmtId="173" fontId="3" fillId="0" borderId="0" xfId="0" applyNumberFormat="1" applyFont="1" applyBorder="1" applyAlignment="1">
      <alignment horizontal="right" vertical="top" wrapText="1"/>
    </xf>
    <xf numFmtId="173" fontId="3" fillId="0" borderId="18" xfId="0" applyNumberFormat="1" applyFont="1" applyBorder="1" applyAlignment="1">
      <alignment horizontal="right" vertical="top" wrapText="1"/>
    </xf>
    <xf numFmtId="173" fontId="4" fillId="0" borderId="19" xfId="0" applyNumberFormat="1" applyFont="1" applyBorder="1" applyAlignment="1">
      <alignment horizontal="right" vertical="top" wrapText="1"/>
    </xf>
    <xf numFmtId="173" fontId="4" fillId="0" borderId="2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173" fontId="3" fillId="0" borderId="0" xfId="0" applyNumberFormat="1" applyFont="1" applyAlignment="1">
      <alignment horizontal="right" vertical="top" wrapText="1"/>
    </xf>
    <xf numFmtId="173" fontId="4" fillId="0" borderId="0" xfId="0" applyNumberFormat="1" applyFont="1" applyAlignment="1">
      <alignment horizontal="right" vertical="top" wrapText="1"/>
    </xf>
    <xf numFmtId="173" fontId="3" fillId="0" borderId="16" xfId="0" applyNumberFormat="1" applyFont="1" applyBorder="1" applyAlignment="1">
      <alignment horizontal="right" vertical="top" wrapText="1"/>
    </xf>
    <xf numFmtId="173" fontId="6" fillId="0" borderId="0" xfId="0" applyNumberFormat="1" applyFont="1" applyBorder="1" applyAlignment="1">
      <alignment horizontal="right" vertical="top" wrapText="1"/>
    </xf>
    <xf numFmtId="173" fontId="4" fillId="0" borderId="0" xfId="0" applyNumberFormat="1" applyFont="1" applyBorder="1" applyAlignment="1">
      <alignment horizontal="right" vertical="top" wrapText="1"/>
    </xf>
    <xf numFmtId="0" fontId="3" fillId="0" borderId="13" xfId="0" applyFont="1" applyBorder="1" applyAlignment="1">
      <alignment vertical="top" wrapText="1"/>
    </xf>
    <xf numFmtId="173" fontId="3" fillId="0" borderId="14" xfId="0" applyNumberFormat="1" applyFont="1" applyBorder="1" applyAlignment="1">
      <alignment horizontal="right" vertical="top" wrapText="1"/>
    </xf>
    <xf numFmtId="173" fontId="5" fillId="0" borderId="14" xfId="0" applyNumberFormat="1" applyFont="1" applyBorder="1" applyAlignment="1">
      <alignment/>
    </xf>
    <xf numFmtId="173" fontId="5" fillId="0" borderId="15" xfId="0" applyNumberFormat="1" applyFont="1" applyBorder="1" applyAlignment="1">
      <alignment/>
    </xf>
    <xf numFmtId="0" fontId="5" fillId="0" borderId="14" xfId="0" applyFont="1" applyBorder="1" applyAlignment="1">
      <alignment/>
    </xf>
    <xf numFmtId="173" fontId="3" fillId="0" borderId="17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173" fontId="3" fillId="0" borderId="19" xfId="0" applyNumberFormat="1" applyFont="1" applyBorder="1" applyAlignment="1">
      <alignment horizontal="right" vertical="top" wrapText="1"/>
    </xf>
    <xf numFmtId="173" fontId="3" fillId="0" borderId="20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Border="1" applyAlignment="1">
      <alignment/>
    </xf>
    <xf numFmtId="172" fontId="3" fillId="0" borderId="13" xfId="0" applyNumberFormat="1" applyFont="1" applyBorder="1" applyAlignment="1">
      <alignment horizontal="right" vertical="top" wrapText="1"/>
    </xf>
    <xf numFmtId="0" fontId="0" fillId="0" borderId="16" xfId="0" applyBorder="1" applyAlignment="1">
      <alignment/>
    </xf>
    <xf numFmtId="173" fontId="5" fillId="0" borderId="16" xfId="0" applyNumberFormat="1" applyFont="1" applyBorder="1" applyAlignment="1">
      <alignment/>
    </xf>
    <xf numFmtId="173" fontId="5" fillId="0" borderId="17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173" fontId="5" fillId="0" borderId="18" xfId="0" applyNumberFormat="1" applyFont="1" applyBorder="1" applyAlignment="1">
      <alignment/>
    </xf>
    <xf numFmtId="0" fontId="9" fillId="0" borderId="19" xfId="0" applyFont="1" applyBorder="1" applyAlignment="1">
      <alignment/>
    </xf>
    <xf numFmtId="173" fontId="10" fillId="0" borderId="19" xfId="0" applyNumberFormat="1" applyFont="1" applyBorder="1" applyAlignment="1">
      <alignment/>
    </xf>
    <xf numFmtId="173" fontId="10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173" fontId="5" fillId="0" borderId="19" xfId="0" applyNumberFormat="1" applyFont="1" applyBorder="1" applyAlignment="1">
      <alignment/>
    </xf>
    <xf numFmtId="173" fontId="5" fillId="0" borderId="20" xfId="0" applyNumberFormat="1" applyFont="1" applyBorder="1" applyAlignment="1">
      <alignment/>
    </xf>
    <xf numFmtId="0" fontId="5" fillId="0" borderId="0" xfId="0" applyFont="1" applyAlignment="1">
      <alignment/>
    </xf>
    <xf numFmtId="173" fontId="5" fillId="0" borderId="0" xfId="0" applyNumberFormat="1" applyFont="1" applyAlignment="1">
      <alignment/>
    </xf>
    <xf numFmtId="0" fontId="8" fillId="0" borderId="0" xfId="0" applyFont="1" applyAlignment="1">
      <alignment horizontal="right" vertical="top" wrapText="1"/>
    </xf>
    <xf numFmtId="0" fontId="7" fillId="0" borderId="21" xfId="0" applyFont="1" applyBorder="1" applyAlignment="1">
      <alignment vertical="top" wrapText="1"/>
    </xf>
    <xf numFmtId="10" fontId="7" fillId="0" borderId="21" xfId="0" applyNumberFormat="1" applyFont="1" applyBorder="1" applyAlignment="1">
      <alignment horizontal="right" vertical="top" wrapText="1"/>
    </xf>
    <xf numFmtId="174" fontId="7" fillId="0" borderId="21" xfId="0" applyNumberFormat="1" applyFont="1" applyBorder="1" applyAlignment="1">
      <alignment horizontal="right" vertical="top" wrapText="1"/>
    </xf>
    <xf numFmtId="174" fontId="8" fillId="0" borderId="21" xfId="0" applyNumberFormat="1" applyFont="1" applyBorder="1" applyAlignment="1">
      <alignment horizontal="right" vertical="top" wrapText="1"/>
    </xf>
    <xf numFmtId="172" fontId="4" fillId="0" borderId="10" xfId="0" applyNumberFormat="1" applyFont="1" applyBorder="1" applyAlignment="1">
      <alignment horizontal="right" vertical="top" wrapText="1"/>
    </xf>
    <xf numFmtId="172" fontId="4" fillId="0" borderId="16" xfId="0" applyNumberFormat="1" applyFont="1" applyBorder="1" applyAlignment="1">
      <alignment horizontal="right" vertical="top" wrapText="1"/>
    </xf>
    <xf numFmtId="172" fontId="4" fillId="0" borderId="17" xfId="0" applyNumberFormat="1" applyFont="1" applyBorder="1" applyAlignment="1">
      <alignment horizontal="right" vertical="top" wrapText="1"/>
    </xf>
    <xf numFmtId="0" fontId="3" fillId="0" borderId="21" xfId="0" applyFont="1" applyBorder="1" applyAlignment="1">
      <alignment vertical="top" wrapText="1"/>
    </xf>
    <xf numFmtId="2" fontId="7" fillId="0" borderId="21" xfId="0" applyNumberFormat="1" applyFont="1" applyBorder="1" applyAlignment="1">
      <alignment horizontal="right" vertical="top" wrapText="1"/>
    </xf>
    <xf numFmtId="173" fontId="7" fillId="0" borderId="21" xfId="0" applyNumberFormat="1" applyFont="1" applyBorder="1" applyAlignment="1">
      <alignment horizontal="right" vertical="top" wrapText="1"/>
    </xf>
    <xf numFmtId="171" fontId="7" fillId="0" borderId="21" xfId="0" applyNumberFormat="1" applyFont="1" applyBorder="1" applyAlignment="1">
      <alignment horizontal="right" vertical="top" wrapText="1"/>
    </xf>
    <xf numFmtId="0" fontId="71" fillId="0" borderId="0" xfId="0" applyFont="1" applyBorder="1" applyAlignment="1">
      <alignment vertical="center" wrapText="1"/>
    </xf>
    <xf numFmtId="0" fontId="7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0" fontId="74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1" fillId="0" borderId="21" xfId="0" applyFont="1" applyBorder="1" applyAlignment="1">
      <alignment horizontal="left" vertical="top" wrapText="1"/>
    </xf>
    <xf numFmtId="175" fontId="11" fillId="0" borderId="21" xfId="55" applyNumberFormat="1" applyFont="1" applyBorder="1" applyAlignment="1">
      <alignment horizontal="right" vertical="top" wrapText="1"/>
    </xf>
    <xf numFmtId="172" fontId="12" fillId="0" borderId="0" xfId="0" applyNumberFormat="1" applyFont="1" applyBorder="1" applyAlignment="1">
      <alignment horizontal="right" vertical="top" wrapText="1"/>
    </xf>
    <xf numFmtId="0" fontId="75" fillId="0" borderId="0" xfId="0" applyFont="1" applyAlignment="1">
      <alignment/>
    </xf>
    <xf numFmtId="0" fontId="11" fillId="0" borderId="21" xfId="0" applyFont="1" applyBorder="1" applyAlignment="1">
      <alignment vertical="top" wrapText="1"/>
    </xf>
    <xf numFmtId="10" fontId="14" fillId="0" borderId="21" xfId="0" applyNumberFormat="1" applyFont="1" applyBorder="1" applyAlignment="1">
      <alignment horizontal="right" vertical="top" wrapText="1"/>
    </xf>
    <xf numFmtId="173" fontId="15" fillId="0" borderId="21" xfId="0" applyNumberFormat="1" applyFont="1" applyBorder="1" applyAlignment="1">
      <alignment horizontal="right" vertical="top" wrapText="1"/>
    </xf>
    <xf numFmtId="173" fontId="14" fillId="0" borderId="21" xfId="0" applyNumberFormat="1" applyFont="1" applyBorder="1" applyAlignment="1">
      <alignment horizontal="right" vertical="top" wrapText="1"/>
    </xf>
    <xf numFmtId="0" fontId="76" fillId="0" borderId="0" xfId="0" applyFont="1" applyAlignment="1">
      <alignment/>
    </xf>
    <xf numFmtId="0" fontId="9" fillId="0" borderId="19" xfId="0" applyFont="1" applyBorder="1" applyAlignment="1">
      <alignment/>
    </xf>
    <xf numFmtId="173" fontId="10" fillId="0" borderId="19" xfId="0" applyNumberFormat="1" applyFont="1" applyBorder="1" applyAlignment="1">
      <alignment/>
    </xf>
    <xf numFmtId="173" fontId="10" fillId="0" borderId="20" xfId="0" applyNumberFormat="1" applyFont="1" applyBorder="1" applyAlignment="1">
      <alignment/>
    </xf>
    <xf numFmtId="173" fontId="5" fillId="0" borderId="19" xfId="0" applyNumberFormat="1" applyFont="1" applyBorder="1" applyAlignment="1">
      <alignment/>
    </xf>
    <xf numFmtId="173" fontId="5" fillId="0" borderId="20" xfId="0" applyNumberFormat="1" applyFont="1" applyBorder="1" applyAlignment="1">
      <alignment/>
    </xf>
    <xf numFmtId="173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71" fillId="0" borderId="10" xfId="0" applyFont="1" applyBorder="1" applyAlignment="1">
      <alignment vertical="center" wrapText="1"/>
    </xf>
    <xf numFmtId="0" fontId="71" fillId="0" borderId="11" xfId="0" applyFont="1" applyBorder="1" applyAlignment="1">
      <alignment vertical="center" wrapText="1"/>
    </xf>
    <xf numFmtId="0" fontId="72" fillId="0" borderId="12" xfId="0" applyFont="1" applyBorder="1" applyAlignment="1">
      <alignment vertical="center" wrapText="1"/>
    </xf>
    <xf numFmtId="0" fontId="77" fillId="0" borderId="0" xfId="0" applyFont="1" applyAlignment="1">
      <alignment horizontal="right" vertical="center" wrapText="1"/>
    </xf>
    <xf numFmtId="0" fontId="73" fillId="0" borderId="11" xfId="0" applyFont="1" applyBorder="1" applyAlignment="1">
      <alignment vertical="center" wrapText="1"/>
    </xf>
    <xf numFmtId="0" fontId="72" fillId="0" borderId="13" xfId="0" applyFont="1" applyBorder="1" applyAlignment="1">
      <alignment vertical="center" wrapText="1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 horizontal="left" vertical="center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9" xfId="0" applyFont="1" applyBorder="1" applyAlignment="1">
      <alignment/>
    </xf>
    <xf numFmtId="171" fontId="5" fillId="0" borderId="0" xfId="0" applyNumberFormat="1" applyFont="1" applyAlignment="1">
      <alignment/>
    </xf>
    <xf numFmtId="0" fontId="81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178" fontId="10" fillId="0" borderId="19" xfId="54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6" fillId="0" borderId="22" xfId="0" applyFont="1" applyFill="1" applyBorder="1" applyAlignment="1">
      <alignment vertical="top" wrapText="1"/>
    </xf>
    <xf numFmtId="173" fontId="19" fillId="0" borderId="0" xfId="0" applyNumberFormat="1" applyFont="1" applyAlignment="1">
      <alignment/>
    </xf>
    <xf numFmtId="0" fontId="8" fillId="0" borderId="0" xfId="0" applyFont="1" applyFill="1" applyBorder="1" applyAlignment="1">
      <alignment vertical="top" wrapText="1"/>
    </xf>
    <xf numFmtId="174" fontId="5" fillId="0" borderId="16" xfId="0" applyNumberFormat="1" applyFont="1" applyBorder="1" applyAlignment="1">
      <alignment/>
    </xf>
    <xf numFmtId="174" fontId="5" fillId="0" borderId="17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174" fontId="5" fillId="0" borderId="0" xfId="0" applyNumberFormat="1" applyFont="1" applyBorder="1" applyAlignment="1">
      <alignment/>
    </xf>
    <xf numFmtId="174" fontId="5" fillId="0" borderId="18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173" fontId="20" fillId="0" borderId="0" xfId="0" applyNumberFormat="1" applyFont="1" applyAlignment="1">
      <alignment/>
    </xf>
    <xf numFmtId="172" fontId="21" fillId="0" borderId="0" xfId="0" applyNumberFormat="1" applyFont="1" applyBorder="1" applyAlignment="1">
      <alignment horizontal="right" vertical="top" wrapText="1"/>
    </xf>
    <xf numFmtId="172" fontId="22" fillId="0" borderId="13" xfId="0" applyNumberFormat="1" applyFont="1" applyBorder="1" applyAlignment="1">
      <alignment horizontal="right" vertical="top" wrapText="1"/>
    </xf>
    <xf numFmtId="172" fontId="22" fillId="0" borderId="14" xfId="0" applyNumberFormat="1" applyFont="1" applyBorder="1" applyAlignment="1">
      <alignment horizontal="right" vertical="top" wrapText="1"/>
    </xf>
    <xf numFmtId="172" fontId="22" fillId="0" borderId="15" xfId="0" applyNumberFormat="1" applyFont="1" applyBorder="1" applyAlignment="1">
      <alignment horizontal="right" vertical="top" wrapText="1"/>
    </xf>
    <xf numFmtId="0" fontId="21" fillId="0" borderId="10" xfId="0" applyFont="1" applyBorder="1" applyAlignment="1">
      <alignment vertical="top" wrapText="1"/>
    </xf>
    <xf numFmtId="173" fontId="20" fillId="0" borderId="16" xfId="0" applyNumberFormat="1" applyFont="1" applyBorder="1" applyAlignment="1">
      <alignment/>
    </xf>
    <xf numFmtId="173" fontId="20" fillId="0" borderId="17" xfId="0" applyNumberFormat="1" applyFont="1" applyBorder="1" applyAlignment="1">
      <alignment/>
    </xf>
    <xf numFmtId="0" fontId="21" fillId="0" borderId="11" xfId="0" applyFont="1" applyBorder="1" applyAlignment="1">
      <alignment vertical="top" wrapText="1"/>
    </xf>
    <xf numFmtId="173" fontId="20" fillId="0" borderId="0" xfId="0" applyNumberFormat="1" applyFont="1" applyBorder="1" applyAlignment="1">
      <alignment/>
    </xf>
    <xf numFmtId="173" fontId="20" fillId="0" borderId="18" xfId="0" applyNumberFormat="1" applyFont="1" applyBorder="1" applyAlignment="1">
      <alignment/>
    </xf>
    <xf numFmtId="173" fontId="21" fillId="0" borderId="0" xfId="0" applyNumberFormat="1" applyFont="1" applyBorder="1" applyAlignment="1">
      <alignment horizontal="right" vertical="top" wrapText="1"/>
    </xf>
    <xf numFmtId="173" fontId="21" fillId="0" borderId="18" xfId="0" applyNumberFormat="1" applyFont="1" applyBorder="1" applyAlignment="1">
      <alignment horizontal="right" vertical="top" wrapText="1"/>
    </xf>
    <xf numFmtId="0" fontId="22" fillId="0" borderId="12" xfId="0" applyFont="1" applyBorder="1" applyAlignment="1">
      <alignment vertical="top" wrapText="1"/>
    </xf>
    <xf numFmtId="173" fontId="22" fillId="0" borderId="19" xfId="0" applyNumberFormat="1" applyFont="1" applyBorder="1" applyAlignment="1">
      <alignment horizontal="right" vertical="top" wrapText="1"/>
    </xf>
    <xf numFmtId="173" fontId="22" fillId="0" borderId="20" xfId="0" applyNumberFormat="1" applyFont="1" applyBorder="1" applyAlignment="1">
      <alignment horizontal="right" vertical="top" wrapText="1"/>
    </xf>
    <xf numFmtId="0" fontId="21" fillId="0" borderId="0" xfId="0" applyFont="1" applyAlignment="1">
      <alignment horizontal="right" vertical="top" wrapText="1"/>
    </xf>
    <xf numFmtId="173" fontId="21" fillId="0" borderId="0" xfId="0" applyNumberFormat="1" applyFont="1" applyAlignment="1">
      <alignment horizontal="right" vertical="top" wrapText="1"/>
    </xf>
    <xf numFmtId="173" fontId="22" fillId="0" borderId="0" xfId="0" applyNumberFormat="1" applyFont="1" applyAlignment="1">
      <alignment horizontal="right" vertical="top" wrapText="1"/>
    </xf>
    <xf numFmtId="173" fontId="21" fillId="0" borderId="16" xfId="0" applyNumberFormat="1" applyFont="1" applyBorder="1" applyAlignment="1">
      <alignment horizontal="right" vertical="top" wrapText="1"/>
    </xf>
    <xf numFmtId="0" fontId="23" fillId="0" borderId="11" xfId="0" applyFont="1" applyBorder="1" applyAlignment="1">
      <alignment vertical="top" wrapText="1"/>
    </xf>
    <xf numFmtId="173" fontId="23" fillId="0" borderId="0" xfId="0" applyNumberFormat="1" applyFont="1" applyBorder="1" applyAlignment="1">
      <alignment horizontal="right" vertical="top" wrapText="1"/>
    </xf>
    <xf numFmtId="0" fontId="22" fillId="0" borderId="11" xfId="0" applyFont="1" applyBorder="1" applyAlignment="1">
      <alignment vertical="top" wrapText="1"/>
    </xf>
    <xf numFmtId="173" fontId="22" fillId="0" borderId="0" xfId="0" applyNumberFormat="1" applyFont="1" applyBorder="1" applyAlignment="1">
      <alignment horizontal="right" vertical="top" wrapText="1"/>
    </xf>
    <xf numFmtId="0" fontId="21" fillId="0" borderId="13" xfId="0" applyFont="1" applyBorder="1" applyAlignment="1">
      <alignment vertical="top" wrapText="1"/>
    </xf>
    <xf numFmtId="173" fontId="21" fillId="0" borderId="14" xfId="0" applyNumberFormat="1" applyFont="1" applyBorder="1" applyAlignment="1">
      <alignment horizontal="right" vertical="top" wrapText="1"/>
    </xf>
    <xf numFmtId="173" fontId="20" fillId="0" borderId="14" xfId="0" applyNumberFormat="1" applyFont="1" applyBorder="1" applyAlignment="1">
      <alignment/>
    </xf>
    <xf numFmtId="173" fontId="20" fillId="0" borderId="15" xfId="0" applyNumberFormat="1" applyFont="1" applyBorder="1" applyAlignment="1">
      <alignment/>
    </xf>
    <xf numFmtId="0" fontId="20" fillId="0" borderId="14" xfId="0" applyFont="1" applyBorder="1" applyAlignment="1">
      <alignment/>
    </xf>
    <xf numFmtId="173" fontId="21" fillId="0" borderId="17" xfId="0" applyNumberFormat="1" applyFont="1" applyBorder="1" applyAlignment="1">
      <alignment horizontal="right" vertical="top" wrapText="1"/>
    </xf>
    <xf numFmtId="0" fontId="21" fillId="0" borderId="12" xfId="0" applyFont="1" applyBorder="1" applyAlignment="1">
      <alignment vertical="top" wrapText="1"/>
    </xf>
    <xf numFmtId="173" fontId="21" fillId="0" borderId="19" xfId="0" applyNumberFormat="1" applyFont="1" applyBorder="1" applyAlignment="1">
      <alignment horizontal="right" vertical="top" wrapText="1"/>
    </xf>
    <xf numFmtId="173" fontId="21" fillId="0" borderId="20" xfId="0" applyNumberFormat="1" applyFont="1" applyBorder="1" applyAlignment="1">
      <alignment horizontal="right" vertical="top" wrapText="1"/>
    </xf>
    <xf numFmtId="0" fontId="21" fillId="0" borderId="0" xfId="0" applyFont="1" applyAlignment="1">
      <alignment/>
    </xf>
    <xf numFmtId="172" fontId="20" fillId="0" borderId="0" xfId="0" applyNumberFormat="1" applyFont="1" applyAlignment="1">
      <alignment/>
    </xf>
    <xf numFmtId="172" fontId="21" fillId="0" borderId="13" xfId="0" applyNumberFormat="1" applyFont="1" applyBorder="1" applyAlignment="1">
      <alignment horizontal="right" vertical="top" wrapText="1"/>
    </xf>
    <xf numFmtId="0" fontId="78" fillId="0" borderId="0" xfId="0" applyFont="1" applyBorder="1" applyAlignment="1">
      <alignment/>
    </xf>
    <xf numFmtId="0" fontId="78" fillId="0" borderId="16" xfId="0" applyFont="1" applyBorder="1" applyAlignment="1">
      <alignment/>
    </xf>
    <xf numFmtId="0" fontId="22" fillId="0" borderId="12" xfId="0" applyFont="1" applyBorder="1" applyAlignment="1">
      <alignment horizontal="justify" vertical="top" wrapText="1"/>
    </xf>
    <xf numFmtId="0" fontId="24" fillId="0" borderId="19" xfId="0" applyFont="1" applyBorder="1" applyAlignment="1">
      <alignment/>
    </xf>
    <xf numFmtId="173" fontId="25" fillId="0" borderId="19" xfId="0" applyNumberFormat="1" applyFont="1" applyBorder="1" applyAlignment="1">
      <alignment/>
    </xf>
    <xf numFmtId="173" fontId="25" fillId="0" borderId="20" xfId="0" applyNumberFormat="1" applyFont="1" applyBorder="1" applyAlignment="1">
      <alignment/>
    </xf>
    <xf numFmtId="0" fontId="78" fillId="0" borderId="19" xfId="0" applyFont="1" applyBorder="1" applyAlignment="1">
      <alignment/>
    </xf>
    <xf numFmtId="173" fontId="20" fillId="0" borderId="19" xfId="0" applyNumberFormat="1" applyFont="1" applyBorder="1" applyAlignment="1">
      <alignment/>
    </xf>
    <xf numFmtId="173" fontId="20" fillId="0" borderId="20" xfId="0" applyNumberFormat="1" applyFont="1" applyBorder="1" applyAlignment="1">
      <alignment/>
    </xf>
    <xf numFmtId="0" fontId="22" fillId="0" borderId="0" xfId="0" applyFont="1" applyAlignment="1">
      <alignment horizontal="right" vertical="top" wrapText="1"/>
    </xf>
    <xf numFmtId="0" fontId="21" fillId="0" borderId="21" xfId="0" applyFont="1" applyBorder="1" applyAlignment="1">
      <alignment vertical="top" wrapText="1"/>
    </xf>
    <xf numFmtId="10" fontId="21" fillId="0" borderId="21" xfId="0" applyNumberFormat="1" applyFont="1" applyBorder="1" applyAlignment="1">
      <alignment horizontal="right" vertical="top" wrapText="1"/>
    </xf>
    <xf numFmtId="174" fontId="21" fillId="0" borderId="21" xfId="0" applyNumberFormat="1" applyFont="1" applyBorder="1" applyAlignment="1">
      <alignment horizontal="right" vertical="top" wrapText="1"/>
    </xf>
    <xf numFmtId="174" fontId="22" fillId="0" borderId="21" xfId="0" applyNumberFormat="1" applyFont="1" applyBorder="1" applyAlignment="1">
      <alignment horizontal="right" vertical="top" wrapText="1"/>
    </xf>
    <xf numFmtId="172" fontId="22" fillId="0" borderId="10" xfId="0" applyNumberFormat="1" applyFont="1" applyBorder="1" applyAlignment="1">
      <alignment horizontal="right" vertical="top" wrapText="1"/>
    </xf>
    <xf numFmtId="172" fontId="22" fillId="0" borderId="16" xfId="0" applyNumberFormat="1" applyFont="1" applyBorder="1" applyAlignment="1">
      <alignment horizontal="right" vertical="top" wrapText="1"/>
    </xf>
    <xf numFmtId="172" fontId="22" fillId="0" borderId="17" xfId="0" applyNumberFormat="1" applyFont="1" applyBorder="1" applyAlignment="1">
      <alignment horizontal="right" vertical="top" wrapText="1"/>
    </xf>
    <xf numFmtId="0" fontId="21" fillId="0" borderId="21" xfId="0" applyFont="1" applyBorder="1" applyAlignment="1">
      <alignment horizontal="left" vertical="top" wrapText="1"/>
    </xf>
    <xf numFmtId="175" fontId="21" fillId="0" borderId="21" xfId="55" applyNumberFormat="1" applyFont="1" applyBorder="1" applyAlignment="1">
      <alignment horizontal="right" vertical="top" wrapText="1"/>
    </xf>
    <xf numFmtId="172" fontId="22" fillId="0" borderId="0" xfId="0" applyNumberFormat="1" applyFont="1" applyBorder="1" applyAlignment="1">
      <alignment horizontal="right" vertical="top" wrapText="1"/>
    </xf>
    <xf numFmtId="2" fontId="21" fillId="0" borderId="21" xfId="0" applyNumberFormat="1" applyFont="1" applyBorder="1" applyAlignment="1">
      <alignment horizontal="right" vertical="top" wrapText="1"/>
    </xf>
    <xf numFmtId="173" fontId="22" fillId="0" borderId="21" xfId="0" applyNumberFormat="1" applyFont="1" applyBorder="1" applyAlignment="1">
      <alignment horizontal="right" vertical="top" wrapText="1"/>
    </xf>
    <xf numFmtId="173" fontId="21" fillId="0" borderId="21" xfId="0" applyNumberFormat="1" applyFont="1" applyBorder="1" applyAlignment="1">
      <alignment horizontal="right" vertical="top" wrapText="1"/>
    </xf>
    <xf numFmtId="171" fontId="21" fillId="0" borderId="21" xfId="0" applyNumberFormat="1" applyFont="1" applyBorder="1" applyAlignment="1">
      <alignment horizontal="right" vertical="top" wrapText="1"/>
    </xf>
    <xf numFmtId="0" fontId="71" fillId="0" borderId="23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right" vertical="center" wrapText="1"/>
    </xf>
    <xf numFmtId="0" fontId="82" fillId="0" borderId="15" xfId="0" applyFont="1" applyBorder="1" applyAlignment="1">
      <alignment horizontal="right" vertical="center" wrapText="1"/>
    </xf>
    <xf numFmtId="0" fontId="71" fillId="0" borderId="0" xfId="0" applyFont="1" applyAlignment="1">
      <alignment vertical="center" wrapText="1"/>
    </xf>
    <xf numFmtId="0" fontId="72" fillId="0" borderId="0" xfId="0" applyFont="1" applyAlignment="1">
      <alignment vertical="center" wrapText="1"/>
    </xf>
    <xf numFmtId="0" fontId="71" fillId="0" borderId="0" xfId="0" applyFont="1" applyAlignment="1">
      <alignment horizontal="right" vertical="center" wrapText="1"/>
    </xf>
    <xf numFmtId="0" fontId="71" fillId="0" borderId="0" xfId="0" applyFont="1" applyAlignment="1">
      <alignment horizontal="center" vertical="center" wrapText="1"/>
    </xf>
    <xf numFmtId="3" fontId="71" fillId="0" borderId="0" xfId="0" applyNumberFormat="1" applyFont="1" applyAlignment="1">
      <alignment horizontal="right" vertical="center" wrapText="1"/>
    </xf>
    <xf numFmtId="0" fontId="71" fillId="0" borderId="19" xfId="0" applyFont="1" applyBorder="1" applyAlignment="1">
      <alignment vertical="center" wrapText="1"/>
    </xf>
    <xf numFmtId="0" fontId="71" fillId="0" borderId="19" xfId="0" applyFont="1" applyBorder="1" applyAlignment="1">
      <alignment horizontal="right" vertical="center" wrapText="1"/>
    </xf>
    <xf numFmtId="0" fontId="72" fillId="0" borderId="19" xfId="0" applyFont="1" applyBorder="1" applyAlignment="1">
      <alignment horizontal="right" vertical="center" wrapText="1"/>
    </xf>
    <xf numFmtId="0" fontId="83" fillId="0" borderId="0" xfId="0" applyFont="1" applyAlignment="1">
      <alignment vertical="center" wrapText="1"/>
    </xf>
    <xf numFmtId="0" fontId="83" fillId="0" borderId="0" xfId="0" applyFont="1" applyAlignment="1">
      <alignment horizontal="right" vertical="center" wrapText="1"/>
    </xf>
    <xf numFmtId="0" fontId="71" fillId="0" borderId="23" xfId="0" applyFont="1" applyBorder="1" applyAlignment="1">
      <alignment vertical="center" wrapText="1"/>
    </xf>
    <xf numFmtId="0" fontId="72" fillId="0" borderId="15" xfId="0" applyFont="1" applyBorder="1" applyAlignment="1">
      <alignment vertical="center" wrapText="1"/>
    </xf>
    <xf numFmtId="0" fontId="73" fillId="0" borderId="0" xfId="0" applyFont="1" applyAlignment="1">
      <alignment horizontal="right" vertical="center" wrapText="1"/>
    </xf>
    <xf numFmtId="10" fontId="71" fillId="0" borderId="0" xfId="0" applyNumberFormat="1" applyFont="1" applyAlignment="1">
      <alignment horizontal="right" vertical="center" wrapText="1"/>
    </xf>
    <xf numFmtId="10" fontId="71" fillId="0" borderId="0" xfId="0" applyNumberFormat="1" applyFont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2" fillId="0" borderId="24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center" wrapText="1"/>
    </xf>
    <xf numFmtId="16" fontId="71" fillId="0" borderId="13" xfId="0" applyNumberFormat="1" applyFont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16" fontId="71" fillId="0" borderId="12" xfId="0" applyNumberFormat="1" applyFont="1" applyBorder="1" applyAlignment="1">
      <alignment horizontal="center" vertical="center" wrapText="1"/>
    </xf>
    <xf numFmtId="10" fontId="71" fillId="0" borderId="20" xfId="0" applyNumberFormat="1" applyFont="1" applyBorder="1" applyAlignment="1">
      <alignment horizontal="center" vertical="center" wrapText="1"/>
    </xf>
    <xf numFmtId="0" fontId="71" fillId="0" borderId="14" xfId="0" applyFont="1" applyBorder="1" applyAlignment="1">
      <alignment vertical="center" wrapText="1"/>
    </xf>
    <xf numFmtId="0" fontId="71" fillId="0" borderId="14" xfId="0" applyFont="1" applyBorder="1" applyAlignment="1">
      <alignment horizontal="right" vertical="center" wrapText="1"/>
    </xf>
    <xf numFmtId="0" fontId="71" fillId="0" borderId="15" xfId="0" applyFont="1" applyBorder="1" applyAlignment="1">
      <alignment horizontal="right" vertical="center" wrapText="1"/>
    </xf>
    <xf numFmtId="0" fontId="71" fillId="0" borderId="24" xfId="0" applyFont="1" applyBorder="1" applyAlignment="1">
      <alignment horizontal="right" vertical="center" wrapText="1"/>
    </xf>
    <xf numFmtId="0" fontId="71" fillId="0" borderId="20" xfId="0" applyFont="1" applyBorder="1" applyAlignment="1">
      <alignment horizontal="right" vertical="center" wrapText="1"/>
    </xf>
    <xf numFmtId="0" fontId="71" fillId="0" borderId="13" xfId="0" applyFont="1" applyBorder="1" applyAlignment="1">
      <alignment vertical="center" wrapText="1"/>
    </xf>
    <xf numFmtId="0" fontId="71" fillId="0" borderId="12" xfId="0" applyFont="1" applyBorder="1" applyAlignment="1">
      <alignment vertical="center" wrapText="1"/>
    </xf>
    <xf numFmtId="0" fontId="71" fillId="0" borderId="12" xfId="0" applyFont="1" applyBorder="1" applyAlignment="1">
      <alignment horizontal="right" vertical="center" wrapText="1"/>
    </xf>
    <xf numFmtId="0" fontId="71" fillId="0" borderId="23" xfId="0" applyFont="1" applyBorder="1" applyAlignment="1">
      <alignment horizontal="right" vertical="center" wrapText="1"/>
    </xf>
    <xf numFmtId="0" fontId="84" fillId="0" borderId="0" xfId="0" applyFont="1" applyAlignment="1">
      <alignment vertical="center"/>
    </xf>
    <xf numFmtId="0" fontId="71" fillId="0" borderId="12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15" xfId="0" applyFont="1" applyBorder="1" applyAlignment="1">
      <alignment vertical="center" wrapText="1"/>
    </xf>
    <xf numFmtId="0" fontId="71" fillId="0" borderId="20" xfId="0" applyFont="1" applyBorder="1" applyAlignment="1">
      <alignment vertical="center" wrapText="1"/>
    </xf>
    <xf numFmtId="0" fontId="71" fillId="0" borderId="14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right" vertical="center" wrapText="1"/>
    </xf>
    <xf numFmtId="0" fontId="72" fillId="0" borderId="14" xfId="0" applyFont="1" applyBorder="1" applyAlignment="1">
      <alignment vertical="center" wrapText="1"/>
    </xf>
    <xf numFmtId="0" fontId="72" fillId="0" borderId="14" xfId="0" applyFont="1" applyBorder="1" applyAlignment="1">
      <alignment horizontal="right" vertical="center" wrapText="1"/>
    </xf>
    <xf numFmtId="0" fontId="72" fillId="0" borderId="24" xfId="0" applyFont="1" applyBorder="1" applyAlignment="1">
      <alignment horizontal="right" vertical="center" wrapText="1"/>
    </xf>
    <xf numFmtId="0" fontId="72" fillId="0" borderId="20" xfId="0" applyFont="1" applyBorder="1" applyAlignment="1">
      <alignment horizontal="right" vertical="center" wrapText="1"/>
    </xf>
    <xf numFmtId="0" fontId="71" fillId="0" borderId="15" xfId="0" applyFont="1" applyBorder="1" applyAlignment="1">
      <alignment horizontal="center" vertical="center" wrapText="1"/>
    </xf>
    <xf numFmtId="0" fontId="85" fillId="0" borderId="0" xfId="0" applyFont="1" applyAlignment="1">
      <alignment horizontal="left" vertical="center"/>
    </xf>
    <xf numFmtId="10" fontId="72" fillId="0" borderId="24" xfId="0" applyNumberFormat="1" applyFont="1" applyBorder="1" applyAlignment="1">
      <alignment horizontal="right" vertical="center" wrapText="1"/>
    </xf>
    <xf numFmtId="10" fontId="72" fillId="0" borderId="20" xfId="0" applyNumberFormat="1" applyFont="1" applyBorder="1" applyAlignment="1">
      <alignment horizontal="right" vertical="center" wrapText="1"/>
    </xf>
    <xf numFmtId="10" fontId="71" fillId="0" borderId="24" xfId="0" applyNumberFormat="1" applyFont="1" applyBorder="1" applyAlignment="1">
      <alignment horizontal="right" vertical="center" wrapText="1"/>
    </xf>
    <xf numFmtId="10" fontId="71" fillId="0" borderId="20" xfId="0" applyNumberFormat="1" applyFont="1" applyBorder="1" applyAlignment="1">
      <alignment horizontal="right" vertical="center" wrapText="1"/>
    </xf>
    <xf numFmtId="0" fontId="71" fillId="0" borderId="25" xfId="0" applyFont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71" fillId="0" borderId="26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wrapText="1"/>
    </xf>
    <xf numFmtId="0" fontId="71" fillId="0" borderId="24" xfId="0" applyFont="1" applyBorder="1" applyAlignment="1">
      <alignment vertical="center" wrapText="1"/>
    </xf>
    <xf numFmtId="10" fontId="71" fillId="0" borderId="15" xfId="0" applyNumberFormat="1" applyFont="1" applyBorder="1" applyAlignment="1">
      <alignment horizontal="center" vertical="center" wrapText="1"/>
    </xf>
    <xf numFmtId="181" fontId="71" fillId="0" borderId="20" xfId="0" applyNumberFormat="1" applyFont="1" applyBorder="1" applyAlignment="1">
      <alignment horizontal="center" vertical="center" wrapText="1"/>
    </xf>
    <xf numFmtId="181" fontId="71" fillId="0" borderId="15" xfId="0" applyNumberFormat="1" applyFont="1" applyBorder="1" applyAlignment="1">
      <alignment horizontal="center" vertical="center" wrapText="1"/>
    </xf>
    <xf numFmtId="178" fontId="71" fillId="0" borderId="15" xfId="0" applyNumberFormat="1" applyFont="1" applyBorder="1" applyAlignment="1">
      <alignment horizontal="center" vertical="center" wrapText="1"/>
    </xf>
    <xf numFmtId="178" fontId="71" fillId="0" borderId="20" xfId="0" applyNumberFormat="1" applyFont="1" applyBorder="1" applyAlignment="1">
      <alignment horizontal="center" vertical="center" wrapText="1"/>
    </xf>
    <xf numFmtId="178" fontId="71" fillId="0" borderId="18" xfId="0" applyNumberFormat="1" applyFont="1" applyBorder="1" applyAlignment="1">
      <alignment horizontal="center" vertical="center" wrapText="1"/>
    </xf>
    <xf numFmtId="171" fontId="71" fillId="0" borderId="23" xfId="0" applyNumberFormat="1" applyFont="1" applyBorder="1" applyAlignment="1">
      <alignment horizontal="center" vertical="center" wrapText="1"/>
    </xf>
    <xf numFmtId="171" fontId="71" fillId="0" borderId="24" xfId="0" applyNumberFormat="1" applyFont="1" applyBorder="1" applyAlignment="1">
      <alignment horizontal="center" vertical="center" wrapText="1"/>
    </xf>
    <xf numFmtId="171" fontId="71" fillId="0" borderId="26" xfId="0" applyNumberFormat="1" applyFont="1" applyBorder="1" applyAlignment="1">
      <alignment horizontal="center" vertical="center" wrapText="1"/>
    </xf>
    <xf numFmtId="171" fontId="71" fillId="0" borderId="20" xfId="0" applyNumberFormat="1" applyFont="1" applyBorder="1" applyAlignment="1">
      <alignment horizontal="center" vertical="center" wrapText="1"/>
    </xf>
    <xf numFmtId="0" fontId="72" fillId="0" borderId="0" xfId="0" applyFont="1" applyAlignment="1">
      <alignment horizontal="right" vertical="center" wrapText="1"/>
    </xf>
    <xf numFmtId="0" fontId="72" fillId="0" borderId="24" xfId="0" applyFont="1" applyBorder="1" applyAlignment="1">
      <alignment vertical="center" wrapText="1"/>
    </xf>
    <xf numFmtId="171" fontId="72" fillId="0" borderId="15" xfId="0" applyNumberFormat="1" applyFont="1" applyBorder="1" applyAlignment="1">
      <alignment horizontal="center" vertical="center" wrapText="1"/>
    </xf>
    <xf numFmtId="0" fontId="72" fillId="0" borderId="23" xfId="0" applyFont="1" applyBorder="1" applyAlignment="1">
      <alignment horizontal="center" vertical="center" wrapText="1"/>
    </xf>
    <xf numFmtId="178" fontId="72" fillId="0" borderId="15" xfId="0" applyNumberFormat="1" applyFont="1" applyBorder="1" applyAlignment="1">
      <alignment horizontal="center" vertical="center" wrapText="1"/>
    </xf>
    <xf numFmtId="0" fontId="69" fillId="0" borderId="0" xfId="0" applyFont="1" applyAlignment="1">
      <alignment/>
    </xf>
    <xf numFmtId="0" fontId="72" fillId="0" borderId="10" xfId="0" applyFont="1" applyBorder="1" applyAlignment="1">
      <alignment vertical="center" wrapText="1"/>
    </xf>
    <xf numFmtId="0" fontId="72" fillId="0" borderId="16" xfId="0" applyFont="1" applyBorder="1" applyAlignment="1">
      <alignment horizontal="right" vertical="center" wrapText="1"/>
    </xf>
    <xf numFmtId="0" fontId="72" fillId="0" borderId="17" xfId="0" applyFont="1" applyBorder="1" applyAlignment="1">
      <alignment horizontal="right" vertical="center" wrapText="1"/>
    </xf>
    <xf numFmtId="0" fontId="72" fillId="0" borderId="23" xfId="0" applyFont="1" applyBorder="1" applyAlignment="1">
      <alignment horizontal="right" vertical="center" wrapText="1"/>
    </xf>
    <xf numFmtId="178" fontId="72" fillId="0" borderId="24" xfId="0" applyNumberFormat="1" applyFont="1" applyBorder="1" applyAlignment="1">
      <alignment horizontal="right" vertical="center" wrapText="1"/>
    </xf>
    <xf numFmtId="178" fontId="72" fillId="0" borderId="20" xfId="0" applyNumberFormat="1" applyFont="1" applyBorder="1" applyAlignment="1">
      <alignment horizontal="right" vertical="center" wrapText="1"/>
    </xf>
    <xf numFmtId="178" fontId="71" fillId="0" borderId="24" xfId="0" applyNumberFormat="1" applyFont="1" applyBorder="1" applyAlignment="1">
      <alignment horizontal="right" vertical="center" wrapText="1"/>
    </xf>
    <xf numFmtId="178" fontId="71" fillId="0" borderId="20" xfId="0" applyNumberFormat="1" applyFont="1" applyBorder="1" applyAlignment="1">
      <alignment horizontal="right" vertical="center" wrapText="1"/>
    </xf>
    <xf numFmtId="183" fontId="71" fillId="0" borderId="13" xfId="0" applyNumberFormat="1" applyFont="1" applyBorder="1" applyAlignment="1">
      <alignment horizontal="center" vertical="center" wrapText="1"/>
    </xf>
    <xf numFmtId="0" fontId="71" fillId="0" borderId="26" xfId="0" applyFont="1" applyBorder="1" applyAlignment="1">
      <alignment vertical="center" wrapText="1"/>
    </xf>
    <xf numFmtId="0" fontId="71" fillId="0" borderId="18" xfId="0" applyFont="1" applyBorder="1" applyAlignment="1">
      <alignment horizontal="right" vertical="center" wrapText="1"/>
    </xf>
    <xf numFmtId="183" fontId="86" fillId="0" borderId="21" xfId="0" applyNumberFormat="1" applyFont="1" applyBorder="1" applyAlignment="1">
      <alignment/>
    </xf>
    <xf numFmtId="0" fontId="71" fillId="0" borderId="21" xfId="0" applyFont="1" applyBorder="1" applyAlignment="1">
      <alignment horizontal="center" vertical="center" wrapText="1"/>
    </xf>
    <xf numFmtId="171" fontId="71" fillId="0" borderId="21" xfId="0" applyNumberFormat="1" applyFont="1" applyBorder="1" applyAlignment="1">
      <alignment horizontal="center" vertical="center" wrapText="1"/>
    </xf>
    <xf numFmtId="10" fontId="71" fillId="0" borderId="21" xfId="0" applyNumberFormat="1" applyFont="1" applyBorder="1" applyAlignment="1">
      <alignment horizontal="center" vertical="center" wrapText="1"/>
    </xf>
    <xf numFmtId="178" fontId="71" fillId="0" borderId="21" xfId="0" applyNumberFormat="1" applyFont="1" applyBorder="1" applyAlignment="1">
      <alignment horizontal="center" vertical="center" wrapText="1"/>
    </xf>
    <xf numFmtId="0" fontId="74" fillId="0" borderId="0" xfId="0" applyFont="1" applyAlignment="1">
      <alignment vertical="center"/>
    </xf>
    <xf numFmtId="172" fontId="4" fillId="0" borderId="21" xfId="0" applyNumberFormat="1" applyFont="1" applyBorder="1" applyAlignment="1">
      <alignment horizontal="right" vertical="top" wrapText="1"/>
    </xf>
    <xf numFmtId="0" fontId="72" fillId="0" borderId="13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right" vertical="center" wrapText="1"/>
    </xf>
    <xf numFmtId="0" fontId="71" fillId="0" borderId="25" xfId="0" applyFont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 wrapText="1"/>
    </xf>
    <xf numFmtId="0" fontId="71" fillId="0" borderId="0" xfId="0" applyFont="1" applyAlignment="1">
      <alignment horizontal="right" vertical="center" wrapText="1"/>
    </xf>
    <xf numFmtId="0" fontId="71" fillId="0" borderId="19" xfId="0" applyFont="1" applyBorder="1" applyAlignment="1">
      <alignment horizontal="right" vertical="center" wrapText="1"/>
    </xf>
    <xf numFmtId="0" fontId="71" fillId="0" borderId="20" xfId="0" applyFont="1" applyBorder="1" applyAlignment="1">
      <alignment horizontal="right" vertical="center" wrapText="1"/>
    </xf>
    <xf numFmtId="0" fontId="71" fillId="0" borderId="25" xfId="0" applyFont="1" applyBorder="1" applyAlignment="1">
      <alignment horizontal="right" vertical="center" wrapText="1"/>
    </xf>
    <xf numFmtId="0" fontId="71" fillId="0" borderId="26" xfId="0" applyFont="1" applyBorder="1" applyAlignment="1">
      <alignment horizontal="right" vertical="center" wrapText="1"/>
    </xf>
    <xf numFmtId="0" fontId="71" fillId="0" borderId="26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 2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M64"/>
  <sheetViews>
    <sheetView tabSelected="1" zoomScalePageLayoutView="0" workbookViewId="0" topLeftCell="A1">
      <selection activeCell="G1" sqref="G1"/>
    </sheetView>
  </sheetViews>
  <sheetFormatPr defaultColWidth="11.421875" defaultRowHeight="15"/>
  <cols>
    <col min="1" max="1" width="7.8515625" style="0" customWidth="1"/>
    <col min="2" max="2" width="19.7109375" style="0" customWidth="1"/>
    <col min="3" max="16384" width="9.140625" style="0" customWidth="1"/>
  </cols>
  <sheetData>
    <row r="2" ht="15.75" thickBot="1">
      <c r="B2" s="1" t="s">
        <v>0</v>
      </c>
    </row>
    <row r="3" spans="1:91" ht="15.75" thickBot="1">
      <c r="A3" s="10"/>
      <c r="B3" s="10"/>
      <c r="C3" s="11">
        <v>37928</v>
      </c>
      <c r="D3" s="12">
        <v>37958</v>
      </c>
      <c r="E3" s="12">
        <v>37989</v>
      </c>
      <c r="F3" s="12">
        <v>38020</v>
      </c>
      <c r="G3" s="12">
        <v>38049</v>
      </c>
      <c r="H3" s="12">
        <v>38080</v>
      </c>
      <c r="I3" s="12">
        <v>38110</v>
      </c>
      <c r="J3" s="12">
        <v>38141</v>
      </c>
      <c r="K3" s="12">
        <v>38171</v>
      </c>
      <c r="L3" s="12">
        <v>38202</v>
      </c>
      <c r="M3" s="12">
        <v>38233</v>
      </c>
      <c r="N3" s="12">
        <v>38263</v>
      </c>
      <c r="O3" s="12">
        <v>38294</v>
      </c>
      <c r="P3" s="13">
        <v>38324</v>
      </c>
      <c r="Q3" s="13">
        <v>38355</v>
      </c>
      <c r="R3" s="13">
        <v>38386</v>
      </c>
      <c r="S3" s="13">
        <v>38414</v>
      </c>
      <c r="T3" s="13">
        <v>38445</v>
      </c>
      <c r="U3" s="13">
        <v>38475</v>
      </c>
      <c r="V3" s="13">
        <v>38506</v>
      </c>
      <c r="W3" s="13">
        <v>38536</v>
      </c>
      <c r="X3" s="13">
        <v>38567</v>
      </c>
      <c r="Y3" s="13">
        <v>38598</v>
      </c>
      <c r="Z3" s="13">
        <v>38628</v>
      </c>
      <c r="AA3" s="13">
        <v>38659</v>
      </c>
      <c r="AB3" s="13">
        <v>38689</v>
      </c>
      <c r="AC3" s="13">
        <v>38720</v>
      </c>
      <c r="AD3" s="13">
        <v>38751</v>
      </c>
      <c r="AE3" s="13">
        <v>38779</v>
      </c>
      <c r="AF3" s="13">
        <v>38810</v>
      </c>
      <c r="AG3" s="13">
        <v>38840</v>
      </c>
      <c r="AH3" s="13">
        <v>38871</v>
      </c>
      <c r="AI3" s="13">
        <v>38901</v>
      </c>
      <c r="AJ3" s="13">
        <v>38932</v>
      </c>
      <c r="AK3" s="13">
        <v>38963</v>
      </c>
      <c r="AL3" s="13">
        <v>38993</v>
      </c>
      <c r="AM3" s="13">
        <v>39024</v>
      </c>
      <c r="AN3" s="13">
        <v>39054</v>
      </c>
      <c r="AO3" s="13">
        <v>39085</v>
      </c>
      <c r="AP3" s="13">
        <v>39116</v>
      </c>
      <c r="AQ3" s="13">
        <v>39144</v>
      </c>
      <c r="AR3" s="13">
        <v>39175</v>
      </c>
      <c r="AS3" s="13">
        <v>39205</v>
      </c>
      <c r="AT3" s="13">
        <v>39236</v>
      </c>
      <c r="AU3" s="13">
        <v>39266</v>
      </c>
      <c r="AV3" s="13">
        <v>39297</v>
      </c>
      <c r="AW3" s="13">
        <v>39328</v>
      </c>
      <c r="AX3" s="13">
        <v>39358</v>
      </c>
      <c r="AY3" s="13">
        <v>39389</v>
      </c>
      <c r="AZ3" s="13">
        <v>39419</v>
      </c>
      <c r="BA3" s="13">
        <v>39450</v>
      </c>
      <c r="BB3" s="13">
        <v>39481</v>
      </c>
      <c r="BC3" s="13">
        <v>39510</v>
      </c>
      <c r="BD3" s="13">
        <v>39541</v>
      </c>
      <c r="BE3" s="13">
        <v>39571</v>
      </c>
      <c r="BF3" s="13">
        <v>39602</v>
      </c>
      <c r="BG3" s="13">
        <v>39632</v>
      </c>
      <c r="BH3" s="13">
        <v>39663</v>
      </c>
      <c r="BI3" s="13">
        <v>39694</v>
      </c>
      <c r="BJ3" s="13">
        <v>39724</v>
      </c>
      <c r="BK3" s="13">
        <v>39755</v>
      </c>
      <c r="BL3" s="13">
        <v>39785</v>
      </c>
      <c r="BM3" s="13">
        <v>39816</v>
      </c>
      <c r="BN3" s="13">
        <v>39847</v>
      </c>
      <c r="BO3" s="13">
        <v>39875</v>
      </c>
      <c r="BP3" s="13">
        <v>39906</v>
      </c>
      <c r="BQ3" s="13">
        <v>39936</v>
      </c>
      <c r="BR3" s="13">
        <v>39967</v>
      </c>
      <c r="BS3" s="13">
        <v>39997</v>
      </c>
      <c r="BT3" s="13">
        <v>40028</v>
      </c>
      <c r="BU3" s="13">
        <v>40059</v>
      </c>
      <c r="BV3" s="13">
        <v>40089</v>
      </c>
      <c r="BW3" s="13">
        <v>40120</v>
      </c>
      <c r="BX3" s="13">
        <v>40150</v>
      </c>
      <c r="BY3" s="13">
        <v>40181</v>
      </c>
      <c r="BZ3" s="13">
        <v>40212</v>
      </c>
      <c r="CA3" s="13">
        <v>40240</v>
      </c>
      <c r="CB3" s="13">
        <v>40271</v>
      </c>
      <c r="CC3" s="13">
        <v>40301</v>
      </c>
      <c r="CD3" s="13">
        <v>40332</v>
      </c>
      <c r="CE3" s="13">
        <v>40362</v>
      </c>
      <c r="CF3" s="13">
        <v>40393</v>
      </c>
      <c r="CG3" s="13">
        <v>40424</v>
      </c>
      <c r="CH3" s="13">
        <v>40454</v>
      </c>
      <c r="CI3" s="13">
        <v>40485</v>
      </c>
      <c r="CJ3" s="13">
        <v>40515</v>
      </c>
      <c r="CK3" s="14"/>
      <c r="CL3" s="14"/>
      <c r="CM3" s="14"/>
    </row>
    <row r="4" spans="2:91" ht="13.5" customHeight="1">
      <c r="B4" s="2" t="s">
        <v>1</v>
      </c>
      <c r="C4" s="16">
        <v>140</v>
      </c>
      <c r="D4" s="16">
        <v>140</v>
      </c>
      <c r="E4" s="16">
        <v>140</v>
      </c>
      <c r="F4" s="16">
        <v>140</v>
      </c>
      <c r="G4" s="16">
        <v>140</v>
      </c>
      <c r="H4" s="16">
        <v>140</v>
      </c>
      <c r="I4" s="16">
        <v>140</v>
      </c>
      <c r="J4" s="16">
        <v>140</v>
      </c>
      <c r="K4" s="16">
        <v>140</v>
      </c>
      <c r="L4" s="16">
        <v>140</v>
      </c>
      <c r="M4" s="16">
        <v>140</v>
      </c>
      <c r="N4" s="16">
        <v>140</v>
      </c>
      <c r="O4" s="16">
        <v>140</v>
      </c>
      <c r="P4" s="17">
        <v>140</v>
      </c>
      <c r="Q4" s="14">
        <v>140</v>
      </c>
      <c r="R4" s="14">
        <v>140</v>
      </c>
      <c r="S4" s="14">
        <v>140</v>
      </c>
      <c r="T4" s="14">
        <v>140</v>
      </c>
      <c r="U4" s="14">
        <v>140</v>
      </c>
      <c r="V4" s="14">
        <v>140</v>
      </c>
      <c r="W4" s="14">
        <v>140</v>
      </c>
      <c r="X4" s="14">
        <v>140</v>
      </c>
      <c r="Y4" s="14">
        <v>140</v>
      </c>
      <c r="Z4" s="14">
        <v>140</v>
      </c>
      <c r="AA4" s="14">
        <v>140</v>
      </c>
      <c r="AB4" s="14">
        <v>140</v>
      </c>
      <c r="AC4" s="14">
        <v>140</v>
      </c>
      <c r="AD4" s="14">
        <v>140</v>
      </c>
      <c r="AE4" s="14">
        <v>140</v>
      </c>
      <c r="AF4" s="14">
        <v>140</v>
      </c>
      <c r="AG4" s="14">
        <v>140</v>
      </c>
      <c r="AH4" s="14">
        <v>140</v>
      </c>
      <c r="AI4" s="14">
        <v>140</v>
      </c>
      <c r="AJ4" s="14">
        <v>140</v>
      </c>
      <c r="AK4" s="14">
        <v>140</v>
      </c>
      <c r="AL4" s="14">
        <v>140</v>
      </c>
      <c r="AM4" s="14">
        <v>140</v>
      </c>
      <c r="AN4" s="14">
        <v>140</v>
      </c>
      <c r="AO4" s="14">
        <v>140</v>
      </c>
      <c r="AP4" s="14">
        <v>140</v>
      </c>
      <c r="AQ4" s="14">
        <v>140</v>
      </c>
      <c r="AR4" s="14">
        <v>140</v>
      </c>
      <c r="AS4" s="14">
        <v>140</v>
      </c>
      <c r="AT4" s="14">
        <v>140</v>
      </c>
      <c r="AU4" s="14">
        <v>140</v>
      </c>
      <c r="AV4" s="14">
        <v>140</v>
      </c>
      <c r="AW4" s="14">
        <v>140</v>
      </c>
      <c r="AX4" s="14">
        <v>140</v>
      </c>
      <c r="AY4" s="14">
        <v>140</v>
      </c>
      <c r="AZ4" s="14">
        <v>140</v>
      </c>
      <c r="BA4" s="14">
        <v>140</v>
      </c>
      <c r="BB4" s="14">
        <v>140</v>
      </c>
      <c r="BC4" s="14">
        <v>140</v>
      </c>
      <c r="BD4" s="14">
        <v>140</v>
      </c>
      <c r="BE4" s="14">
        <v>140</v>
      </c>
      <c r="BF4" s="14">
        <v>140</v>
      </c>
      <c r="BG4" s="14">
        <v>140</v>
      </c>
      <c r="BH4" s="14">
        <v>140</v>
      </c>
      <c r="BI4" s="14">
        <v>140</v>
      </c>
      <c r="BJ4" s="14">
        <v>140</v>
      </c>
      <c r="BK4" s="14">
        <v>140</v>
      </c>
      <c r="BL4" s="14">
        <v>140</v>
      </c>
      <c r="BM4" s="14">
        <v>140</v>
      </c>
      <c r="BN4" s="14">
        <v>140</v>
      </c>
      <c r="BO4" s="14">
        <v>140</v>
      </c>
      <c r="BP4" s="14">
        <v>140</v>
      </c>
      <c r="BQ4" s="14">
        <v>140</v>
      </c>
      <c r="BR4" s="14">
        <v>140</v>
      </c>
      <c r="BS4" s="14">
        <v>140</v>
      </c>
      <c r="BT4" s="14">
        <v>140</v>
      </c>
      <c r="BU4" s="14">
        <v>140</v>
      </c>
      <c r="BV4" s="14">
        <v>140</v>
      </c>
      <c r="BW4" s="14">
        <v>140</v>
      </c>
      <c r="BX4" s="14">
        <v>140</v>
      </c>
      <c r="BY4" s="14">
        <v>140</v>
      </c>
      <c r="BZ4" s="14">
        <v>140</v>
      </c>
      <c r="CA4" s="14">
        <v>140</v>
      </c>
      <c r="CB4" s="14">
        <v>140</v>
      </c>
      <c r="CC4" s="14">
        <v>140</v>
      </c>
      <c r="CD4" s="14">
        <v>140</v>
      </c>
      <c r="CE4" s="14">
        <v>140</v>
      </c>
      <c r="CF4" s="14">
        <v>140</v>
      </c>
      <c r="CG4" s="14">
        <v>140</v>
      </c>
      <c r="CH4" s="14">
        <v>140</v>
      </c>
      <c r="CI4" s="14">
        <v>0</v>
      </c>
      <c r="CJ4" s="14"/>
      <c r="CK4" s="14"/>
      <c r="CL4" s="14"/>
      <c r="CM4" s="14"/>
    </row>
    <row r="5" spans="2:91" ht="13.5" customHeight="1">
      <c r="B5" s="4" t="s">
        <v>2</v>
      </c>
      <c r="C5" s="19">
        <v>200.82030239975694</v>
      </c>
      <c r="D5" s="19">
        <v>2572.373131199007</v>
      </c>
      <c r="E5" s="19">
        <v>2369.5446257752524</v>
      </c>
      <c r="F5" s="19">
        <v>2164.6878352972603</v>
      </c>
      <c r="G5" s="19">
        <v>1957.7824769144881</v>
      </c>
      <c r="H5" s="19">
        <v>1748.8080649478884</v>
      </c>
      <c r="I5" s="19">
        <v>1537.7439088616227</v>
      </c>
      <c r="J5" s="19">
        <v>1324.5691112144943</v>
      </c>
      <c r="K5" s="19">
        <v>1109.2625655908946</v>
      </c>
      <c r="L5" s="19">
        <v>891.8029545110589</v>
      </c>
      <c r="M5" s="19">
        <v>672.1687473204249</v>
      </c>
      <c r="N5" s="19">
        <v>450.33819805788454</v>
      </c>
      <c r="O5" s="19">
        <v>226.28934330271875</v>
      </c>
      <c r="P5" s="20">
        <v>2898.614431073991</v>
      </c>
      <c r="Q5" s="14">
        <v>2670.062194338246</v>
      </c>
      <c r="R5" s="14">
        <v>2439.224435235144</v>
      </c>
      <c r="S5" s="14">
        <v>2206.078298541011</v>
      </c>
      <c r="T5" s="14">
        <v>1970.6007004799364</v>
      </c>
      <c r="U5" s="14">
        <v>1732.7683264382513</v>
      </c>
      <c r="V5" s="14">
        <v>1492.5576286561493</v>
      </c>
      <c r="W5" s="14">
        <v>1249.9448238962264</v>
      </c>
      <c r="X5" s="14">
        <v>1004.9058910887042</v>
      </c>
      <c r="Y5" s="14">
        <v>757.4165689531067</v>
      </c>
      <c r="Z5" s="14">
        <v>507.4523535961532</v>
      </c>
      <c r="AA5" s="14">
        <v>254.98849608563017</v>
      </c>
      <c r="AB5" s="14">
        <v>3266.231293635913</v>
      </c>
      <c r="AC5" s="14">
        <v>3008.6929125894285</v>
      </c>
      <c r="AD5" s="14">
        <v>2748.579147732479</v>
      </c>
      <c r="AE5" s="14">
        <v>2485.8642452269605</v>
      </c>
      <c r="AF5" s="14">
        <v>2220.5221936963862</v>
      </c>
      <c r="AG5" s="14">
        <v>1952.5267216505067</v>
      </c>
      <c r="AH5" s="14">
        <v>1681.851294884168</v>
      </c>
      <c r="AI5" s="14">
        <v>1408.469113850166</v>
      </c>
      <c r="AJ5" s="14">
        <v>1132.3531110058238</v>
      </c>
      <c r="AK5" s="14">
        <v>853.4759481330384</v>
      </c>
      <c r="AL5" s="14">
        <v>571.8100136315252</v>
      </c>
      <c r="AM5" s="14">
        <v>287.3274197849968</v>
      </c>
      <c r="AN5" s="14">
        <v>3680.471175869271</v>
      </c>
      <c r="AO5" s="14">
        <v>3390.2704818864277</v>
      </c>
      <c r="AP5" s="14">
        <v>3097.167780963756</v>
      </c>
      <c r="AQ5" s="14">
        <v>2801.134053031857</v>
      </c>
      <c r="AR5" s="14">
        <v>2502.1399878206394</v>
      </c>
      <c r="AS5" s="14">
        <v>2200.1559819573095</v>
      </c>
      <c r="AT5" s="14">
        <v>1895.1521360353463</v>
      </c>
      <c r="AU5" s="14">
        <v>1587.0982516541635</v>
      </c>
      <c r="AV5" s="14">
        <v>1275.9638284291689</v>
      </c>
      <c r="AW5" s="14">
        <v>961.7180609719242</v>
      </c>
      <c r="AX5" s="14">
        <v>644.3298358401072</v>
      </c>
      <c r="AY5" s="14">
        <v>323.76772845697207</v>
      </c>
      <c r="AZ5" s="14">
        <v>4147.247043648738</v>
      </c>
      <c r="BA5" s="14">
        <v>3820.241637907202</v>
      </c>
      <c r="BB5" s="14">
        <v>3489.9661781082505</v>
      </c>
      <c r="BC5" s="14">
        <v>3156.387963711309</v>
      </c>
      <c r="BD5" s="14">
        <v>2819.4739671703987</v>
      </c>
      <c r="BE5" s="14">
        <v>2479.190830664079</v>
      </c>
      <c r="BF5" s="14">
        <v>2135.5048627926963</v>
      </c>
      <c r="BG5" s="14">
        <v>1788.3820352425996</v>
      </c>
      <c r="BH5" s="14">
        <v>1437.7879794170021</v>
      </c>
      <c r="BI5" s="14">
        <v>1083.6879830331484</v>
      </c>
      <c r="BJ5" s="14">
        <v>726.0469866854561</v>
      </c>
      <c r="BK5" s="14">
        <v>364.829580374287</v>
      </c>
      <c r="BL5" s="14">
        <v>4377.954964491374</v>
      </c>
      <c r="BM5" s="14">
        <v>4013.1253841170933</v>
      </c>
      <c r="BN5" s="14">
        <v>3648.295803742813</v>
      </c>
      <c r="BO5" s="14">
        <v>3283.466223368532</v>
      </c>
      <c r="BP5" s="14">
        <v>2918.6366429942514</v>
      </c>
      <c r="BQ5" s="14">
        <v>2553.8070626199706</v>
      </c>
      <c r="BR5" s="14">
        <v>2188.9774822456898</v>
      </c>
      <c r="BS5" s="14">
        <v>1824.1479018714087</v>
      </c>
      <c r="BT5" s="14">
        <v>1459.318321497128</v>
      </c>
      <c r="BU5" s="14">
        <v>1094.4887411228472</v>
      </c>
      <c r="BV5" s="14">
        <v>729.6591607485664</v>
      </c>
      <c r="BW5" s="14">
        <v>364.8295803742855</v>
      </c>
      <c r="BX5" s="14">
        <v>4013.1253841170933</v>
      </c>
      <c r="BY5" s="14">
        <v>3648.295803742813</v>
      </c>
      <c r="BZ5" s="14">
        <v>3283.466223368532</v>
      </c>
      <c r="CA5" s="14">
        <v>2918.6366429942514</v>
      </c>
      <c r="CB5" s="14">
        <v>2553.8070626199706</v>
      </c>
      <c r="CC5" s="14">
        <v>2188.9774822456898</v>
      </c>
      <c r="CD5" s="14">
        <v>1824.1479018714087</v>
      </c>
      <c r="CE5" s="14">
        <v>1459.318321497128</v>
      </c>
      <c r="CF5" s="14">
        <v>1094.4887411228472</v>
      </c>
      <c r="CG5" s="14">
        <v>729.6591607485664</v>
      </c>
      <c r="CH5" s="14">
        <v>364.8295803742855</v>
      </c>
      <c r="CI5" s="14">
        <v>0</v>
      </c>
      <c r="CJ5" s="14"/>
      <c r="CK5" s="14"/>
      <c r="CL5" s="14"/>
      <c r="CM5" s="14"/>
    </row>
    <row r="6" spans="2:91" ht="13.5" customHeight="1">
      <c r="B6" s="4" t="s">
        <v>3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2">
        <v>0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</row>
    <row r="7" spans="2:91" ht="13.5" customHeight="1" thickBot="1">
      <c r="B7" s="5" t="s">
        <v>4</v>
      </c>
      <c r="C7" s="23">
        <f>SUM(C4:C6)</f>
        <v>340.82030239975694</v>
      </c>
      <c r="D7" s="23">
        <f aca="true" t="shared" si="0" ref="D7:BO7">SUM(D4:D6)</f>
        <v>2712.373131199007</v>
      </c>
      <c r="E7" s="23">
        <f t="shared" si="0"/>
        <v>2509.5446257752524</v>
      </c>
      <c r="F7" s="23">
        <f t="shared" si="0"/>
        <v>2304.6878352972603</v>
      </c>
      <c r="G7" s="23">
        <f t="shared" si="0"/>
        <v>2097.782476914488</v>
      </c>
      <c r="H7" s="23">
        <f t="shared" si="0"/>
        <v>1888.8080649478884</v>
      </c>
      <c r="I7" s="23">
        <f t="shared" si="0"/>
        <v>1677.7439088616227</v>
      </c>
      <c r="J7" s="23">
        <f t="shared" si="0"/>
        <v>1464.5691112144943</v>
      </c>
      <c r="K7" s="23">
        <f t="shared" si="0"/>
        <v>1249.2625655908946</v>
      </c>
      <c r="L7" s="23">
        <f t="shared" si="0"/>
        <v>1031.802954511059</v>
      </c>
      <c r="M7" s="23">
        <f t="shared" si="0"/>
        <v>812.1687473204249</v>
      </c>
      <c r="N7" s="23">
        <f t="shared" si="0"/>
        <v>590.3381980578845</v>
      </c>
      <c r="O7" s="23">
        <f t="shared" si="0"/>
        <v>366.28934330271875</v>
      </c>
      <c r="P7" s="24">
        <f t="shared" si="0"/>
        <v>3038.614431073991</v>
      </c>
      <c r="Q7" s="24">
        <f t="shared" si="0"/>
        <v>2810.062194338246</v>
      </c>
      <c r="R7" s="24">
        <f t="shared" si="0"/>
        <v>2579.224435235144</v>
      </c>
      <c r="S7" s="24">
        <f t="shared" si="0"/>
        <v>2346.078298541011</v>
      </c>
      <c r="T7" s="24">
        <f t="shared" si="0"/>
        <v>2110.6007004799367</v>
      </c>
      <c r="U7" s="24">
        <f t="shared" si="0"/>
        <v>1872.7683264382513</v>
      </c>
      <c r="V7" s="24">
        <f t="shared" si="0"/>
        <v>1632.5576286561493</v>
      </c>
      <c r="W7" s="24">
        <f t="shared" si="0"/>
        <v>1389.9448238962264</v>
      </c>
      <c r="X7" s="24">
        <f t="shared" si="0"/>
        <v>1144.9058910887043</v>
      </c>
      <c r="Y7" s="24">
        <f t="shared" si="0"/>
        <v>897.4165689531067</v>
      </c>
      <c r="Z7" s="24">
        <f t="shared" si="0"/>
        <v>647.4523535961532</v>
      </c>
      <c r="AA7" s="24">
        <f t="shared" si="0"/>
        <v>394.9884960856302</v>
      </c>
      <c r="AB7" s="24">
        <f t="shared" si="0"/>
        <v>3406.231293635913</v>
      </c>
      <c r="AC7" s="24">
        <f t="shared" si="0"/>
        <v>3148.6929125894285</v>
      </c>
      <c r="AD7" s="24">
        <f t="shared" si="0"/>
        <v>2888.579147732479</v>
      </c>
      <c r="AE7" s="24">
        <f t="shared" si="0"/>
        <v>2625.8642452269605</v>
      </c>
      <c r="AF7" s="24">
        <f t="shared" si="0"/>
        <v>2360.5221936963862</v>
      </c>
      <c r="AG7" s="24">
        <f t="shared" si="0"/>
        <v>2092.5267216505067</v>
      </c>
      <c r="AH7" s="24">
        <f t="shared" si="0"/>
        <v>1821.851294884168</v>
      </c>
      <c r="AI7" s="24">
        <f t="shared" si="0"/>
        <v>1548.469113850166</v>
      </c>
      <c r="AJ7" s="24">
        <f t="shared" si="0"/>
        <v>1272.3531110058238</v>
      </c>
      <c r="AK7" s="24">
        <f t="shared" si="0"/>
        <v>993.4759481330384</v>
      </c>
      <c r="AL7" s="24">
        <f t="shared" si="0"/>
        <v>711.8100136315252</v>
      </c>
      <c r="AM7" s="24">
        <f t="shared" si="0"/>
        <v>427.3274197849968</v>
      </c>
      <c r="AN7" s="24">
        <f t="shared" si="0"/>
        <v>3820.471175869271</v>
      </c>
      <c r="AO7" s="24">
        <f t="shared" si="0"/>
        <v>3530.2704818864277</v>
      </c>
      <c r="AP7" s="24">
        <f t="shared" si="0"/>
        <v>3237.167780963756</v>
      </c>
      <c r="AQ7" s="24">
        <f t="shared" si="0"/>
        <v>2941.134053031857</v>
      </c>
      <c r="AR7" s="24">
        <f t="shared" si="0"/>
        <v>2642.1399878206394</v>
      </c>
      <c r="AS7" s="24">
        <f t="shared" si="0"/>
        <v>2340.1559819573095</v>
      </c>
      <c r="AT7" s="24">
        <f t="shared" si="0"/>
        <v>2035.1521360353463</v>
      </c>
      <c r="AU7" s="24">
        <f t="shared" si="0"/>
        <v>1727.0982516541635</v>
      </c>
      <c r="AV7" s="24">
        <f t="shared" si="0"/>
        <v>1415.9638284291689</v>
      </c>
      <c r="AW7" s="24">
        <f t="shared" si="0"/>
        <v>1101.7180609719242</v>
      </c>
      <c r="AX7" s="24">
        <f t="shared" si="0"/>
        <v>784.3298358401072</v>
      </c>
      <c r="AY7" s="24">
        <f t="shared" si="0"/>
        <v>463.76772845697207</v>
      </c>
      <c r="AZ7" s="24">
        <f t="shared" si="0"/>
        <v>4287.247043648738</v>
      </c>
      <c r="BA7" s="24">
        <f t="shared" si="0"/>
        <v>3960.241637907202</v>
      </c>
      <c r="BB7" s="24">
        <f t="shared" si="0"/>
        <v>3629.9661781082505</v>
      </c>
      <c r="BC7" s="24">
        <f t="shared" si="0"/>
        <v>3296.387963711309</v>
      </c>
      <c r="BD7" s="24">
        <f t="shared" si="0"/>
        <v>2959.4739671703987</v>
      </c>
      <c r="BE7" s="24">
        <f t="shared" si="0"/>
        <v>2619.190830664079</v>
      </c>
      <c r="BF7" s="24">
        <f t="shared" si="0"/>
        <v>2275.5048627926963</v>
      </c>
      <c r="BG7" s="24">
        <f t="shared" si="0"/>
        <v>1928.3820352425996</v>
      </c>
      <c r="BH7" s="24">
        <f t="shared" si="0"/>
        <v>1577.7879794170021</v>
      </c>
      <c r="BI7" s="24">
        <f t="shared" si="0"/>
        <v>1223.6879830331484</v>
      </c>
      <c r="BJ7" s="24">
        <f t="shared" si="0"/>
        <v>866.0469866854561</v>
      </c>
      <c r="BK7" s="24">
        <f t="shared" si="0"/>
        <v>504.829580374287</v>
      </c>
      <c r="BL7" s="24">
        <f t="shared" si="0"/>
        <v>4517.954964491374</v>
      </c>
      <c r="BM7" s="24">
        <f t="shared" si="0"/>
        <v>4153.125384117093</v>
      </c>
      <c r="BN7" s="24">
        <f t="shared" si="0"/>
        <v>3788.295803742813</v>
      </c>
      <c r="BO7" s="24">
        <f t="shared" si="0"/>
        <v>3423.466223368532</v>
      </c>
      <c r="BP7" s="24">
        <f aca="true" t="shared" si="1" ref="BP7:CI7">SUM(BP4:BP6)</f>
        <v>3058.6366429942514</v>
      </c>
      <c r="BQ7" s="24">
        <f t="shared" si="1"/>
        <v>2693.8070626199706</v>
      </c>
      <c r="BR7" s="24">
        <f t="shared" si="1"/>
        <v>2328.9774822456898</v>
      </c>
      <c r="BS7" s="24">
        <f t="shared" si="1"/>
        <v>1964.1479018714087</v>
      </c>
      <c r="BT7" s="24">
        <f t="shared" si="1"/>
        <v>1599.318321497128</v>
      </c>
      <c r="BU7" s="24">
        <f t="shared" si="1"/>
        <v>1234.4887411228472</v>
      </c>
      <c r="BV7" s="24">
        <f t="shared" si="1"/>
        <v>869.6591607485664</v>
      </c>
      <c r="BW7" s="24">
        <f t="shared" si="1"/>
        <v>504.8295803742855</v>
      </c>
      <c r="BX7" s="24">
        <f t="shared" si="1"/>
        <v>4153.125384117093</v>
      </c>
      <c r="BY7" s="24">
        <f t="shared" si="1"/>
        <v>3788.295803742813</v>
      </c>
      <c r="BZ7" s="24">
        <f t="shared" si="1"/>
        <v>3423.466223368532</v>
      </c>
      <c r="CA7" s="24">
        <f t="shared" si="1"/>
        <v>3058.6366429942514</v>
      </c>
      <c r="CB7" s="24">
        <f t="shared" si="1"/>
        <v>2693.8070626199706</v>
      </c>
      <c r="CC7" s="24">
        <f t="shared" si="1"/>
        <v>2328.9774822456898</v>
      </c>
      <c r="CD7" s="24">
        <f t="shared" si="1"/>
        <v>1964.1479018714087</v>
      </c>
      <c r="CE7" s="24">
        <f t="shared" si="1"/>
        <v>1599.318321497128</v>
      </c>
      <c r="CF7" s="24">
        <f t="shared" si="1"/>
        <v>1234.4887411228472</v>
      </c>
      <c r="CG7" s="24">
        <f t="shared" si="1"/>
        <v>869.6591607485664</v>
      </c>
      <c r="CH7" s="24">
        <f t="shared" si="1"/>
        <v>504.8295803742855</v>
      </c>
      <c r="CI7" s="24">
        <f t="shared" si="1"/>
        <v>0</v>
      </c>
      <c r="CJ7" s="14"/>
      <c r="CK7" s="14"/>
      <c r="CL7" s="14"/>
      <c r="CM7" s="14"/>
    </row>
    <row r="8" spans="2:91" ht="13.5" customHeight="1" thickBot="1">
      <c r="B8" s="3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14">
        <v>2810.062194338246</v>
      </c>
      <c r="R8" s="14">
        <v>2579.224435235144</v>
      </c>
      <c r="S8" s="14">
        <v>2346.078298541011</v>
      </c>
      <c r="T8" s="14">
        <v>2110.6007004799367</v>
      </c>
      <c r="U8" s="14">
        <v>1872.7683264382513</v>
      </c>
      <c r="V8" s="14">
        <v>1632.5576286561493</v>
      </c>
      <c r="W8" s="14">
        <v>1389.9448238962264</v>
      </c>
      <c r="X8" s="14">
        <v>1144.9058910887043</v>
      </c>
      <c r="Y8" s="14">
        <v>897.4165689531067</v>
      </c>
      <c r="Z8" s="14">
        <v>647.4523535961532</v>
      </c>
      <c r="AA8" s="14">
        <v>394.9884960856302</v>
      </c>
      <c r="AB8" s="14">
        <v>3406.231293635913</v>
      </c>
      <c r="AC8" s="14">
        <v>3148.6929125894285</v>
      </c>
      <c r="AD8" s="14">
        <v>2888.579147732479</v>
      </c>
      <c r="AE8" s="14">
        <v>2625.8642452269605</v>
      </c>
      <c r="AF8" s="14">
        <v>2360.5221936963862</v>
      </c>
      <c r="AG8" s="14">
        <v>2092.5267216505067</v>
      </c>
      <c r="AH8" s="14">
        <v>1821.851294884168</v>
      </c>
      <c r="AI8" s="14">
        <v>1548.469113850166</v>
      </c>
      <c r="AJ8" s="14">
        <v>1272.3531110058238</v>
      </c>
      <c r="AK8" s="14">
        <v>993.4759481330384</v>
      </c>
      <c r="AL8" s="14">
        <v>711.8100136315252</v>
      </c>
      <c r="AM8" s="14">
        <v>427.3274197849968</v>
      </c>
      <c r="AN8" s="14">
        <v>3820.471175869271</v>
      </c>
      <c r="AO8" s="14">
        <v>3530.2704818864277</v>
      </c>
      <c r="AP8" s="14">
        <v>3237.167780963756</v>
      </c>
      <c r="AQ8" s="14">
        <v>2941.134053031857</v>
      </c>
      <c r="AR8" s="14">
        <v>2642.1399878206394</v>
      </c>
      <c r="AS8" s="14">
        <v>2340.1559819573095</v>
      </c>
      <c r="AT8" s="14">
        <v>2035.1521360353463</v>
      </c>
      <c r="AU8" s="14">
        <v>1727.0982516541635</v>
      </c>
      <c r="AV8" s="14">
        <v>1415.9638284291689</v>
      </c>
      <c r="AW8" s="14">
        <v>1101.7180609719242</v>
      </c>
      <c r="AX8" s="14">
        <v>784.3298358401072</v>
      </c>
      <c r="AY8" s="14">
        <v>463.76772845697207</v>
      </c>
      <c r="AZ8" s="14">
        <v>4287.247043648738</v>
      </c>
      <c r="BA8" s="14">
        <v>3960.241637907202</v>
      </c>
      <c r="BB8" s="14">
        <v>3629.9661781082505</v>
      </c>
      <c r="BC8" s="14">
        <v>3296.387963711309</v>
      </c>
      <c r="BD8" s="14">
        <v>2959.4739671703987</v>
      </c>
      <c r="BE8" s="14">
        <v>2619.190830664079</v>
      </c>
      <c r="BF8" s="14">
        <v>2275.5048627926963</v>
      </c>
      <c r="BG8" s="14">
        <v>1928.3820352425996</v>
      </c>
      <c r="BH8" s="14">
        <v>1577.7879794170021</v>
      </c>
      <c r="BI8" s="14">
        <v>1223.6879830331484</v>
      </c>
      <c r="BJ8" s="14">
        <v>866.0469866854561</v>
      </c>
      <c r="BK8" s="14">
        <v>504.829580374287</v>
      </c>
      <c r="BL8" s="14">
        <v>4517.954964491374</v>
      </c>
      <c r="BM8" s="14">
        <v>4153.125384117093</v>
      </c>
      <c r="BN8" s="14">
        <v>3788.295803742813</v>
      </c>
      <c r="BO8" s="14">
        <v>3423.466223368532</v>
      </c>
      <c r="BP8" s="14">
        <v>3058.6366429942514</v>
      </c>
      <c r="BQ8" s="14">
        <v>2693.8070626199706</v>
      </c>
      <c r="BR8" s="14">
        <v>2328.9774822456898</v>
      </c>
      <c r="BS8" s="14">
        <v>1964.1479018714087</v>
      </c>
      <c r="BT8" s="14">
        <v>1599.318321497128</v>
      </c>
      <c r="BU8" s="14">
        <v>1234.4887411228472</v>
      </c>
      <c r="BV8" s="14">
        <v>869.6591607485664</v>
      </c>
      <c r="BW8" s="14">
        <v>504.8295803742855</v>
      </c>
      <c r="BX8" s="14">
        <v>4153.125384117093</v>
      </c>
      <c r="BY8" s="14">
        <v>3788.295803742813</v>
      </c>
      <c r="BZ8" s="14">
        <v>3423.466223368532</v>
      </c>
      <c r="CA8" s="14">
        <v>3058.6366429942514</v>
      </c>
      <c r="CB8" s="14">
        <v>2693.8070626199706</v>
      </c>
      <c r="CC8" s="14">
        <v>2328.9774822456898</v>
      </c>
      <c r="CD8" s="14">
        <v>1964.1479018714087</v>
      </c>
      <c r="CE8" s="14">
        <v>1599.318321497128</v>
      </c>
      <c r="CF8" s="14">
        <v>1234.4887411228472</v>
      </c>
      <c r="CG8" s="14">
        <v>869.6591607485664</v>
      </c>
      <c r="CH8" s="14">
        <v>504.8295803742855</v>
      </c>
      <c r="CI8" s="14">
        <v>0</v>
      </c>
      <c r="CJ8" s="14"/>
      <c r="CK8" s="14"/>
      <c r="CL8" s="14"/>
      <c r="CM8" s="14"/>
    </row>
    <row r="9" spans="2:91" ht="13.5" customHeight="1">
      <c r="B9" s="2" t="s">
        <v>5</v>
      </c>
      <c r="C9" s="16">
        <v>-5.684341886080802E-14</v>
      </c>
      <c r="D9" s="16">
        <v>2353.479001583272</v>
      </c>
      <c r="E9" s="16">
        <v>2139.456367676129</v>
      </c>
      <c r="F9" s="16">
        <v>1922.5808351581463</v>
      </c>
      <c r="G9" s="16">
        <v>1702.821737026399</v>
      </c>
      <c r="H9" s="16">
        <v>1480.1480931938845</v>
      </c>
      <c r="I9" s="16">
        <v>1254.5286073394363</v>
      </c>
      <c r="J9" s="16">
        <v>1025.931663726085</v>
      </c>
      <c r="K9" s="16">
        <v>794.3253239875394</v>
      </c>
      <c r="L9" s="16">
        <v>559.6773238824812</v>
      </c>
      <c r="M9" s="16">
        <v>321.9550700163375</v>
      </c>
      <c r="N9" s="16">
        <v>81.12563653021743</v>
      </c>
      <c r="O9" s="16">
        <v>0</v>
      </c>
      <c r="P9" s="17">
        <v>2651.9590468740275</v>
      </c>
      <c r="Q9" s="14">
        <v>2410.792985972688</v>
      </c>
      <c r="R9" s="14">
        <v>2166.4122075082246</v>
      </c>
      <c r="S9" s="14">
        <v>1918.7821551341444</v>
      </c>
      <c r="T9" s="14">
        <v>1667.867919712976</v>
      </c>
      <c r="U9" s="14">
        <v>1413.6342357666776</v>
      </c>
      <c r="V9" s="14">
        <v>1156.0454778914866</v>
      </c>
      <c r="W9" s="14">
        <v>895.065657136845</v>
      </c>
      <c r="X9" s="14">
        <v>630.6584173480564</v>
      </c>
      <c r="Y9" s="14">
        <v>362.7870314722993</v>
      </c>
      <c r="Z9" s="14">
        <v>91.414397827637</v>
      </c>
      <c r="AA9" s="14">
        <v>-5.684341886080802E-14</v>
      </c>
      <c r="AB9" s="14">
        <v>2988.2938329025765</v>
      </c>
      <c r="AC9" s="14">
        <v>2716.541879060616</v>
      </c>
      <c r="AD9" s="14">
        <v>2441.167501003723</v>
      </c>
      <c r="AE9" s="14">
        <v>2162.131759775719</v>
      </c>
      <c r="AF9" s="14">
        <v>1879.39531888672</v>
      </c>
      <c r="AG9" s="14">
        <v>1592.9184403133713</v>
      </c>
      <c r="AH9" s="14">
        <v>1302.6609804590025</v>
      </c>
      <c r="AI9" s="14">
        <v>1008.5823860733171</v>
      </c>
      <c r="AJ9" s="14">
        <v>710.6416901312042</v>
      </c>
      <c r="AK9" s="14">
        <v>408.79750767026167</v>
      </c>
      <c r="AL9" s="14">
        <v>103.00803158662302</v>
      </c>
      <c r="AM9" s="14">
        <v>0</v>
      </c>
      <c r="AN9" s="14">
        <v>3367.2842883036246</v>
      </c>
      <c r="AO9" s="14">
        <v>3061.0673847272365</v>
      </c>
      <c r="AP9" s="14">
        <v>2750.7686428757056</v>
      </c>
      <c r="AQ9" s="14">
        <v>2436.344185358563</v>
      </c>
      <c r="AR9" s="14">
        <v>2117.7496868344115</v>
      </c>
      <c r="AS9" s="14">
        <v>1794.9403695038852</v>
      </c>
      <c r="AT9" s="14">
        <v>1467.870998557457</v>
      </c>
      <c r="AU9" s="14">
        <v>1136.4958775776402</v>
      </c>
      <c r="AV9" s="14">
        <v>800.768843895129</v>
      </c>
      <c r="AW9" s="14">
        <v>460.6432638984177</v>
      </c>
      <c r="AX9" s="14">
        <v>116.07202829643245</v>
      </c>
      <c r="AY9" s="14">
        <v>-5.684341886080802E-14</v>
      </c>
      <c r="AZ9" s="14">
        <v>3794.3402196306392</v>
      </c>
      <c r="BA9" s="14">
        <v>3449.2873480312564</v>
      </c>
      <c r="BB9" s="14">
        <v>3099.634958894493</v>
      </c>
      <c r="BC9" s="14">
        <v>2745.3336100785104</v>
      </c>
      <c r="BD9" s="14">
        <v>2386.3333546791537</v>
      </c>
      <c r="BE9" s="14">
        <v>2022.5837359513025</v>
      </c>
      <c r="BF9" s="14">
        <v>1654.0337821793494</v>
      </c>
      <c r="BG9" s="14">
        <v>1280.632001496282</v>
      </c>
      <c r="BH9" s="14">
        <v>902.3263766508697</v>
      </c>
      <c r="BI9" s="14">
        <v>519.0643597224217</v>
      </c>
      <c r="BJ9" s="14">
        <v>130.7928667826044</v>
      </c>
      <c r="BK9" s="14">
        <v>0</v>
      </c>
      <c r="BL9" s="14">
        <v>3980.2907218834016</v>
      </c>
      <c r="BM9" s="14">
        <v>3594.5673514410855</v>
      </c>
      <c r="BN9" s="14">
        <v>3207.6868108874437</v>
      </c>
      <c r="BO9" s="14">
        <v>2819.64562871214</v>
      </c>
      <c r="BP9" s="14">
        <v>2430.44032299031</v>
      </c>
      <c r="BQ9" s="14">
        <v>2040.067401351315</v>
      </c>
      <c r="BR9" s="14">
        <v>1648.523360947403</v>
      </c>
      <c r="BS9" s="14">
        <v>1255.8046884222788</v>
      </c>
      <c r="BT9" s="14">
        <v>861.9078598795795</v>
      </c>
      <c r="BU9" s="14">
        <v>466.82934085125214</v>
      </c>
      <c r="BV9" s="14">
        <v>70.56558626583978</v>
      </c>
      <c r="BW9" s="14">
        <v>5.684341886080802E-14</v>
      </c>
      <c r="BX9" s="14">
        <v>3615.461141509122</v>
      </c>
      <c r="BY9" s="14">
        <v>3228.643282325684</v>
      </c>
      <c r="BZ9" s="14">
        <v>2840.664969564695</v>
      </c>
      <c r="CA9" s="14">
        <v>2451.522721865423</v>
      </c>
      <c r="CB9" s="14">
        <v>2061.2130474230535</v>
      </c>
      <c r="CC9" s="14">
        <v>1669.7324439573565</v>
      </c>
      <c r="CD9" s="14">
        <v>1277.0773986812624</v>
      </c>
      <c r="CE9" s="14">
        <v>883.24438826934</v>
      </c>
      <c r="CF9" s="14">
        <v>488.2298788261819</v>
      </c>
      <c r="CG9" s="14">
        <v>92.03032585469441</v>
      </c>
      <c r="CH9" s="14">
        <v>5.684341886080802E-14</v>
      </c>
      <c r="CI9" s="14">
        <v>0</v>
      </c>
      <c r="CJ9" s="14"/>
      <c r="CK9" s="14"/>
      <c r="CL9" s="14"/>
      <c r="CM9" s="14"/>
    </row>
    <row r="10" spans="2:91" ht="13.5" customHeight="1">
      <c r="B10" s="4" t="s">
        <v>6</v>
      </c>
      <c r="C10" s="19">
        <v>340.820302399757</v>
      </c>
      <c r="D10" s="19">
        <v>358.8941296157351</v>
      </c>
      <c r="E10" s="19">
        <v>370.0882580991232</v>
      </c>
      <c r="F10" s="19">
        <v>382.1070001391141</v>
      </c>
      <c r="G10" s="19">
        <v>394.96073988808917</v>
      </c>
      <c r="H10" s="19">
        <v>408.65997175400395</v>
      </c>
      <c r="I10" s="19">
        <v>423.2153015221862</v>
      </c>
      <c r="J10" s="19">
        <v>438.63744748840946</v>
      </c>
      <c r="K10" s="19">
        <v>454.9372416033552</v>
      </c>
      <c r="L10" s="19">
        <v>472.12563062857777</v>
      </c>
      <c r="M10" s="19">
        <v>490.2136773040874</v>
      </c>
      <c r="N10" s="19">
        <v>509.21256152766705</v>
      </c>
      <c r="O10" s="19">
        <v>366.28934330271875</v>
      </c>
      <c r="P10" s="20">
        <v>386.6553841999633</v>
      </c>
      <c r="Q10" s="14">
        <v>399.2692083655582</v>
      </c>
      <c r="R10" s="14">
        <v>412.81222772691933</v>
      </c>
      <c r="S10" s="14">
        <v>427.29614340686663</v>
      </c>
      <c r="T10" s="14">
        <v>442.7327807669609</v>
      </c>
      <c r="U10" s="14">
        <v>459.13409067157363</v>
      </c>
      <c r="V10" s="14">
        <v>476.51215076466275</v>
      </c>
      <c r="W10" s="14">
        <v>494.87916675938135</v>
      </c>
      <c r="X10" s="14">
        <v>514.2474737406478</v>
      </c>
      <c r="Y10" s="14">
        <v>534.6295374808074</v>
      </c>
      <c r="Z10" s="14">
        <v>556.0379557685162</v>
      </c>
      <c r="AA10" s="14">
        <v>394.98849608563023</v>
      </c>
      <c r="AB10" s="14">
        <v>417.93746073333676</v>
      </c>
      <c r="AC10" s="14">
        <v>432.15103352881266</v>
      </c>
      <c r="AD10" s="14">
        <v>447.41164672875624</v>
      </c>
      <c r="AE10" s="14">
        <v>463.73248545124176</v>
      </c>
      <c r="AF10" s="14">
        <v>481.1268748096663</v>
      </c>
      <c r="AG10" s="14">
        <v>499.6082813371353</v>
      </c>
      <c r="AH10" s="14">
        <v>519.1903144251656</v>
      </c>
      <c r="AI10" s="14">
        <v>539.8867277768488</v>
      </c>
      <c r="AJ10" s="14">
        <v>561.7114208746196</v>
      </c>
      <c r="AK10" s="14">
        <v>584.6784404627767</v>
      </c>
      <c r="AL10" s="14">
        <v>608.8019820449022</v>
      </c>
      <c r="AM10" s="14">
        <v>427.3274197849968</v>
      </c>
      <c r="AN10" s="14">
        <v>453.1868875656462</v>
      </c>
      <c r="AO10" s="14">
        <v>469.20309715919126</v>
      </c>
      <c r="AP10" s="14">
        <v>486.39913808805005</v>
      </c>
      <c r="AQ10" s="14">
        <v>504.7898676732938</v>
      </c>
      <c r="AR10" s="14">
        <v>524.3903009862278</v>
      </c>
      <c r="AS10" s="14">
        <v>545.2156124534242</v>
      </c>
      <c r="AT10" s="14">
        <v>567.2811374778893</v>
      </c>
      <c r="AU10" s="14">
        <v>590.6023740765233</v>
      </c>
      <c r="AV10" s="14">
        <v>615.1949845340399</v>
      </c>
      <c r="AW10" s="14">
        <v>641.0747970735065</v>
      </c>
      <c r="AX10" s="14">
        <v>668.2578075436747</v>
      </c>
      <c r="AY10" s="14">
        <v>463.7677284569721</v>
      </c>
      <c r="AZ10" s="14">
        <v>492.90682401809914</v>
      </c>
      <c r="BA10" s="14">
        <v>510.9542898759455</v>
      </c>
      <c r="BB10" s="14">
        <v>530.3312192137574</v>
      </c>
      <c r="BC10" s="14">
        <v>551.0543536327987</v>
      </c>
      <c r="BD10" s="14">
        <v>573.1406124912451</v>
      </c>
      <c r="BE10" s="14">
        <v>596.6070947127763</v>
      </c>
      <c r="BF10" s="14">
        <v>621.4710806133469</v>
      </c>
      <c r="BG10" s="14">
        <v>647.7500337463175</v>
      </c>
      <c r="BH10" s="14">
        <v>675.4616027661324</v>
      </c>
      <c r="BI10" s="14">
        <v>704.6236233107267</v>
      </c>
      <c r="BJ10" s="14">
        <v>735.2541199028517</v>
      </c>
      <c r="BK10" s="14">
        <v>504.829580374287</v>
      </c>
      <c r="BL10" s="14">
        <v>537.6642426079723</v>
      </c>
      <c r="BM10" s="14">
        <v>558.5580326760073</v>
      </c>
      <c r="BN10" s="14">
        <v>580.6089928553694</v>
      </c>
      <c r="BO10" s="14">
        <v>603.8205946563924</v>
      </c>
      <c r="BP10" s="14">
        <v>628.1963200039412</v>
      </c>
      <c r="BQ10" s="14">
        <v>653.7396612686555</v>
      </c>
      <c r="BR10" s="14">
        <v>680.4541212982869</v>
      </c>
      <c r="BS10" s="14">
        <v>708.34321344913</v>
      </c>
      <c r="BT10" s="14">
        <v>737.4104616175484</v>
      </c>
      <c r="BU10" s="14">
        <v>767.659400271595</v>
      </c>
      <c r="BV10" s="14">
        <v>799.0935744827266</v>
      </c>
      <c r="BW10" s="14">
        <v>504.82958037428546</v>
      </c>
      <c r="BX10" s="14">
        <v>537.6642426079708</v>
      </c>
      <c r="BY10" s="14">
        <v>559.6525214171287</v>
      </c>
      <c r="BZ10" s="14">
        <v>582.801253803837</v>
      </c>
      <c r="CA10" s="14">
        <v>607.1139211288281</v>
      </c>
      <c r="CB10" s="14">
        <v>632.5940151969171</v>
      </c>
      <c r="CC10" s="14">
        <v>659.2450382883333</v>
      </c>
      <c r="CD10" s="14">
        <v>687.0705031901465</v>
      </c>
      <c r="CE10" s="14">
        <v>716.073933227788</v>
      </c>
      <c r="CF10" s="14">
        <v>746.2588622966653</v>
      </c>
      <c r="CG10" s="14">
        <v>777.628834893872</v>
      </c>
      <c r="CH10" s="14">
        <v>504.82958037428546</v>
      </c>
      <c r="CI10" s="14">
        <v>0</v>
      </c>
      <c r="CJ10" s="14"/>
      <c r="CK10" s="14"/>
      <c r="CL10" s="14"/>
      <c r="CM10" s="14"/>
    </row>
    <row r="11" spans="2:91" ht="13.5" customHeight="1" thickBot="1">
      <c r="B11" s="5" t="s">
        <v>7</v>
      </c>
      <c r="C11" s="23">
        <f>SUM(C9:C10)</f>
        <v>340.82030239975694</v>
      </c>
      <c r="D11" s="23">
        <f aca="true" t="shared" si="2" ref="D11:BO11">SUM(D9:D10)</f>
        <v>2712.373131199007</v>
      </c>
      <c r="E11" s="23">
        <f t="shared" si="2"/>
        <v>2509.5446257752524</v>
      </c>
      <c r="F11" s="23">
        <f t="shared" si="2"/>
        <v>2304.6878352972603</v>
      </c>
      <c r="G11" s="23">
        <f t="shared" si="2"/>
        <v>2097.782476914488</v>
      </c>
      <c r="H11" s="23">
        <f t="shared" si="2"/>
        <v>1888.8080649478884</v>
      </c>
      <c r="I11" s="23">
        <f t="shared" si="2"/>
        <v>1677.7439088616225</v>
      </c>
      <c r="J11" s="23">
        <f t="shared" si="2"/>
        <v>1464.5691112144943</v>
      </c>
      <c r="K11" s="23">
        <f t="shared" si="2"/>
        <v>1249.2625655908946</v>
      </c>
      <c r="L11" s="23">
        <f t="shared" si="2"/>
        <v>1031.802954511059</v>
      </c>
      <c r="M11" s="23">
        <f t="shared" si="2"/>
        <v>812.1687473204249</v>
      </c>
      <c r="N11" s="23">
        <f t="shared" si="2"/>
        <v>590.3381980578845</v>
      </c>
      <c r="O11" s="23">
        <f t="shared" si="2"/>
        <v>366.28934330271875</v>
      </c>
      <c r="P11" s="24">
        <f t="shared" si="2"/>
        <v>3038.614431073991</v>
      </c>
      <c r="Q11" s="24">
        <f t="shared" si="2"/>
        <v>2810.062194338246</v>
      </c>
      <c r="R11" s="24">
        <f t="shared" si="2"/>
        <v>2579.224435235144</v>
      </c>
      <c r="S11" s="24">
        <f t="shared" si="2"/>
        <v>2346.078298541011</v>
      </c>
      <c r="T11" s="24">
        <f t="shared" si="2"/>
        <v>2110.6007004799367</v>
      </c>
      <c r="U11" s="24">
        <f t="shared" si="2"/>
        <v>1872.7683264382513</v>
      </c>
      <c r="V11" s="24">
        <f t="shared" si="2"/>
        <v>1632.5576286561493</v>
      </c>
      <c r="W11" s="24">
        <f t="shared" si="2"/>
        <v>1389.9448238962264</v>
      </c>
      <c r="X11" s="24">
        <f t="shared" si="2"/>
        <v>1144.9058910887043</v>
      </c>
      <c r="Y11" s="24">
        <f t="shared" si="2"/>
        <v>897.4165689531067</v>
      </c>
      <c r="Z11" s="24">
        <f t="shared" si="2"/>
        <v>647.4523535961532</v>
      </c>
      <c r="AA11" s="24">
        <f t="shared" si="2"/>
        <v>394.9884960856302</v>
      </c>
      <c r="AB11" s="24">
        <f t="shared" si="2"/>
        <v>3406.231293635913</v>
      </c>
      <c r="AC11" s="24">
        <f t="shared" si="2"/>
        <v>3148.6929125894285</v>
      </c>
      <c r="AD11" s="24">
        <f t="shared" si="2"/>
        <v>2888.579147732479</v>
      </c>
      <c r="AE11" s="24">
        <f t="shared" si="2"/>
        <v>2625.8642452269605</v>
      </c>
      <c r="AF11" s="24">
        <f t="shared" si="2"/>
        <v>2360.5221936963862</v>
      </c>
      <c r="AG11" s="24">
        <f t="shared" si="2"/>
        <v>2092.5267216505067</v>
      </c>
      <c r="AH11" s="24">
        <f t="shared" si="2"/>
        <v>1821.851294884168</v>
      </c>
      <c r="AI11" s="24">
        <f t="shared" si="2"/>
        <v>1548.469113850166</v>
      </c>
      <c r="AJ11" s="24">
        <f t="shared" si="2"/>
        <v>1272.3531110058238</v>
      </c>
      <c r="AK11" s="24">
        <f t="shared" si="2"/>
        <v>993.4759481330384</v>
      </c>
      <c r="AL11" s="24">
        <f t="shared" si="2"/>
        <v>711.8100136315252</v>
      </c>
      <c r="AM11" s="24">
        <f t="shared" si="2"/>
        <v>427.3274197849968</v>
      </c>
      <c r="AN11" s="24">
        <f t="shared" si="2"/>
        <v>3820.471175869271</v>
      </c>
      <c r="AO11" s="24">
        <f t="shared" si="2"/>
        <v>3530.2704818864277</v>
      </c>
      <c r="AP11" s="24">
        <f t="shared" si="2"/>
        <v>3237.167780963756</v>
      </c>
      <c r="AQ11" s="24">
        <f t="shared" si="2"/>
        <v>2941.134053031857</v>
      </c>
      <c r="AR11" s="24">
        <f t="shared" si="2"/>
        <v>2642.1399878206394</v>
      </c>
      <c r="AS11" s="24">
        <f t="shared" si="2"/>
        <v>2340.1559819573095</v>
      </c>
      <c r="AT11" s="24">
        <f t="shared" si="2"/>
        <v>2035.1521360353463</v>
      </c>
      <c r="AU11" s="24">
        <f t="shared" si="2"/>
        <v>1727.0982516541635</v>
      </c>
      <c r="AV11" s="24">
        <f t="shared" si="2"/>
        <v>1415.9638284291689</v>
      </c>
      <c r="AW11" s="24">
        <f t="shared" si="2"/>
        <v>1101.7180609719242</v>
      </c>
      <c r="AX11" s="24">
        <f t="shared" si="2"/>
        <v>784.3298358401072</v>
      </c>
      <c r="AY11" s="24">
        <f t="shared" si="2"/>
        <v>463.76772845697207</v>
      </c>
      <c r="AZ11" s="24">
        <f t="shared" si="2"/>
        <v>4287.247043648738</v>
      </c>
      <c r="BA11" s="24">
        <f t="shared" si="2"/>
        <v>3960.241637907202</v>
      </c>
      <c r="BB11" s="24">
        <f t="shared" si="2"/>
        <v>3629.9661781082505</v>
      </c>
      <c r="BC11" s="24">
        <f t="shared" si="2"/>
        <v>3296.387963711309</v>
      </c>
      <c r="BD11" s="24">
        <f t="shared" si="2"/>
        <v>2959.4739671703987</v>
      </c>
      <c r="BE11" s="24">
        <f t="shared" si="2"/>
        <v>2619.190830664079</v>
      </c>
      <c r="BF11" s="24">
        <f t="shared" si="2"/>
        <v>2275.5048627926963</v>
      </c>
      <c r="BG11" s="24">
        <f t="shared" si="2"/>
        <v>1928.3820352425996</v>
      </c>
      <c r="BH11" s="24">
        <f t="shared" si="2"/>
        <v>1577.7879794170021</v>
      </c>
      <c r="BI11" s="24">
        <f t="shared" si="2"/>
        <v>1223.6879830331484</v>
      </c>
      <c r="BJ11" s="24">
        <f t="shared" si="2"/>
        <v>866.0469866854561</v>
      </c>
      <c r="BK11" s="24">
        <f t="shared" si="2"/>
        <v>504.829580374287</v>
      </c>
      <c r="BL11" s="24">
        <f t="shared" si="2"/>
        <v>4517.954964491374</v>
      </c>
      <c r="BM11" s="24">
        <f t="shared" si="2"/>
        <v>4153.125384117093</v>
      </c>
      <c r="BN11" s="24">
        <f t="shared" si="2"/>
        <v>3788.295803742813</v>
      </c>
      <c r="BO11" s="24">
        <f t="shared" si="2"/>
        <v>3423.466223368532</v>
      </c>
      <c r="BP11" s="24">
        <f aca="true" t="shared" si="3" ref="BP11:CI11">SUM(BP9:BP10)</f>
        <v>3058.6366429942514</v>
      </c>
      <c r="BQ11" s="24">
        <f t="shared" si="3"/>
        <v>2693.8070626199706</v>
      </c>
      <c r="BR11" s="24">
        <f t="shared" si="3"/>
        <v>2328.9774822456898</v>
      </c>
      <c r="BS11" s="24">
        <f t="shared" si="3"/>
        <v>1964.1479018714087</v>
      </c>
      <c r="BT11" s="24">
        <f t="shared" si="3"/>
        <v>1599.318321497128</v>
      </c>
      <c r="BU11" s="24">
        <f t="shared" si="3"/>
        <v>1234.4887411228472</v>
      </c>
      <c r="BV11" s="24">
        <f t="shared" si="3"/>
        <v>869.6591607485664</v>
      </c>
      <c r="BW11" s="24">
        <f t="shared" si="3"/>
        <v>504.8295803742855</v>
      </c>
      <c r="BX11" s="24">
        <f t="shared" si="3"/>
        <v>4153.125384117093</v>
      </c>
      <c r="BY11" s="24">
        <f t="shared" si="3"/>
        <v>3788.295803742813</v>
      </c>
      <c r="BZ11" s="24">
        <f t="shared" si="3"/>
        <v>3423.466223368532</v>
      </c>
      <c r="CA11" s="24">
        <f t="shared" si="3"/>
        <v>3058.6366429942514</v>
      </c>
      <c r="CB11" s="24">
        <f t="shared" si="3"/>
        <v>2693.8070626199706</v>
      </c>
      <c r="CC11" s="24">
        <f t="shared" si="3"/>
        <v>2328.9774822456898</v>
      </c>
      <c r="CD11" s="24">
        <f t="shared" si="3"/>
        <v>1964.147901871409</v>
      </c>
      <c r="CE11" s="24">
        <f t="shared" si="3"/>
        <v>1599.318321497128</v>
      </c>
      <c r="CF11" s="24">
        <f t="shared" si="3"/>
        <v>1234.4887411228472</v>
      </c>
      <c r="CG11" s="24">
        <f t="shared" si="3"/>
        <v>869.6591607485664</v>
      </c>
      <c r="CH11" s="24">
        <f t="shared" si="3"/>
        <v>504.8295803742855</v>
      </c>
      <c r="CI11" s="24">
        <f t="shared" si="3"/>
        <v>0</v>
      </c>
      <c r="CJ11" s="14"/>
      <c r="CK11" s="14"/>
      <c r="CL11" s="14"/>
      <c r="CM11" s="14"/>
    </row>
    <row r="12" spans="2:91" ht="13.5" customHeight="1" thickBot="1">
      <c r="B12" s="3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</row>
    <row r="13" spans="2:91" ht="13.5" customHeight="1">
      <c r="B13" s="2" t="s">
        <v>8</v>
      </c>
      <c r="C13" s="28"/>
      <c r="D13" s="16">
        <v>334.700503999595</v>
      </c>
      <c r="E13" s="16">
        <v>338.047509039591</v>
      </c>
      <c r="F13" s="16">
        <v>341.4279841299869</v>
      </c>
      <c r="G13" s="16">
        <v>344.84226397128674</v>
      </c>
      <c r="H13" s="16">
        <v>348.2906866109996</v>
      </c>
      <c r="I13" s="16">
        <v>351.7735934771096</v>
      </c>
      <c r="J13" s="16">
        <v>355.2913294118807</v>
      </c>
      <c r="K13" s="16">
        <v>358.84424270599953</v>
      </c>
      <c r="L13" s="16">
        <v>362.4326851330595</v>
      </c>
      <c r="M13" s="16">
        <v>366.0570119843901</v>
      </c>
      <c r="N13" s="16">
        <v>369.717582104234</v>
      </c>
      <c r="O13" s="16">
        <v>373.4147579252763</v>
      </c>
      <c r="P13" s="17">
        <v>377.14890550452907</v>
      </c>
      <c r="Q13" s="14">
        <v>380.9203945595744</v>
      </c>
      <c r="R13" s="14">
        <v>384.72959850517015</v>
      </c>
      <c r="S13" s="14">
        <v>388.57689449022183</v>
      </c>
      <c r="T13" s="14">
        <v>392.46266343512406</v>
      </c>
      <c r="U13" s="14">
        <v>396.3872900694753</v>
      </c>
      <c r="V13" s="14">
        <v>400.35116297017004</v>
      </c>
      <c r="W13" s="14">
        <v>404.3546745998717</v>
      </c>
      <c r="X13" s="14">
        <v>408.3982213458704</v>
      </c>
      <c r="Y13" s="14">
        <v>412.4822035593291</v>
      </c>
      <c r="Z13" s="14">
        <v>416.6070255949224</v>
      </c>
      <c r="AA13" s="14">
        <v>420.77309585087164</v>
      </c>
      <c r="AB13" s="14">
        <v>424.98082680938035</v>
      </c>
      <c r="AC13" s="14">
        <v>429.2306350774742</v>
      </c>
      <c r="AD13" s="14">
        <v>433.52294142824894</v>
      </c>
      <c r="AE13" s="14">
        <v>437.8581708425314</v>
      </c>
      <c r="AF13" s="14">
        <v>442.23675255095674</v>
      </c>
      <c r="AG13" s="14">
        <v>446.6591200764663</v>
      </c>
      <c r="AH13" s="14">
        <v>451.12571127723095</v>
      </c>
      <c r="AI13" s="14">
        <v>455.6369683900033</v>
      </c>
      <c r="AJ13" s="14">
        <v>460.1933380739033</v>
      </c>
      <c r="AK13" s="14">
        <v>464.7952714546423</v>
      </c>
      <c r="AL13" s="14">
        <v>469.44322416918874</v>
      </c>
      <c r="AM13" s="14">
        <v>474.13765641088065</v>
      </c>
      <c r="AN13" s="14">
        <v>478.87903297498946</v>
      </c>
      <c r="AO13" s="14">
        <v>483.66782330473933</v>
      </c>
      <c r="AP13" s="14">
        <v>488.5045015377867</v>
      </c>
      <c r="AQ13" s="14">
        <v>493.3895465531646</v>
      </c>
      <c r="AR13" s="14">
        <v>498.32344201869626</v>
      </c>
      <c r="AS13" s="14">
        <v>503.30667643888324</v>
      </c>
      <c r="AT13" s="14">
        <v>508.33974320327206</v>
      </c>
      <c r="AU13" s="14">
        <v>513.4231406353048</v>
      </c>
      <c r="AV13" s="14">
        <v>518.5573720416578</v>
      </c>
      <c r="AW13" s="14">
        <v>523.7429457620743</v>
      </c>
      <c r="AX13" s="14">
        <v>528.980375219695</v>
      </c>
      <c r="AY13" s="14">
        <v>534.2701789718919</v>
      </c>
      <c r="AZ13" s="14">
        <v>539.6128807616109</v>
      </c>
      <c r="BA13" s="14">
        <v>545.009009569227</v>
      </c>
      <c r="BB13" s="14">
        <v>550.4590996649193</v>
      </c>
      <c r="BC13" s="14">
        <v>555.9636906615685</v>
      </c>
      <c r="BD13" s="14">
        <v>561.5233275681842</v>
      </c>
      <c r="BE13" s="14">
        <v>567.138560843866</v>
      </c>
      <c r="BF13" s="14">
        <v>572.8099464523046</v>
      </c>
      <c r="BG13" s="14">
        <v>578.5380459168277</v>
      </c>
      <c r="BH13" s="14">
        <v>584.3234263759961</v>
      </c>
      <c r="BI13" s="14">
        <v>590.1666606397561</v>
      </c>
      <c r="BJ13" s="14">
        <v>596.0683272461537</v>
      </c>
      <c r="BK13" s="14">
        <v>602.0290105186152</v>
      </c>
      <c r="BL13" s="14">
        <v>608.0493006238014</v>
      </c>
      <c r="BM13" s="14">
        <v>608.0493006238014</v>
      </c>
      <c r="BN13" s="14">
        <v>608.0493006238014</v>
      </c>
      <c r="BO13" s="14">
        <v>608.0493006238014</v>
      </c>
      <c r="BP13" s="14">
        <v>608.0493006238014</v>
      </c>
      <c r="BQ13" s="14">
        <v>608.0493006238014</v>
      </c>
      <c r="BR13" s="14">
        <v>608.0493006238014</v>
      </c>
      <c r="BS13" s="14">
        <v>608.0493006238014</v>
      </c>
      <c r="BT13" s="14">
        <v>608.0493006238014</v>
      </c>
      <c r="BU13" s="14">
        <v>608.0493006238014</v>
      </c>
      <c r="BV13" s="14">
        <v>608.0493006238014</v>
      </c>
      <c r="BW13" s="14">
        <v>608.0493006238014</v>
      </c>
      <c r="BX13" s="14">
        <v>608.0493006238014</v>
      </c>
      <c r="BY13" s="14">
        <v>608.0493006238014</v>
      </c>
      <c r="BZ13" s="14">
        <v>608.0493006238014</v>
      </c>
      <c r="CA13" s="14">
        <v>608.0493006238014</v>
      </c>
      <c r="CB13" s="14">
        <v>608.0493006238014</v>
      </c>
      <c r="CC13" s="14">
        <v>608.0493006238014</v>
      </c>
      <c r="CD13" s="14">
        <v>608.0493006238014</v>
      </c>
      <c r="CE13" s="14">
        <v>608.0493006238014</v>
      </c>
      <c r="CF13" s="14">
        <v>608.0493006238014</v>
      </c>
      <c r="CG13" s="14">
        <v>608.0493006238014</v>
      </c>
      <c r="CH13" s="14">
        <v>608.0493006238014</v>
      </c>
      <c r="CI13" s="14">
        <v>608.0493006238014</v>
      </c>
      <c r="CJ13" s="14"/>
      <c r="CK13" s="14"/>
      <c r="CL13" s="14"/>
      <c r="CM13" s="14"/>
    </row>
    <row r="14" spans="2:91" ht="13.5" customHeight="1">
      <c r="B14" s="4" t="s">
        <v>9</v>
      </c>
      <c r="C14" s="21"/>
      <c r="D14" s="19">
        <v>251.02537799969627</v>
      </c>
      <c r="E14" s="19">
        <v>253.53563177969323</v>
      </c>
      <c r="F14" s="19">
        <v>256.07098809749016</v>
      </c>
      <c r="G14" s="19">
        <v>258.63169797846507</v>
      </c>
      <c r="H14" s="19">
        <v>261.2180149582497</v>
      </c>
      <c r="I14" s="19">
        <v>263.8301951078322</v>
      </c>
      <c r="J14" s="19">
        <v>266.46849705891054</v>
      </c>
      <c r="K14" s="19">
        <v>269.13318202949966</v>
      </c>
      <c r="L14" s="19">
        <v>271.82451384979464</v>
      </c>
      <c r="M14" s="19">
        <v>274.5427589882926</v>
      </c>
      <c r="N14" s="19">
        <v>277.2881865781755</v>
      </c>
      <c r="O14" s="19">
        <v>280.06106844395725</v>
      </c>
      <c r="P14" s="20">
        <v>282.8616791283968</v>
      </c>
      <c r="Q14" s="14">
        <v>285.6902959196808</v>
      </c>
      <c r="R14" s="14">
        <v>288.5471988788776</v>
      </c>
      <c r="S14" s="14">
        <v>291.4326708676664</v>
      </c>
      <c r="T14" s="14">
        <v>294.346997576343</v>
      </c>
      <c r="U14" s="14">
        <v>297.29046755210646</v>
      </c>
      <c r="V14" s="14">
        <v>300.26337222762754</v>
      </c>
      <c r="W14" s="14">
        <v>303.2660059499038</v>
      </c>
      <c r="X14" s="14">
        <v>306.29866600940284</v>
      </c>
      <c r="Y14" s="14">
        <v>309.36165266949683</v>
      </c>
      <c r="Z14" s="14">
        <v>312.4552691961918</v>
      </c>
      <c r="AA14" s="14">
        <v>315.57982188815373</v>
      </c>
      <c r="AB14" s="14">
        <v>318.7356201070353</v>
      </c>
      <c r="AC14" s="14">
        <v>321.9229763081056</v>
      </c>
      <c r="AD14" s="14">
        <v>325.1422060711867</v>
      </c>
      <c r="AE14" s="14">
        <v>328.3936281318986</v>
      </c>
      <c r="AF14" s="14">
        <v>331.67756441321757</v>
      </c>
      <c r="AG14" s="14">
        <v>334.99434005734975</v>
      </c>
      <c r="AH14" s="14">
        <v>338.3442834579232</v>
      </c>
      <c r="AI14" s="14">
        <v>341.72772629250244</v>
      </c>
      <c r="AJ14" s="14">
        <v>345.1450035554275</v>
      </c>
      <c r="AK14" s="14">
        <v>348.59645359098175</v>
      </c>
      <c r="AL14" s="14">
        <v>352.0824181268915</v>
      </c>
      <c r="AM14" s="14">
        <v>355.6032423081605</v>
      </c>
      <c r="AN14" s="14">
        <v>359.1592747312421</v>
      </c>
      <c r="AO14" s="14">
        <v>362.7508674785545</v>
      </c>
      <c r="AP14" s="14">
        <v>366.37837615334</v>
      </c>
      <c r="AQ14" s="14">
        <v>370.0421599148735</v>
      </c>
      <c r="AR14" s="14">
        <v>373.74258151402216</v>
      </c>
      <c r="AS14" s="14">
        <v>377.48000732916245</v>
      </c>
      <c r="AT14" s="14">
        <v>381.25480740245405</v>
      </c>
      <c r="AU14" s="14">
        <v>385.0673554764786</v>
      </c>
      <c r="AV14" s="14">
        <v>388.91802903124335</v>
      </c>
      <c r="AW14" s="14">
        <v>392.8072093215558</v>
      </c>
      <c r="AX14" s="14">
        <v>396.7352814147713</v>
      </c>
      <c r="AY14" s="14">
        <v>400.70263422891895</v>
      </c>
      <c r="AZ14" s="14">
        <v>404.70966057120813</v>
      </c>
      <c r="BA14" s="14">
        <v>408.75675717692025</v>
      </c>
      <c r="BB14" s="14">
        <v>412.8443247486895</v>
      </c>
      <c r="BC14" s="14">
        <v>416.9727679961764</v>
      </c>
      <c r="BD14" s="14">
        <v>421.14249567613814</v>
      </c>
      <c r="BE14" s="14">
        <v>425.35392063289953</v>
      </c>
      <c r="BF14" s="14">
        <v>429.60745983922845</v>
      </c>
      <c r="BG14" s="14">
        <v>433.9035344376208</v>
      </c>
      <c r="BH14" s="14">
        <v>438.2425697819971</v>
      </c>
      <c r="BI14" s="14">
        <v>442.624995479817</v>
      </c>
      <c r="BJ14" s="14">
        <v>447.0512454346152</v>
      </c>
      <c r="BK14" s="14">
        <v>451.5217578889614</v>
      </c>
      <c r="BL14" s="14">
        <v>456.03697546785105</v>
      </c>
      <c r="BM14" s="14">
        <v>456.03697546785105</v>
      </c>
      <c r="BN14" s="14">
        <v>456.03697546785105</v>
      </c>
      <c r="BO14" s="14">
        <v>456.03697546785105</v>
      </c>
      <c r="BP14" s="14">
        <v>456.03697546785105</v>
      </c>
      <c r="BQ14" s="14">
        <v>456.03697546785105</v>
      </c>
      <c r="BR14" s="14">
        <v>456.03697546785105</v>
      </c>
      <c r="BS14" s="14">
        <v>456.03697546785105</v>
      </c>
      <c r="BT14" s="14">
        <v>456.03697546785105</v>
      </c>
      <c r="BU14" s="14">
        <v>456.03697546785105</v>
      </c>
      <c r="BV14" s="14">
        <v>456.03697546785105</v>
      </c>
      <c r="BW14" s="14">
        <v>456.03697546785105</v>
      </c>
      <c r="BX14" s="14">
        <v>456.03697546785105</v>
      </c>
      <c r="BY14" s="14">
        <v>456.03697546785105</v>
      </c>
      <c r="BZ14" s="14">
        <v>456.03697546785105</v>
      </c>
      <c r="CA14" s="14">
        <v>456.03697546785105</v>
      </c>
      <c r="CB14" s="14">
        <v>456.03697546785105</v>
      </c>
      <c r="CC14" s="14">
        <v>456.03697546785105</v>
      </c>
      <c r="CD14" s="14">
        <v>456.03697546785105</v>
      </c>
      <c r="CE14" s="14">
        <v>456.03697546785105</v>
      </c>
      <c r="CF14" s="14">
        <v>456.03697546785105</v>
      </c>
      <c r="CG14" s="14">
        <v>456.03697546785105</v>
      </c>
      <c r="CH14" s="14">
        <v>456.03697546785105</v>
      </c>
      <c r="CI14" s="14">
        <v>456.03697546785105</v>
      </c>
      <c r="CJ14" s="14"/>
      <c r="CK14" s="14"/>
      <c r="CL14" s="14"/>
      <c r="CM14" s="14"/>
    </row>
    <row r="15" spans="2:91" ht="13.5" customHeight="1">
      <c r="B15" s="4" t="s">
        <v>11</v>
      </c>
      <c r="C15" s="21"/>
      <c r="D15" s="19">
        <v>53.552080639935205</v>
      </c>
      <c r="E15" s="19">
        <v>54.08760144633456</v>
      </c>
      <c r="F15" s="19">
        <v>54.6284774607979</v>
      </c>
      <c r="G15" s="19">
        <v>55.17476223540588</v>
      </c>
      <c r="H15" s="19">
        <v>55.726509857759936</v>
      </c>
      <c r="I15" s="19">
        <v>56.28377495633754</v>
      </c>
      <c r="J15" s="19">
        <v>56.84661270590092</v>
      </c>
      <c r="K15" s="19">
        <v>57.41507883295993</v>
      </c>
      <c r="L15" s="19">
        <v>57.989229621289525</v>
      </c>
      <c r="M15" s="19">
        <v>58.569121917502414</v>
      </c>
      <c r="N15" s="19">
        <v>59.15481313667744</v>
      </c>
      <c r="O15" s="19">
        <v>59.74636126804421</v>
      </c>
      <c r="P15" s="20">
        <v>60.343824880724654</v>
      </c>
      <c r="Q15" s="14">
        <v>60.947263129531905</v>
      </c>
      <c r="R15" s="14">
        <v>61.55673576082722</v>
      </c>
      <c r="S15" s="14">
        <v>62.172303118435494</v>
      </c>
      <c r="T15" s="14">
        <v>62.79402614961985</v>
      </c>
      <c r="U15" s="14">
        <v>63.421966411116045</v>
      </c>
      <c r="V15" s="14">
        <v>64.0561860752272</v>
      </c>
      <c r="W15" s="14">
        <v>64.69674793597947</v>
      </c>
      <c r="X15" s="14">
        <v>65.34371541533926</v>
      </c>
      <c r="Y15" s="14">
        <v>65.99715256949266</v>
      </c>
      <c r="Z15" s="14">
        <v>66.65712409518758</v>
      </c>
      <c r="AA15" s="14">
        <v>67.32369533613947</v>
      </c>
      <c r="AB15" s="14">
        <v>67.99693228950086</v>
      </c>
      <c r="AC15" s="14">
        <v>68.67690161239587</v>
      </c>
      <c r="AD15" s="14">
        <v>69.36367062851983</v>
      </c>
      <c r="AE15" s="14">
        <v>70.05730733480503</v>
      </c>
      <c r="AF15" s="14">
        <v>70.75788040815308</v>
      </c>
      <c r="AG15" s="14">
        <v>71.4654592122346</v>
      </c>
      <c r="AH15" s="14">
        <v>72.18011380435695</v>
      </c>
      <c r="AI15" s="14">
        <v>72.90191494240052</v>
      </c>
      <c r="AJ15" s="14">
        <v>73.63093409182453</v>
      </c>
      <c r="AK15" s="14">
        <v>74.36724343274277</v>
      </c>
      <c r="AL15" s="14">
        <v>75.1109158670702</v>
      </c>
      <c r="AM15" s="14">
        <v>75.8620250257409</v>
      </c>
      <c r="AN15" s="14">
        <v>76.62064527599831</v>
      </c>
      <c r="AO15" s="14">
        <v>77.38685172875829</v>
      </c>
      <c r="AP15" s="14">
        <v>78.16072024604588</v>
      </c>
      <c r="AQ15" s="14">
        <v>78.94232744850635</v>
      </c>
      <c r="AR15" s="14">
        <v>79.7317507229914</v>
      </c>
      <c r="AS15" s="14">
        <v>80.52906823022133</v>
      </c>
      <c r="AT15" s="14">
        <v>81.33435891252353</v>
      </c>
      <c r="AU15" s="14">
        <v>82.14770250164877</v>
      </c>
      <c r="AV15" s="14">
        <v>82.96917952666524</v>
      </c>
      <c r="AW15" s="14">
        <v>83.7988713219319</v>
      </c>
      <c r="AX15" s="14">
        <v>84.6368600351512</v>
      </c>
      <c r="AY15" s="14">
        <v>85.48322863550271</v>
      </c>
      <c r="AZ15" s="14">
        <v>86.33806092185775</v>
      </c>
      <c r="BA15" s="14">
        <v>87.20144153107633</v>
      </c>
      <c r="BB15" s="14">
        <v>88.0734559463871</v>
      </c>
      <c r="BC15" s="14">
        <v>88.95419050585097</v>
      </c>
      <c r="BD15" s="14">
        <v>89.84373241090947</v>
      </c>
      <c r="BE15" s="14">
        <v>90.74216973501856</v>
      </c>
      <c r="BF15" s="14">
        <v>91.64959143236875</v>
      </c>
      <c r="BG15" s="14">
        <v>92.56608734669244</v>
      </c>
      <c r="BH15" s="14">
        <v>93.49174822015937</v>
      </c>
      <c r="BI15" s="14">
        <v>94.42666570236098</v>
      </c>
      <c r="BJ15" s="14">
        <v>95.37093235938458</v>
      </c>
      <c r="BK15" s="14">
        <v>96.32464168297844</v>
      </c>
      <c r="BL15" s="14">
        <v>97.28788809980823</v>
      </c>
      <c r="BM15" s="14">
        <v>97.28788809980823</v>
      </c>
      <c r="BN15" s="14">
        <v>97.28788809980823</v>
      </c>
      <c r="BO15" s="14">
        <v>97.28788809980823</v>
      </c>
      <c r="BP15" s="14">
        <v>97.28788809980823</v>
      </c>
      <c r="BQ15" s="14">
        <v>97.28788809980823</v>
      </c>
      <c r="BR15" s="14">
        <v>97.28788809980823</v>
      </c>
      <c r="BS15" s="14">
        <v>97.28788809980823</v>
      </c>
      <c r="BT15" s="14">
        <v>97.28788809980823</v>
      </c>
      <c r="BU15" s="14">
        <v>97.28788809980823</v>
      </c>
      <c r="BV15" s="14">
        <v>97.28788809980823</v>
      </c>
      <c r="BW15" s="14">
        <v>97.28788809980823</v>
      </c>
      <c r="BX15" s="14">
        <v>97.28788809980823</v>
      </c>
      <c r="BY15" s="14">
        <v>97.28788809980823</v>
      </c>
      <c r="BZ15" s="14">
        <v>97.28788809980823</v>
      </c>
      <c r="CA15" s="14">
        <v>97.28788809980823</v>
      </c>
      <c r="CB15" s="14">
        <v>97.28788809980823</v>
      </c>
      <c r="CC15" s="14">
        <v>97.28788809980823</v>
      </c>
      <c r="CD15" s="14">
        <v>97.28788809980823</v>
      </c>
      <c r="CE15" s="14">
        <v>97.28788809980823</v>
      </c>
      <c r="CF15" s="14">
        <v>97.28788809980823</v>
      </c>
      <c r="CG15" s="14">
        <v>97.28788809980823</v>
      </c>
      <c r="CH15" s="14">
        <v>97.28788809980823</v>
      </c>
      <c r="CI15" s="14">
        <v>97.28788809980823</v>
      </c>
      <c r="CJ15" s="14"/>
      <c r="CK15" s="14"/>
      <c r="CL15" s="14"/>
      <c r="CM15" s="14"/>
    </row>
    <row r="16" spans="2:91" ht="13.5" customHeight="1">
      <c r="B16" s="4" t="s">
        <v>12</v>
      </c>
      <c r="C16" s="21"/>
      <c r="D16" s="19">
        <v>-2.842170943040401E-16</v>
      </c>
      <c r="E16" s="19">
        <v>11.76739500791636</v>
      </c>
      <c r="F16" s="19">
        <v>10.697281838380645</v>
      </c>
      <c r="G16" s="19">
        <v>9.612904175790732</v>
      </c>
      <c r="H16" s="19">
        <v>8.514108685131996</v>
      </c>
      <c r="I16" s="19">
        <v>7.400740465969423</v>
      </c>
      <c r="J16" s="19">
        <v>6.272643036697182</v>
      </c>
      <c r="K16" s="19">
        <v>5.129658318630425</v>
      </c>
      <c r="L16" s="19">
        <v>3.971626619937697</v>
      </c>
      <c r="M16" s="19">
        <v>2.798386619412406</v>
      </c>
      <c r="N16" s="19">
        <v>1.6097753500816876</v>
      </c>
      <c r="O16" s="19">
        <v>0.4056281826510872</v>
      </c>
      <c r="P16" s="20">
        <v>0</v>
      </c>
      <c r="Q16" s="14">
        <v>13.259795234370138</v>
      </c>
      <c r="R16" s="14">
        <v>12.05396492986344</v>
      </c>
      <c r="S16" s="14">
        <v>10.832061037541123</v>
      </c>
      <c r="T16" s="14">
        <v>9.593910775670722</v>
      </c>
      <c r="U16" s="14">
        <v>8.33933959856488</v>
      </c>
      <c r="V16" s="14">
        <v>7.0681711788333885</v>
      </c>
      <c r="W16" s="14">
        <v>5.780227389457433</v>
      </c>
      <c r="X16" s="14">
        <v>4.475328285684225</v>
      </c>
      <c r="Y16" s="14">
        <v>3.1532920867402825</v>
      </c>
      <c r="Z16" s="14">
        <v>1.8139351573614966</v>
      </c>
      <c r="AA16" s="14">
        <v>0.45707198913818503</v>
      </c>
      <c r="AB16" s="14">
        <v>-2.842170943040401E-16</v>
      </c>
      <c r="AC16" s="14">
        <v>14.941469164512883</v>
      </c>
      <c r="AD16" s="14">
        <v>13.58270939530308</v>
      </c>
      <c r="AE16" s="14">
        <v>12.205837505018614</v>
      </c>
      <c r="AF16" s="14">
        <v>10.810658798878594</v>
      </c>
      <c r="AG16" s="14">
        <v>9.3969765944336</v>
      </c>
      <c r="AH16" s="14">
        <v>7.964592201566857</v>
      </c>
      <c r="AI16" s="14">
        <v>6.513304902295013</v>
      </c>
      <c r="AJ16" s="14">
        <v>5.042911930366586</v>
      </c>
      <c r="AK16" s="14">
        <v>3.553208450656021</v>
      </c>
      <c r="AL16" s="14">
        <v>2.0439875383513084</v>
      </c>
      <c r="AM16" s="14">
        <v>0.5150401579331151</v>
      </c>
      <c r="AN16" s="14">
        <v>0</v>
      </c>
      <c r="AO16" s="14">
        <v>16.836421441518123</v>
      </c>
      <c r="AP16" s="14">
        <v>15.305336923636183</v>
      </c>
      <c r="AQ16" s="14">
        <v>13.753843214378529</v>
      </c>
      <c r="AR16" s="14">
        <v>12.181720926792817</v>
      </c>
      <c r="AS16" s="14">
        <v>10.588748434172057</v>
      </c>
      <c r="AT16" s="14">
        <v>8.974701847519427</v>
      </c>
      <c r="AU16" s="14">
        <v>7.3393549927872845</v>
      </c>
      <c r="AV16" s="14">
        <v>5.6824793878882005</v>
      </c>
      <c r="AW16" s="14">
        <v>4.003844219475645</v>
      </c>
      <c r="AX16" s="14">
        <v>2.3032163194920883</v>
      </c>
      <c r="AY16" s="14">
        <v>0.5803601414821623</v>
      </c>
      <c r="AZ16" s="14">
        <v>-2.842170943040401E-16</v>
      </c>
      <c r="BA16" s="14">
        <v>18.971701098153197</v>
      </c>
      <c r="BB16" s="14">
        <v>17.246436740156284</v>
      </c>
      <c r="BC16" s="14">
        <v>15.498174794472465</v>
      </c>
      <c r="BD16" s="14">
        <v>13.726668050392552</v>
      </c>
      <c r="BE16" s="14">
        <v>11.931666773395769</v>
      </c>
      <c r="BF16" s="14">
        <v>10.112918679756513</v>
      </c>
      <c r="BG16" s="14">
        <v>8.270168910896746</v>
      </c>
      <c r="BH16" s="14">
        <v>6.403160007481411</v>
      </c>
      <c r="BI16" s="14">
        <v>4.511631883254349</v>
      </c>
      <c r="BJ16" s="14">
        <v>2.5953217986121087</v>
      </c>
      <c r="BK16" s="14">
        <v>0.653964333913022</v>
      </c>
      <c r="BL16" s="14">
        <v>0</v>
      </c>
      <c r="BM16" s="14">
        <v>19.901453609417008</v>
      </c>
      <c r="BN16" s="14">
        <v>17.972836757205428</v>
      </c>
      <c r="BO16" s="14">
        <v>16.038434054437218</v>
      </c>
      <c r="BP16" s="14">
        <v>14.0982281435607</v>
      </c>
      <c r="BQ16" s="14">
        <v>12.15220161495155</v>
      </c>
      <c r="BR16" s="14">
        <v>10.200337006756575</v>
      </c>
      <c r="BS16" s="14">
        <v>8.242616804737015</v>
      </c>
      <c r="BT16" s="14">
        <v>6.279023442111394</v>
      </c>
      <c r="BU16" s="14">
        <v>4.309539299397898</v>
      </c>
      <c r="BV16" s="14">
        <v>2.334146704256261</v>
      </c>
      <c r="BW16" s="14">
        <v>0.35282793132919893</v>
      </c>
      <c r="BX16" s="14">
        <v>2.842170943040401E-16</v>
      </c>
      <c r="BY16" s="14">
        <v>18.077305707545612</v>
      </c>
      <c r="BZ16" s="14">
        <v>16.143216411628423</v>
      </c>
      <c r="CA16" s="14">
        <v>14.203324847823476</v>
      </c>
      <c r="CB16" s="14">
        <v>12.257613609327116</v>
      </c>
      <c r="CC16" s="14">
        <v>10.306065237115268</v>
      </c>
      <c r="CD16" s="14">
        <v>8.348662219786783</v>
      </c>
      <c r="CE16" s="14">
        <v>6.385386993406312</v>
      </c>
      <c r="CF16" s="14">
        <v>4.4162219413467</v>
      </c>
      <c r="CG16" s="14">
        <v>2.4411493941309095</v>
      </c>
      <c r="CH16" s="14">
        <v>0.4601516292734721</v>
      </c>
      <c r="CI16" s="14">
        <v>2.842170943040401E-16</v>
      </c>
      <c r="CJ16" s="14"/>
      <c r="CK16" s="14"/>
      <c r="CL16" s="14"/>
      <c r="CM16" s="14"/>
    </row>
    <row r="17" spans="2:91" ht="13.5" customHeight="1">
      <c r="B17" s="6" t="s">
        <v>13</v>
      </c>
      <c r="C17" s="29"/>
      <c r="D17" s="19">
        <f>D13-D14-D15-D16</f>
        <v>30.123045359963534</v>
      </c>
      <c r="E17" s="19">
        <f aca="true" t="shared" si="4" ref="E17:BP17">E13-E14-E15-E16</f>
        <v>18.656880805646825</v>
      </c>
      <c r="F17" s="19">
        <f t="shared" si="4"/>
        <v>20.031236733318188</v>
      </c>
      <c r="G17" s="19">
        <f t="shared" si="4"/>
        <v>21.42289958162506</v>
      </c>
      <c r="H17" s="19">
        <f t="shared" si="4"/>
        <v>22.832053109858002</v>
      </c>
      <c r="I17" s="19">
        <f t="shared" si="4"/>
        <v>24.258882946970456</v>
      </c>
      <c r="J17" s="19">
        <f t="shared" si="4"/>
        <v>25.70357661037208</v>
      </c>
      <c r="K17" s="19">
        <f t="shared" si="4"/>
        <v>27.166323524909515</v>
      </c>
      <c r="L17" s="19">
        <f t="shared" si="4"/>
        <v>28.647315042037658</v>
      </c>
      <c r="M17" s="19">
        <f t="shared" si="4"/>
        <v>30.146744459182706</v>
      </c>
      <c r="N17" s="19">
        <f t="shared" si="4"/>
        <v>31.664807039299372</v>
      </c>
      <c r="O17" s="19">
        <f t="shared" si="4"/>
        <v>33.20170003062377</v>
      </c>
      <c r="P17" s="20">
        <f t="shared" si="4"/>
        <v>33.9434014954076</v>
      </c>
      <c r="Q17" s="20">
        <f t="shared" si="4"/>
        <v>21.02304027599154</v>
      </c>
      <c r="R17" s="20">
        <f t="shared" si="4"/>
        <v>22.57169893560186</v>
      </c>
      <c r="S17" s="20">
        <f t="shared" si="4"/>
        <v>24.139859466578827</v>
      </c>
      <c r="T17" s="20">
        <f t="shared" si="4"/>
        <v>25.727728933490454</v>
      </c>
      <c r="U17" s="20">
        <f t="shared" si="4"/>
        <v>27.335516507687895</v>
      </c>
      <c r="V17" s="20">
        <f t="shared" si="4"/>
        <v>28.963433488481904</v>
      </c>
      <c r="W17" s="20">
        <f t="shared" si="4"/>
        <v>30.61169332453102</v>
      </c>
      <c r="X17" s="20">
        <f t="shared" si="4"/>
        <v>32.280511635444086</v>
      </c>
      <c r="Y17" s="20">
        <f t="shared" si="4"/>
        <v>33.970106233599324</v>
      </c>
      <c r="Z17" s="20">
        <f t="shared" si="4"/>
        <v>35.6806971461815</v>
      </c>
      <c r="AA17" s="20">
        <f t="shared" si="4"/>
        <v>37.41250663744026</v>
      </c>
      <c r="AB17" s="20">
        <f t="shared" si="4"/>
        <v>38.2482744128442</v>
      </c>
      <c r="AC17" s="20">
        <f t="shared" si="4"/>
        <v>23.689287992459825</v>
      </c>
      <c r="AD17" s="20">
        <f t="shared" si="4"/>
        <v>25.434355333239328</v>
      </c>
      <c r="AE17" s="20">
        <f t="shared" si="4"/>
        <v>27.20139787080918</v>
      </c>
      <c r="AF17" s="20">
        <f t="shared" si="4"/>
        <v>28.990648930707493</v>
      </c>
      <c r="AG17" s="20">
        <f t="shared" si="4"/>
        <v>30.802344212448357</v>
      </c>
      <c r="AH17" s="20">
        <f t="shared" si="4"/>
        <v>32.63672181338393</v>
      </c>
      <c r="AI17" s="20">
        <f t="shared" si="4"/>
        <v>34.494022252805316</v>
      </c>
      <c r="AJ17" s="20">
        <f t="shared" si="4"/>
        <v>36.37448849628471</v>
      </c>
      <c r="AK17" s="20">
        <f t="shared" si="4"/>
        <v>38.278365980261775</v>
      </c>
      <c r="AL17" s="20">
        <f t="shared" si="4"/>
        <v>40.2059026368757</v>
      </c>
      <c r="AM17" s="20">
        <f t="shared" si="4"/>
        <v>42.15734891904616</v>
      </c>
      <c r="AN17" s="20">
        <f t="shared" si="4"/>
        <v>43.099112967749065</v>
      </c>
      <c r="AO17" s="20">
        <f t="shared" si="4"/>
        <v>26.693682655908436</v>
      </c>
      <c r="AP17" s="20">
        <f t="shared" si="4"/>
        <v>28.660068214764642</v>
      </c>
      <c r="AQ17" s="20">
        <f t="shared" si="4"/>
        <v>30.651215975406267</v>
      </c>
      <c r="AR17" s="20">
        <f t="shared" si="4"/>
        <v>32.667388854889865</v>
      </c>
      <c r="AS17" s="20">
        <f t="shared" si="4"/>
        <v>34.70885244532741</v>
      </c>
      <c r="AT17" s="20">
        <f t="shared" si="4"/>
        <v>36.77587504077506</v>
      </c>
      <c r="AU17" s="20">
        <f t="shared" si="4"/>
        <v>38.868727664390114</v>
      </c>
      <c r="AV17" s="20">
        <f t="shared" si="4"/>
        <v>40.987684095861006</v>
      </c>
      <c r="AW17" s="20">
        <f t="shared" si="4"/>
        <v>43.13302089911101</v>
      </c>
      <c r="AX17" s="20">
        <f t="shared" si="4"/>
        <v>45.30501745028044</v>
      </c>
      <c r="AY17" s="20">
        <f t="shared" si="4"/>
        <v>47.50395596598811</v>
      </c>
      <c r="AZ17" s="20">
        <f t="shared" si="4"/>
        <v>48.565159268545</v>
      </c>
      <c r="BA17" s="20">
        <f t="shared" si="4"/>
        <v>30.079109763077263</v>
      </c>
      <c r="BB17" s="20">
        <f t="shared" si="4"/>
        <v>32.29488222968648</v>
      </c>
      <c r="BC17" s="20">
        <f t="shared" si="4"/>
        <v>34.5385573650687</v>
      </c>
      <c r="BD17" s="20">
        <f t="shared" si="4"/>
        <v>36.810431430744025</v>
      </c>
      <c r="BE17" s="20">
        <f t="shared" si="4"/>
        <v>39.11080370255214</v>
      </c>
      <c r="BF17" s="20">
        <f t="shared" si="4"/>
        <v>41.43997650095093</v>
      </c>
      <c r="BG17" s="20">
        <f t="shared" si="4"/>
        <v>43.79825522161775</v>
      </c>
      <c r="BH17" s="20">
        <f t="shared" si="4"/>
        <v>46.18594836635821</v>
      </c>
      <c r="BI17" s="20">
        <f t="shared" si="4"/>
        <v>48.60336757432371</v>
      </c>
      <c r="BJ17" s="20">
        <f t="shared" si="4"/>
        <v>51.05082765354175</v>
      </c>
      <c r="BK17" s="20">
        <f t="shared" si="4"/>
        <v>53.528646612762344</v>
      </c>
      <c r="BL17" s="20">
        <f t="shared" si="4"/>
        <v>54.72443705614212</v>
      </c>
      <c r="BM17" s="20">
        <f t="shared" si="4"/>
        <v>34.82298344672512</v>
      </c>
      <c r="BN17" s="20">
        <f t="shared" si="4"/>
        <v>36.751600298936694</v>
      </c>
      <c r="BO17" s="20">
        <f t="shared" si="4"/>
        <v>38.686003001704904</v>
      </c>
      <c r="BP17" s="20">
        <f t="shared" si="4"/>
        <v>40.62620891258142</v>
      </c>
      <c r="BQ17" s="20">
        <f aca="true" t="shared" si="5" ref="BQ17:CI17">BQ13-BQ14-BQ15-BQ16</f>
        <v>42.57223544119057</v>
      </c>
      <c r="BR17" s="20">
        <f t="shared" si="5"/>
        <v>44.524100049385545</v>
      </c>
      <c r="BS17" s="20">
        <f t="shared" si="5"/>
        <v>46.48182025140511</v>
      </c>
      <c r="BT17" s="20">
        <f t="shared" si="5"/>
        <v>48.44541361403073</v>
      </c>
      <c r="BU17" s="20">
        <f t="shared" si="5"/>
        <v>50.414897756744224</v>
      </c>
      <c r="BV17" s="20">
        <f t="shared" si="5"/>
        <v>52.39029035188586</v>
      </c>
      <c r="BW17" s="20">
        <f t="shared" si="5"/>
        <v>54.37160912481292</v>
      </c>
      <c r="BX17" s="20">
        <f t="shared" si="5"/>
        <v>54.72443705614212</v>
      </c>
      <c r="BY17" s="20">
        <f t="shared" si="5"/>
        <v>36.64713134859651</v>
      </c>
      <c r="BZ17" s="20">
        <f t="shared" si="5"/>
        <v>38.5812206445137</v>
      </c>
      <c r="CA17" s="20">
        <f t="shared" si="5"/>
        <v>40.52111220831865</v>
      </c>
      <c r="CB17" s="20">
        <f t="shared" si="5"/>
        <v>42.466823446815006</v>
      </c>
      <c r="CC17" s="20">
        <f t="shared" si="5"/>
        <v>44.41837181902685</v>
      </c>
      <c r="CD17" s="20">
        <f t="shared" si="5"/>
        <v>46.37577483635534</v>
      </c>
      <c r="CE17" s="20">
        <f t="shared" si="5"/>
        <v>48.33905006273581</v>
      </c>
      <c r="CF17" s="20">
        <f t="shared" si="5"/>
        <v>50.30821511479542</v>
      </c>
      <c r="CG17" s="20">
        <f t="shared" si="5"/>
        <v>52.28328766201121</v>
      </c>
      <c r="CH17" s="20">
        <f t="shared" si="5"/>
        <v>54.26428542686865</v>
      </c>
      <c r="CI17" s="20">
        <f t="shared" si="5"/>
        <v>54.72443705614212</v>
      </c>
      <c r="CJ17" s="14"/>
      <c r="CK17" s="14"/>
      <c r="CL17" s="14"/>
      <c r="CM17" s="14"/>
    </row>
    <row r="18" spans="2:91" ht="13.5" customHeight="1">
      <c r="B18" s="4" t="s">
        <v>14</v>
      </c>
      <c r="C18" s="21"/>
      <c r="D18" s="19">
        <f>D17*0.4</f>
        <v>12.049218143985414</v>
      </c>
      <c r="E18" s="19">
        <f aca="true" t="shared" si="6" ref="E18:BP18">E17*0.4</f>
        <v>7.46275232225873</v>
      </c>
      <c r="F18" s="19">
        <f t="shared" si="6"/>
        <v>8.012494693327275</v>
      </c>
      <c r="G18" s="19">
        <f t="shared" si="6"/>
        <v>8.569159832650024</v>
      </c>
      <c r="H18" s="19">
        <f t="shared" si="6"/>
        <v>9.132821243943201</v>
      </c>
      <c r="I18" s="19">
        <f t="shared" si="6"/>
        <v>9.703553178788184</v>
      </c>
      <c r="J18" s="19">
        <f t="shared" si="6"/>
        <v>10.281430644148834</v>
      </c>
      <c r="K18" s="19">
        <f t="shared" si="6"/>
        <v>10.866529409963807</v>
      </c>
      <c r="L18" s="19">
        <f t="shared" si="6"/>
        <v>11.458926016815063</v>
      </c>
      <c r="M18" s="19">
        <f t="shared" si="6"/>
        <v>12.058697783673082</v>
      </c>
      <c r="N18" s="19">
        <f t="shared" si="6"/>
        <v>12.66592281571975</v>
      </c>
      <c r="O18" s="19">
        <f t="shared" si="6"/>
        <v>13.280680012249508</v>
      </c>
      <c r="P18" s="20">
        <f t="shared" si="6"/>
        <v>13.57736059816304</v>
      </c>
      <c r="Q18" s="20">
        <f t="shared" si="6"/>
        <v>8.409216110396617</v>
      </c>
      <c r="R18" s="20">
        <f t="shared" si="6"/>
        <v>9.028679574240744</v>
      </c>
      <c r="S18" s="20">
        <f t="shared" si="6"/>
        <v>9.655943786631532</v>
      </c>
      <c r="T18" s="20">
        <f t="shared" si="6"/>
        <v>10.291091573396182</v>
      </c>
      <c r="U18" s="20">
        <f t="shared" si="6"/>
        <v>10.93420660307516</v>
      </c>
      <c r="V18" s="20">
        <f t="shared" si="6"/>
        <v>11.585373395392763</v>
      </c>
      <c r="W18" s="20">
        <f t="shared" si="6"/>
        <v>12.24467732981241</v>
      </c>
      <c r="X18" s="20">
        <f t="shared" si="6"/>
        <v>12.912204654177636</v>
      </c>
      <c r="Y18" s="20">
        <f t="shared" si="6"/>
        <v>13.58804249343973</v>
      </c>
      <c r="Z18" s="20">
        <f t="shared" si="6"/>
        <v>14.272278858472601</v>
      </c>
      <c r="AA18" s="20">
        <f t="shared" si="6"/>
        <v>14.965002654976104</v>
      </c>
      <c r="AB18" s="20">
        <f t="shared" si="6"/>
        <v>15.299309765137679</v>
      </c>
      <c r="AC18" s="20">
        <f t="shared" si="6"/>
        <v>9.47571519698393</v>
      </c>
      <c r="AD18" s="20">
        <f t="shared" si="6"/>
        <v>10.173742133295733</v>
      </c>
      <c r="AE18" s="20">
        <f t="shared" si="6"/>
        <v>10.880559148323673</v>
      </c>
      <c r="AF18" s="20">
        <f t="shared" si="6"/>
        <v>11.596259572282998</v>
      </c>
      <c r="AG18" s="20">
        <f t="shared" si="6"/>
        <v>12.320937684979343</v>
      </c>
      <c r="AH18" s="20">
        <f t="shared" si="6"/>
        <v>13.054688725353571</v>
      </c>
      <c r="AI18" s="20">
        <f t="shared" si="6"/>
        <v>13.797608901122127</v>
      </c>
      <c r="AJ18" s="20">
        <f t="shared" si="6"/>
        <v>14.549795398513886</v>
      </c>
      <c r="AK18" s="20">
        <f t="shared" si="6"/>
        <v>15.31134639210471</v>
      </c>
      <c r="AL18" s="20">
        <f t="shared" si="6"/>
        <v>16.08236105475028</v>
      </c>
      <c r="AM18" s="20">
        <f t="shared" si="6"/>
        <v>16.862939567618465</v>
      </c>
      <c r="AN18" s="20">
        <f t="shared" si="6"/>
        <v>17.239645187099626</v>
      </c>
      <c r="AO18" s="20">
        <f t="shared" si="6"/>
        <v>10.677473062363376</v>
      </c>
      <c r="AP18" s="20">
        <f t="shared" si="6"/>
        <v>11.464027285905857</v>
      </c>
      <c r="AQ18" s="20">
        <f t="shared" si="6"/>
        <v>12.260486390162507</v>
      </c>
      <c r="AR18" s="20">
        <f t="shared" si="6"/>
        <v>13.066955541955947</v>
      </c>
      <c r="AS18" s="20">
        <f t="shared" si="6"/>
        <v>13.883540978130965</v>
      </c>
      <c r="AT18" s="20">
        <f t="shared" si="6"/>
        <v>14.710350016310025</v>
      </c>
      <c r="AU18" s="20">
        <f t="shared" si="6"/>
        <v>15.547491065756047</v>
      </c>
      <c r="AV18" s="20">
        <f t="shared" si="6"/>
        <v>16.395073638344403</v>
      </c>
      <c r="AW18" s="20">
        <f t="shared" si="6"/>
        <v>17.253208359644404</v>
      </c>
      <c r="AX18" s="20">
        <f t="shared" si="6"/>
        <v>18.122006980112175</v>
      </c>
      <c r="AY18" s="20">
        <f t="shared" si="6"/>
        <v>19.001582386395246</v>
      </c>
      <c r="AZ18" s="20">
        <f t="shared" si="6"/>
        <v>19.426063707418002</v>
      </c>
      <c r="BA18" s="20">
        <f t="shared" si="6"/>
        <v>12.031643905230906</v>
      </c>
      <c r="BB18" s="20">
        <f t="shared" si="6"/>
        <v>12.917952891874592</v>
      </c>
      <c r="BC18" s="20">
        <f t="shared" si="6"/>
        <v>13.81542294602748</v>
      </c>
      <c r="BD18" s="20">
        <f t="shared" si="6"/>
        <v>14.724172572297611</v>
      </c>
      <c r="BE18" s="20">
        <f t="shared" si="6"/>
        <v>15.644321481020857</v>
      </c>
      <c r="BF18" s="20">
        <f t="shared" si="6"/>
        <v>16.575990600380372</v>
      </c>
      <c r="BG18" s="20">
        <f t="shared" si="6"/>
        <v>17.519302088647102</v>
      </c>
      <c r="BH18" s="20">
        <f t="shared" si="6"/>
        <v>18.474379346543284</v>
      </c>
      <c r="BI18" s="20">
        <f t="shared" si="6"/>
        <v>19.441347029729485</v>
      </c>
      <c r="BJ18" s="20">
        <f t="shared" si="6"/>
        <v>20.420331061416704</v>
      </c>
      <c r="BK18" s="20">
        <f t="shared" si="6"/>
        <v>21.41145864510494</v>
      </c>
      <c r="BL18" s="20">
        <f t="shared" si="6"/>
        <v>21.88977482245685</v>
      </c>
      <c r="BM18" s="20">
        <f t="shared" si="6"/>
        <v>13.929193378690048</v>
      </c>
      <c r="BN18" s="20">
        <f t="shared" si="6"/>
        <v>14.700640119574679</v>
      </c>
      <c r="BO18" s="20">
        <f t="shared" si="6"/>
        <v>15.474401200681962</v>
      </c>
      <c r="BP18" s="20">
        <f t="shared" si="6"/>
        <v>16.250483565032567</v>
      </c>
      <c r="BQ18" s="20">
        <f aca="true" t="shared" si="7" ref="BQ18:CI18">BQ17*0.4</f>
        <v>17.02889417647623</v>
      </c>
      <c r="BR18" s="20">
        <f t="shared" si="7"/>
        <v>17.80964001975422</v>
      </c>
      <c r="BS18" s="20">
        <f t="shared" si="7"/>
        <v>18.592728100562045</v>
      </c>
      <c r="BT18" s="20">
        <f t="shared" si="7"/>
        <v>19.378165445612293</v>
      </c>
      <c r="BU18" s="20">
        <f t="shared" si="7"/>
        <v>20.16595910269769</v>
      </c>
      <c r="BV18" s="20">
        <f t="shared" si="7"/>
        <v>20.956116140754347</v>
      </c>
      <c r="BW18" s="20">
        <f t="shared" si="7"/>
        <v>21.74864364992517</v>
      </c>
      <c r="BX18" s="20">
        <f t="shared" si="7"/>
        <v>21.88977482245685</v>
      </c>
      <c r="BY18" s="20">
        <f t="shared" si="7"/>
        <v>14.658852539438605</v>
      </c>
      <c r="BZ18" s="20">
        <f t="shared" si="7"/>
        <v>15.432488257805481</v>
      </c>
      <c r="CA18" s="20">
        <f t="shared" si="7"/>
        <v>16.20844488332746</v>
      </c>
      <c r="CB18" s="20">
        <f t="shared" si="7"/>
        <v>16.986729378726004</v>
      </c>
      <c r="CC18" s="20">
        <f t="shared" si="7"/>
        <v>17.76734872761074</v>
      </c>
      <c r="CD18" s="20">
        <f t="shared" si="7"/>
        <v>18.55030993454214</v>
      </c>
      <c r="CE18" s="20">
        <f t="shared" si="7"/>
        <v>19.335620025094325</v>
      </c>
      <c r="CF18" s="20">
        <f t="shared" si="7"/>
        <v>20.12328604591817</v>
      </c>
      <c r="CG18" s="20">
        <f t="shared" si="7"/>
        <v>20.913315064804486</v>
      </c>
      <c r="CH18" s="20">
        <f t="shared" si="7"/>
        <v>21.705714170747463</v>
      </c>
      <c r="CI18" s="20">
        <f t="shared" si="7"/>
        <v>21.88977482245685</v>
      </c>
      <c r="CJ18" s="14"/>
      <c r="CK18" s="14"/>
      <c r="CL18" s="14"/>
      <c r="CM18" s="14"/>
    </row>
    <row r="19" spans="2:91" ht="13.5" customHeight="1" thickBot="1">
      <c r="B19" s="7" t="s">
        <v>15</v>
      </c>
      <c r="C19" s="30"/>
      <c r="D19" s="19">
        <f>D17-D18</f>
        <v>18.07382721597812</v>
      </c>
      <c r="E19" s="19">
        <f aca="true" t="shared" si="8" ref="E19:BP19">E17-E18</f>
        <v>11.194128483388095</v>
      </c>
      <c r="F19" s="19">
        <f t="shared" si="8"/>
        <v>12.018742039990913</v>
      </c>
      <c r="G19" s="19">
        <f t="shared" si="8"/>
        <v>12.853739748975036</v>
      </c>
      <c r="H19" s="19">
        <f t="shared" si="8"/>
        <v>13.6992318659148</v>
      </c>
      <c r="I19" s="19">
        <f t="shared" si="8"/>
        <v>14.555329768182272</v>
      </c>
      <c r="J19" s="19">
        <f t="shared" si="8"/>
        <v>15.422145966223248</v>
      </c>
      <c r="K19" s="19">
        <f t="shared" si="8"/>
        <v>16.29979411494571</v>
      </c>
      <c r="L19" s="19">
        <f t="shared" si="8"/>
        <v>17.188389025222595</v>
      </c>
      <c r="M19" s="19">
        <f t="shared" si="8"/>
        <v>18.088046675509624</v>
      </c>
      <c r="N19" s="19">
        <f t="shared" si="8"/>
        <v>18.998884223579623</v>
      </c>
      <c r="O19" s="19">
        <f t="shared" si="8"/>
        <v>19.92102001837426</v>
      </c>
      <c r="P19" s="20">
        <f t="shared" si="8"/>
        <v>20.36604089724456</v>
      </c>
      <c r="Q19" s="20">
        <f t="shared" si="8"/>
        <v>12.613824165594924</v>
      </c>
      <c r="R19" s="20">
        <f t="shared" si="8"/>
        <v>13.543019361361115</v>
      </c>
      <c r="S19" s="20">
        <f t="shared" si="8"/>
        <v>14.483915679947295</v>
      </c>
      <c r="T19" s="20">
        <f t="shared" si="8"/>
        <v>15.436637360094272</v>
      </c>
      <c r="U19" s="20">
        <f t="shared" si="8"/>
        <v>16.401309904612738</v>
      </c>
      <c r="V19" s="20">
        <f t="shared" si="8"/>
        <v>17.37806009308914</v>
      </c>
      <c r="W19" s="20">
        <f t="shared" si="8"/>
        <v>18.367015994718614</v>
      </c>
      <c r="X19" s="20">
        <f t="shared" si="8"/>
        <v>19.36830698126645</v>
      </c>
      <c r="Y19" s="20">
        <f t="shared" si="8"/>
        <v>20.382063740159595</v>
      </c>
      <c r="Z19" s="20">
        <f t="shared" si="8"/>
        <v>21.408418287708898</v>
      </c>
      <c r="AA19" s="20">
        <f t="shared" si="8"/>
        <v>22.447503982464156</v>
      </c>
      <c r="AB19" s="20">
        <f t="shared" si="8"/>
        <v>22.948964647706518</v>
      </c>
      <c r="AC19" s="20">
        <f t="shared" si="8"/>
        <v>14.213572795475894</v>
      </c>
      <c r="AD19" s="20">
        <f t="shared" si="8"/>
        <v>15.260613199943595</v>
      </c>
      <c r="AE19" s="20">
        <f t="shared" si="8"/>
        <v>16.320838722485508</v>
      </c>
      <c r="AF19" s="20">
        <f t="shared" si="8"/>
        <v>17.394389358424498</v>
      </c>
      <c r="AG19" s="20">
        <f t="shared" si="8"/>
        <v>18.481406527469012</v>
      </c>
      <c r="AH19" s="20">
        <f t="shared" si="8"/>
        <v>19.582033088030357</v>
      </c>
      <c r="AI19" s="20">
        <f t="shared" si="8"/>
        <v>20.69641335168319</v>
      </c>
      <c r="AJ19" s="20">
        <f t="shared" si="8"/>
        <v>21.824693097770826</v>
      </c>
      <c r="AK19" s="20">
        <f t="shared" si="8"/>
        <v>22.967019588157065</v>
      </c>
      <c r="AL19" s="20">
        <f t="shared" si="8"/>
        <v>24.12354158212542</v>
      </c>
      <c r="AM19" s="20">
        <f t="shared" si="8"/>
        <v>25.294409351427692</v>
      </c>
      <c r="AN19" s="20">
        <f t="shared" si="8"/>
        <v>25.85946778064944</v>
      </c>
      <c r="AO19" s="20">
        <f t="shared" si="8"/>
        <v>16.01620959354506</v>
      </c>
      <c r="AP19" s="20">
        <f t="shared" si="8"/>
        <v>17.196040928858785</v>
      </c>
      <c r="AQ19" s="20">
        <f t="shared" si="8"/>
        <v>18.39072958524376</v>
      </c>
      <c r="AR19" s="20">
        <f t="shared" si="8"/>
        <v>19.600433312933916</v>
      </c>
      <c r="AS19" s="20">
        <f t="shared" si="8"/>
        <v>20.825311467196443</v>
      </c>
      <c r="AT19" s="20">
        <f t="shared" si="8"/>
        <v>22.06552502446504</v>
      </c>
      <c r="AU19" s="20">
        <f t="shared" si="8"/>
        <v>23.321236598634066</v>
      </c>
      <c r="AV19" s="20">
        <f t="shared" si="8"/>
        <v>24.592610457516603</v>
      </c>
      <c r="AW19" s="20">
        <f t="shared" si="8"/>
        <v>25.879812539466606</v>
      </c>
      <c r="AX19" s="20">
        <f t="shared" si="8"/>
        <v>27.183010470168263</v>
      </c>
      <c r="AY19" s="20">
        <f t="shared" si="8"/>
        <v>28.502373579592867</v>
      </c>
      <c r="AZ19" s="20">
        <f t="shared" si="8"/>
        <v>29.139095561127</v>
      </c>
      <c r="BA19" s="20">
        <f t="shared" si="8"/>
        <v>18.047465857846355</v>
      </c>
      <c r="BB19" s="20">
        <f t="shared" si="8"/>
        <v>19.376929337811887</v>
      </c>
      <c r="BC19" s="20">
        <f t="shared" si="8"/>
        <v>20.723134419041216</v>
      </c>
      <c r="BD19" s="20">
        <f t="shared" si="8"/>
        <v>22.086258858446413</v>
      </c>
      <c r="BE19" s="20">
        <f t="shared" si="8"/>
        <v>23.466482221531283</v>
      </c>
      <c r="BF19" s="20">
        <f t="shared" si="8"/>
        <v>24.863985900570555</v>
      </c>
      <c r="BG19" s="20">
        <f t="shared" si="8"/>
        <v>26.27895313297065</v>
      </c>
      <c r="BH19" s="20">
        <f t="shared" si="8"/>
        <v>27.711569019814927</v>
      </c>
      <c r="BI19" s="20">
        <f t="shared" si="8"/>
        <v>29.162020544594228</v>
      </c>
      <c r="BJ19" s="20">
        <f t="shared" si="8"/>
        <v>30.63049659212505</v>
      </c>
      <c r="BK19" s="20">
        <f t="shared" si="8"/>
        <v>32.1171879676574</v>
      </c>
      <c r="BL19" s="20">
        <f t="shared" si="8"/>
        <v>32.83466223368527</v>
      </c>
      <c r="BM19" s="20">
        <f t="shared" si="8"/>
        <v>20.89379006803507</v>
      </c>
      <c r="BN19" s="20">
        <f t="shared" si="8"/>
        <v>22.050960179362015</v>
      </c>
      <c r="BO19" s="20">
        <f t="shared" si="8"/>
        <v>23.211601801022944</v>
      </c>
      <c r="BP19" s="20">
        <f t="shared" si="8"/>
        <v>24.37572534754885</v>
      </c>
      <c r="BQ19" s="20">
        <f aca="true" t="shared" si="9" ref="BQ19:CI19">BQ17-BQ18</f>
        <v>25.543341264714343</v>
      </c>
      <c r="BR19" s="20">
        <f t="shared" si="9"/>
        <v>26.714460029631326</v>
      </c>
      <c r="BS19" s="20">
        <f t="shared" si="9"/>
        <v>27.889092150843066</v>
      </c>
      <c r="BT19" s="20">
        <f t="shared" si="9"/>
        <v>29.067248168418434</v>
      </c>
      <c r="BU19" s="20">
        <f t="shared" si="9"/>
        <v>30.248938654046533</v>
      </c>
      <c r="BV19" s="20">
        <f t="shared" si="9"/>
        <v>31.434174211131513</v>
      </c>
      <c r="BW19" s="20">
        <f t="shared" si="9"/>
        <v>32.62296547488775</v>
      </c>
      <c r="BX19" s="20">
        <f t="shared" si="9"/>
        <v>32.83466223368527</v>
      </c>
      <c r="BY19" s="20">
        <f t="shared" si="9"/>
        <v>21.988278809157904</v>
      </c>
      <c r="BZ19" s="20">
        <f t="shared" si="9"/>
        <v>23.148732386708218</v>
      </c>
      <c r="CA19" s="20">
        <f t="shared" si="9"/>
        <v>24.31266732499119</v>
      </c>
      <c r="CB19" s="20">
        <f t="shared" si="9"/>
        <v>25.480094068089002</v>
      </c>
      <c r="CC19" s="20">
        <f t="shared" si="9"/>
        <v>26.65102309141611</v>
      </c>
      <c r="CD19" s="20">
        <f t="shared" si="9"/>
        <v>27.825464901813202</v>
      </c>
      <c r="CE19" s="20">
        <f t="shared" si="9"/>
        <v>29.003430037641483</v>
      </c>
      <c r="CF19" s="20">
        <f t="shared" si="9"/>
        <v>30.184929068877253</v>
      </c>
      <c r="CG19" s="20">
        <f t="shared" si="9"/>
        <v>31.369972597206726</v>
      </c>
      <c r="CH19" s="20">
        <f t="shared" si="9"/>
        <v>32.55857125612119</v>
      </c>
      <c r="CI19" s="20">
        <f t="shared" si="9"/>
        <v>32.83466223368527</v>
      </c>
      <c r="CJ19" s="14"/>
      <c r="CK19" s="14"/>
      <c r="CL19" s="14"/>
      <c r="CM19" s="14"/>
    </row>
    <row r="20" spans="2:91" ht="13.5" customHeight="1" thickBot="1">
      <c r="B20" s="8" t="s">
        <v>16</v>
      </c>
      <c r="C20" s="32"/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162.8442382433226</v>
      </c>
      <c r="P20" s="34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183.49696366535017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206.7689716113331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5">
        <v>0</v>
      </c>
      <c r="AW20" s="35">
        <v>0</v>
      </c>
      <c r="AX20" s="35">
        <v>0</v>
      </c>
      <c r="AY20" s="35">
        <v>232.9924526662955</v>
      </c>
      <c r="AZ20" s="35">
        <v>0</v>
      </c>
      <c r="BA20" s="35">
        <v>0</v>
      </c>
      <c r="BB20" s="35">
        <v>0</v>
      </c>
      <c r="BC20" s="35">
        <v>0</v>
      </c>
      <c r="BD20" s="35">
        <v>0</v>
      </c>
      <c r="BE20" s="35">
        <v>0</v>
      </c>
      <c r="BF20" s="35">
        <v>0</v>
      </c>
      <c r="BG20" s="35">
        <v>0</v>
      </c>
      <c r="BH20" s="35">
        <v>0</v>
      </c>
      <c r="BI20" s="35">
        <v>0</v>
      </c>
      <c r="BJ20" s="35">
        <v>0</v>
      </c>
      <c r="BK20" s="35">
        <v>262.5417274962221</v>
      </c>
      <c r="BL20" s="35">
        <v>0</v>
      </c>
      <c r="BM20" s="35">
        <v>0</v>
      </c>
      <c r="BN20" s="35">
        <v>0</v>
      </c>
      <c r="BO20" s="35">
        <v>0</v>
      </c>
      <c r="BP20" s="35">
        <v>0</v>
      </c>
      <c r="BQ20" s="35">
        <v>0</v>
      </c>
      <c r="BR20" s="35">
        <v>0</v>
      </c>
      <c r="BS20" s="35">
        <v>0</v>
      </c>
      <c r="BT20" s="35">
        <v>0</v>
      </c>
      <c r="BU20" s="35">
        <v>0</v>
      </c>
      <c r="BV20" s="35">
        <v>0</v>
      </c>
      <c r="BW20" s="35">
        <v>326.88695958332886</v>
      </c>
      <c r="BX20" s="35">
        <v>0</v>
      </c>
      <c r="BY20" s="35">
        <v>0</v>
      </c>
      <c r="BZ20" s="35">
        <v>0</v>
      </c>
      <c r="CA20" s="35">
        <v>0</v>
      </c>
      <c r="CB20" s="35">
        <v>0</v>
      </c>
      <c r="CC20" s="35">
        <v>0</v>
      </c>
      <c r="CD20" s="35">
        <v>0</v>
      </c>
      <c r="CE20" s="35">
        <v>0</v>
      </c>
      <c r="CF20" s="35">
        <v>0</v>
      </c>
      <c r="CG20" s="35">
        <v>0</v>
      </c>
      <c r="CH20" s="35">
        <v>305.3578257757077</v>
      </c>
      <c r="CI20" s="34">
        <f>CI40</f>
        <v>537.6642426079707</v>
      </c>
      <c r="CJ20" s="14"/>
      <c r="CK20" s="14"/>
      <c r="CL20" s="14"/>
      <c r="CM20" s="14"/>
    </row>
    <row r="21" spans="2:91" ht="13.5" customHeight="1" thickBot="1">
      <c r="B21" s="3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14"/>
      <c r="CL21" s="14"/>
      <c r="CM21" s="14"/>
    </row>
    <row r="22" spans="2:91" ht="13.5" customHeight="1">
      <c r="B22" s="2" t="s">
        <v>17</v>
      </c>
      <c r="C22" s="28"/>
      <c r="D22" s="28">
        <f>C5</f>
        <v>200.82030239975694</v>
      </c>
      <c r="E22" s="28">
        <f aca="true" t="shared" si="10" ref="E22:BP22">D5</f>
        <v>2572.373131199007</v>
      </c>
      <c r="F22" s="28">
        <f t="shared" si="10"/>
        <v>2369.5446257752524</v>
      </c>
      <c r="G22" s="28">
        <f t="shared" si="10"/>
        <v>2164.6878352972603</v>
      </c>
      <c r="H22" s="28">
        <f t="shared" si="10"/>
        <v>1957.7824769144881</v>
      </c>
      <c r="I22" s="28">
        <f t="shared" si="10"/>
        <v>1748.8080649478884</v>
      </c>
      <c r="J22" s="28">
        <f t="shared" si="10"/>
        <v>1537.7439088616227</v>
      </c>
      <c r="K22" s="28">
        <f t="shared" si="10"/>
        <v>1324.5691112144943</v>
      </c>
      <c r="L22" s="28">
        <f t="shared" si="10"/>
        <v>1109.2625655908946</v>
      </c>
      <c r="M22" s="28">
        <f t="shared" si="10"/>
        <v>891.8029545110589</v>
      </c>
      <c r="N22" s="28">
        <f t="shared" si="10"/>
        <v>672.1687473204249</v>
      </c>
      <c r="O22" s="28">
        <f t="shared" si="10"/>
        <v>450.33819805788454</v>
      </c>
      <c r="P22" s="36">
        <f t="shared" si="10"/>
        <v>226.28934330271875</v>
      </c>
      <c r="Q22" s="36">
        <f t="shared" si="10"/>
        <v>2898.614431073991</v>
      </c>
      <c r="R22" s="36">
        <f t="shared" si="10"/>
        <v>2670.062194338246</v>
      </c>
      <c r="S22" s="36">
        <f t="shared" si="10"/>
        <v>2439.224435235144</v>
      </c>
      <c r="T22" s="36">
        <f t="shared" si="10"/>
        <v>2206.078298541011</v>
      </c>
      <c r="U22" s="36">
        <f t="shared" si="10"/>
        <v>1970.6007004799364</v>
      </c>
      <c r="V22" s="36">
        <f t="shared" si="10"/>
        <v>1732.7683264382513</v>
      </c>
      <c r="W22" s="36">
        <f t="shared" si="10"/>
        <v>1492.5576286561493</v>
      </c>
      <c r="X22" s="36">
        <f t="shared" si="10"/>
        <v>1249.9448238962264</v>
      </c>
      <c r="Y22" s="36">
        <f t="shared" si="10"/>
        <v>1004.9058910887042</v>
      </c>
      <c r="Z22" s="36">
        <f t="shared" si="10"/>
        <v>757.4165689531067</v>
      </c>
      <c r="AA22" s="36">
        <f t="shared" si="10"/>
        <v>507.4523535961532</v>
      </c>
      <c r="AB22" s="36">
        <f t="shared" si="10"/>
        <v>254.98849608563017</v>
      </c>
      <c r="AC22" s="36">
        <f t="shared" si="10"/>
        <v>3266.231293635913</v>
      </c>
      <c r="AD22" s="36">
        <f t="shared" si="10"/>
        <v>3008.6929125894285</v>
      </c>
      <c r="AE22" s="36">
        <f t="shared" si="10"/>
        <v>2748.579147732479</v>
      </c>
      <c r="AF22" s="36">
        <f t="shared" si="10"/>
        <v>2485.8642452269605</v>
      </c>
      <c r="AG22" s="36">
        <f t="shared" si="10"/>
        <v>2220.5221936963862</v>
      </c>
      <c r="AH22" s="36">
        <f t="shared" si="10"/>
        <v>1952.5267216505067</v>
      </c>
      <c r="AI22" s="36">
        <f t="shared" si="10"/>
        <v>1681.851294884168</v>
      </c>
      <c r="AJ22" s="36">
        <f t="shared" si="10"/>
        <v>1408.469113850166</v>
      </c>
      <c r="AK22" s="36">
        <f t="shared" si="10"/>
        <v>1132.3531110058238</v>
      </c>
      <c r="AL22" s="36">
        <f t="shared" si="10"/>
        <v>853.4759481330384</v>
      </c>
      <c r="AM22" s="36">
        <f t="shared" si="10"/>
        <v>571.8100136315252</v>
      </c>
      <c r="AN22" s="36">
        <f t="shared" si="10"/>
        <v>287.3274197849968</v>
      </c>
      <c r="AO22" s="36">
        <f t="shared" si="10"/>
        <v>3680.471175869271</v>
      </c>
      <c r="AP22" s="36">
        <f t="shared" si="10"/>
        <v>3390.2704818864277</v>
      </c>
      <c r="AQ22" s="36">
        <f t="shared" si="10"/>
        <v>3097.167780963756</v>
      </c>
      <c r="AR22" s="36">
        <f t="shared" si="10"/>
        <v>2801.134053031857</v>
      </c>
      <c r="AS22" s="36">
        <f t="shared" si="10"/>
        <v>2502.1399878206394</v>
      </c>
      <c r="AT22" s="36">
        <f t="shared" si="10"/>
        <v>2200.1559819573095</v>
      </c>
      <c r="AU22" s="36">
        <f t="shared" si="10"/>
        <v>1895.1521360353463</v>
      </c>
      <c r="AV22" s="36">
        <f t="shared" si="10"/>
        <v>1587.0982516541635</v>
      </c>
      <c r="AW22" s="36">
        <f t="shared" si="10"/>
        <v>1275.9638284291689</v>
      </c>
      <c r="AX22" s="36">
        <f t="shared" si="10"/>
        <v>961.7180609719242</v>
      </c>
      <c r="AY22" s="36">
        <f t="shared" si="10"/>
        <v>644.3298358401072</v>
      </c>
      <c r="AZ22" s="36">
        <f t="shared" si="10"/>
        <v>323.76772845697207</v>
      </c>
      <c r="BA22" s="36">
        <f t="shared" si="10"/>
        <v>4147.247043648738</v>
      </c>
      <c r="BB22" s="36">
        <f t="shared" si="10"/>
        <v>3820.241637907202</v>
      </c>
      <c r="BC22" s="36">
        <f t="shared" si="10"/>
        <v>3489.9661781082505</v>
      </c>
      <c r="BD22" s="36">
        <f t="shared" si="10"/>
        <v>3156.387963711309</v>
      </c>
      <c r="BE22" s="36">
        <f t="shared" si="10"/>
        <v>2819.4739671703987</v>
      </c>
      <c r="BF22" s="36">
        <f t="shared" si="10"/>
        <v>2479.190830664079</v>
      </c>
      <c r="BG22" s="36">
        <f t="shared" si="10"/>
        <v>2135.5048627926963</v>
      </c>
      <c r="BH22" s="36">
        <f t="shared" si="10"/>
        <v>1788.3820352425996</v>
      </c>
      <c r="BI22" s="36">
        <f t="shared" si="10"/>
        <v>1437.7879794170021</v>
      </c>
      <c r="BJ22" s="36">
        <f t="shared" si="10"/>
        <v>1083.6879830331484</v>
      </c>
      <c r="BK22" s="36">
        <f t="shared" si="10"/>
        <v>726.0469866854561</v>
      </c>
      <c r="BL22" s="36">
        <f t="shared" si="10"/>
        <v>364.829580374287</v>
      </c>
      <c r="BM22" s="36">
        <f t="shared" si="10"/>
        <v>4377.954964491374</v>
      </c>
      <c r="BN22" s="36">
        <f t="shared" si="10"/>
        <v>4013.1253841170933</v>
      </c>
      <c r="BO22" s="36">
        <f t="shared" si="10"/>
        <v>3648.295803742813</v>
      </c>
      <c r="BP22" s="36">
        <f t="shared" si="10"/>
        <v>3283.466223368532</v>
      </c>
      <c r="BQ22" s="36">
        <f aca="true" t="shared" si="11" ref="BQ22:CI22">BP5</f>
        <v>2918.6366429942514</v>
      </c>
      <c r="BR22" s="36">
        <f t="shared" si="11"/>
        <v>2553.8070626199706</v>
      </c>
      <c r="BS22" s="36">
        <f t="shared" si="11"/>
        <v>2188.9774822456898</v>
      </c>
      <c r="BT22" s="36">
        <f t="shared" si="11"/>
        <v>1824.1479018714087</v>
      </c>
      <c r="BU22" s="36">
        <f t="shared" si="11"/>
        <v>1459.318321497128</v>
      </c>
      <c r="BV22" s="36">
        <f t="shared" si="11"/>
        <v>1094.4887411228472</v>
      </c>
      <c r="BW22" s="36">
        <f t="shared" si="11"/>
        <v>729.6591607485664</v>
      </c>
      <c r="BX22" s="36">
        <f t="shared" si="11"/>
        <v>364.8295803742855</v>
      </c>
      <c r="BY22" s="36">
        <f t="shared" si="11"/>
        <v>4013.1253841170933</v>
      </c>
      <c r="BZ22" s="36">
        <f t="shared" si="11"/>
        <v>3648.295803742813</v>
      </c>
      <c r="CA22" s="36">
        <f t="shared" si="11"/>
        <v>3283.466223368532</v>
      </c>
      <c r="CB22" s="36">
        <f t="shared" si="11"/>
        <v>2918.6366429942514</v>
      </c>
      <c r="CC22" s="36">
        <f t="shared" si="11"/>
        <v>2553.8070626199706</v>
      </c>
      <c r="CD22" s="36">
        <f t="shared" si="11"/>
        <v>2188.9774822456898</v>
      </c>
      <c r="CE22" s="36">
        <f t="shared" si="11"/>
        <v>1824.1479018714087</v>
      </c>
      <c r="CF22" s="36">
        <f t="shared" si="11"/>
        <v>1459.318321497128</v>
      </c>
      <c r="CG22" s="36">
        <f t="shared" si="11"/>
        <v>1094.4887411228472</v>
      </c>
      <c r="CH22" s="36">
        <f t="shared" si="11"/>
        <v>729.6591607485664</v>
      </c>
      <c r="CI22" s="36">
        <f t="shared" si="11"/>
        <v>364.8295803742855</v>
      </c>
      <c r="CJ22" s="14"/>
      <c r="CK22" s="14"/>
      <c r="CL22" s="14"/>
      <c r="CM22" s="14"/>
    </row>
    <row r="23" spans="2:91" ht="13.5" customHeight="1">
      <c r="B23" s="4" t="s">
        <v>18</v>
      </c>
      <c r="C23" s="21"/>
      <c r="D23" s="19">
        <v>2572.3731311990064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20">
        <v>2898.6144310739896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3266.231293635911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3680.471175869268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4147.247043648734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4377.954964491369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4013.1253841170883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 s="14"/>
      <c r="CK23" s="14"/>
      <c r="CL23" s="14"/>
      <c r="CM23" s="14"/>
    </row>
    <row r="24" spans="2:91" ht="13.5" customHeight="1">
      <c r="B24" s="4" t="s">
        <v>19</v>
      </c>
      <c r="C24" s="21"/>
      <c r="D24" s="19">
        <v>50.20507559993928</v>
      </c>
      <c r="E24" s="19">
        <v>50.70712635593864</v>
      </c>
      <c r="F24" s="19">
        <v>51.21419761949804</v>
      </c>
      <c r="G24" s="19">
        <v>51.72633959569302</v>
      </c>
      <c r="H24" s="19">
        <v>52.24360299164991</v>
      </c>
      <c r="I24" s="19">
        <v>52.76603902156643</v>
      </c>
      <c r="J24" s="19">
        <v>53.293699411782114</v>
      </c>
      <c r="K24" s="19">
        <v>53.82663640589996</v>
      </c>
      <c r="L24" s="19">
        <v>54.364902769958945</v>
      </c>
      <c r="M24" s="19">
        <v>54.90855179765853</v>
      </c>
      <c r="N24" s="19">
        <v>55.45763731563511</v>
      </c>
      <c r="O24" s="19">
        <v>56.01221368879146</v>
      </c>
      <c r="P24" s="20">
        <v>56.572335825679374</v>
      </c>
      <c r="Q24">
        <v>57.13805918393618</v>
      </c>
      <c r="R24">
        <v>57.709439775775536</v>
      </c>
      <c r="S24">
        <v>58.28653417353331</v>
      </c>
      <c r="T24">
        <v>58.86939951526861</v>
      </c>
      <c r="U24">
        <v>59.45809351042129</v>
      </c>
      <c r="V24">
        <v>60.052674445525525</v>
      </c>
      <c r="W24">
        <v>60.65320118998076</v>
      </c>
      <c r="X24">
        <v>61.25973320188061</v>
      </c>
      <c r="Y24">
        <v>61.8723305338994</v>
      </c>
      <c r="Z24">
        <v>62.49105383923839</v>
      </c>
      <c r="AA24">
        <v>63.115964377630746</v>
      </c>
      <c r="AB24">
        <v>63.7471240214071</v>
      </c>
      <c r="AC24">
        <v>64.38459526162109</v>
      </c>
      <c r="AD24">
        <v>65.02844121423738</v>
      </c>
      <c r="AE24">
        <v>65.67872562637973</v>
      </c>
      <c r="AF24">
        <v>66.33551288264351</v>
      </c>
      <c r="AG24">
        <v>66.99886801147</v>
      </c>
      <c r="AH24">
        <v>67.66885669158466</v>
      </c>
      <c r="AI24">
        <v>68.34554525850047</v>
      </c>
      <c r="AJ24">
        <v>69.02900071108553</v>
      </c>
      <c r="AK24">
        <v>69.71929071819636</v>
      </c>
      <c r="AL24">
        <v>70.4164836253783</v>
      </c>
      <c r="AM24">
        <v>71.12064846163207</v>
      </c>
      <c r="AN24">
        <v>71.83185494624843</v>
      </c>
      <c r="AO24">
        <v>72.55017349571091</v>
      </c>
      <c r="AP24">
        <v>73.27567523066801</v>
      </c>
      <c r="AQ24">
        <v>74.00843198297474</v>
      </c>
      <c r="AR24">
        <v>74.74851630280443</v>
      </c>
      <c r="AS24">
        <v>75.49600146583253</v>
      </c>
      <c r="AT24">
        <v>76.25096148049084</v>
      </c>
      <c r="AU24">
        <v>77.01347109529576</v>
      </c>
      <c r="AV24">
        <v>77.78360580624866</v>
      </c>
      <c r="AW24">
        <v>78.56144186431118</v>
      </c>
      <c r="AX24">
        <v>79.34705628295427</v>
      </c>
      <c r="AY24">
        <v>80.14052684578382</v>
      </c>
      <c r="AZ24">
        <v>80.94193211424164</v>
      </c>
      <c r="BA24">
        <v>81.75135143538404</v>
      </c>
      <c r="BB24">
        <v>82.56886494973787</v>
      </c>
      <c r="BC24">
        <v>83.39455359923528</v>
      </c>
      <c r="BD24">
        <v>84.22849913522765</v>
      </c>
      <c r="BE24">
        <v>85.07078412657995</v>
      </c>
      <c r="BF24">
        <v>85.92149196784567</v>
      </c>
      <c r="BG24">
        <v>86.78070688752416</v>
      </c>
      <c r="BH24">
        <v>87.64851395639943</v>
      </c>
      <c r="BI24">
        <v>88.52499909596338</v>
      </c>
      <c r="BJ24">
        <v>89.41024908692305</v>
      </c>
      <c r="BK24">
        <v>90.30435157779232</v>
      </c>
      <c r="BL24">
        <v>91.2073950935702</v>
      </c>
      <c r="BM24">
        <v>91.2073950935702</v>
      </c>
      <c r="BN24">
        <v>91.2073950935702</v>
      </c>
      <c r="BO24">
        <v>91.2073950935702</v>
      </c>
      <c r="BP24">
        <v>91.2073950935702</v>
      </c>
      <c r="BQ24">
        <v>91.2073950935702</v>
      </c>
      <c r="BR24">
        <v>91.2073950935702</v>
      </c>
      <c r="BS24">
        <v>91.2073950935702</v>
      </c>
      <c r="BT24">
        <v>91.2073950935702</v>
      </c>
      <c r="BU24">
        <v>91.2073950935702</v>
      </c>
      <c r="BV24">
        <v>91.2073950935702</v>
      </c>
      <c r="BW24">
        <v>91.2073950935702</v>
      </c>
      <c r="BX24">
        <v>91.2073950935702</v>
      </c>
      <c r="BY24">
        <v>91.2073950935702</v>
      </c>
      <c r="BZ24">
        <v>91.2073950935702</v>
      </c>
      <c r="CA24">
        <v>91.2073950935702</v>
      </c>
      <c r="CB24">
        <v>91.2073950935702</v>
      </c>
      <c r="CC24">
        <v>91.2073950935702</v>
      </c>
      <c r="CD24">
        <v>91.2073950935702</v>
      </c>
      <c r="CE24">
        <v>91.2073950935702</v>
      </c>
      <c r="CF24">
        <v>91.2073950935702</v>
      </c>
      <c r="CG24">
        <v>91.2073950935702</v>
      </c>
      <c r="CH24">
        <v>91.2073950935702</v>
      </c>
      <c r="CI24">
        <v>91.2073950935702</v>
      </c>
      <c r="CJ24" s="14"/>
      <c r="CK24" s="14"/>
      <c r="CL24" s="14"/>
      <c r="CM24" s="14"/>
    </row>
    <row r="25" spans="2:91" ht="13.5" customHeight="1">
      <c r="B25" s="4" t="s">
        <v>20</v>
      </c>
      <c r="C25" s="21"/>
      <c r="D25" s="21">
        <f>D14</f>
        <v>251.02537799969627</v>
      </c>
      <c r="E25" s="21">
        <f aca="true" t="shared" si="12" ref="E25:BP25">E14</f>
        <v>253.53563177969323</v>
      </c>
      <c r="F25" s="21">
        <f t="shared" si="12"/>
        <v>256.07098809749016</v>
      </c>
      <c r="G25" s="21">
        <f t="shared" si="12"/>
        <v>258.63169797846507</v>
      </c>
      <c r="H25" s="21">
        <f t="shared" si="12"/>
        <v>261.2180149582497</v>
      </c>
      <c r="I25" s="21">
        <f t="shared" si="12"/>
        <v>263.8301951078322</v>
      </c>
      <c r="J25" s="21">
        <f t="shared" si="12"/>
        <v>266.46849705891054</v>
      </c>
      <c r="K25" s="21">
        <f t="shared" si="12"/>
        <v>269.13318202949966</v>
      </c>
      <c r="L25" s="21">
        <f t="shared" si="12"/>
        <v>271.82451384979464</v>
      </c>
      <c r="M25" s="21">
        <f t="shared" si="12"/>
        <v>274.5427589882926</v>
      </c>
      <c r="N25" s="21">
        <f t="shared" si="12"/>
        <v>277.2881865781755</v>
      </c>
      <c r="O25" s="21">
        <f t="shared" si="12"/>
        <v>280.06106844395725</v>
      </c>
      <c r="P25" s="22">
        <f t="shared" si="12"/>
        <v>282.8616791283968</v>
      </c>
      <c r="Q25" s="22">
        <f t="shared" si="12"/>
        <v>285.6902959196808</v>
      </c>
      <c r="R25" s="22">
        <f t="shared" si="12"/>
        <v>288.5471988788776</v>
      </c>
      <c r="S25" s="22">
        <f t="shared" si="12"/>
        <v>291.4326708676664</v>
      </c>
      <c r="T25" s="22">
        <f t="shared" si="12"/>
        <v>294.346997576343</v>
      </c>
      <c r="U25" s="22">
        <f t="shared" si="12"/>
        <v>297.29046755210646</v>
      </c>
      <c r="V25" s="22">
        <f t="shared" si="12"/>
        <v>300.26337222762754</v>
      </c>
      <c r="W25" s="22">
        <f t="shared" si="12"/>
        <v>303.2660059499038</v>
      </c>
      <c r="X25" s="22">
        <f t="shared" si="12"/>
        <v>306.29866600940284</v>
      </c>
      <c r="Y25" s="22">
        <f t="shared" si="12"/>
        <v>309.36165266949683</v>
      </c>
      <c r="Z25" s="22">
        <f t="shared" si="12"/>
        <v>312.4552691961918</v>
      </c>
      <c r="AA25" s="22">
        <f t="shared" si="12"/>
        <v>315.57982188815373</v>
      </c>
      <c r="AB25" s="22">
        <f t="shared" si="12"/>
        <v>318.7356201070353</v>
      </c>
      <c r="AC25" s="22">
        <f t="shared" si="12"/>
        <v>321.9229763081056</v>
      </c>
      <c r="AD25" s="22">
        <f t="shared" si="12"/>
        <v>325.1422060711867</v>
      </c>
      <c r="AE25" s="22">
        <f t="shared" si="12"/>
        <v>328.3936281318986</v>
      </c>
      <c r="AF25" s="22">
        <f t="shared" si="12"/>
        <v>331.67756441321757</v>
      </c>
      <c r="AG25" s="22">
        <f t="shared" si="12"/>
        <v>334.99434005734975</v>
      </c>
      <c r="AH25" s="22">
        <f t="shared" si="12"/>
        <v>338.3442834579232</v>
      </c>
      <c r="AI25" s="22">
        <f t="shared" si="12"/>
        <v>341.72772629250244</v>
      </c>
      <c r="AJ25" s="22">
        <f t="shared" si="12"/>
        <v>345.1450035554275</v>
      </c>
      <c r="AK25" s="22">
        <f t="shared" si="12"/>
        <v>348.59645359098175</v>
      </c>
      <c r="AL25" s="22">
        <f t="shared" si="12"/>
        <v>352.0824181268915</v>
      </c>
      <c r="AM25" s="22">
        <f t="shared" si="12"/>
        <v>355.6032423081605</v>
      </c>
      <c r="AN25" s="22">
        <f t="shared" si="12"/>
        <v>359.1592747312421</v>
      </c>
      <c r="AO25" s="22">
        <f t="shared" si="12"/>
        <v>362.7508674785545</v>
      </c>
      <c r="AP25" s="22">
        <f t="shared" si="12"/>
        <v>366.37837615334</v>
      </c>
      <c r="AQ25" s="22">
        <f t="shared" si="12"/>
        <v>370.0421599148735</v>
      </c>
      <c r="AR25" s="22">
        <f t="shared" si="12"/>
        <v>373.74258151402216</v>
      </c>
      <c r="AS25" s="22">
        <f t="shared" si="12"/>
        <v>377.48000732916245</v>
      </c>
      <c r="AT25" s="22">
        <f t="shared" si="12"/>
        <v>381.25480740245405</v>
      </c>
      <c r="AU25" s="22">
        <f t="shared" si="12"/>
        <v>385.0673554764786</v>
      </c>
      <c r="AV25" s="22">
        <f t="shared" si="12"/>
        <v>388.91802903124335</v>
      </c>
      <c r="AW25" s="22">
        <f t="shared" si="12"/>
        <v>392.8072093215558</v>
      </c>
      <c r="AX25" s="22">
        <f t="shared" si="12"/>
        <v>396.7352814147713</v>
      </c>
      <c r="AY25" s="22">
        <f t="shared" si="12"/>
        <v>400.70263422891895</v>
      </c>
      <c r="AZ25" s="22">
        <f t="shared" si="12"/>
        <v>404.70966057120813</v>
      </c>
      <c r="BA25" s="22">
        <f t="shared" si="12"/>
        <v>408.75675717692025</v>
      </c>
      <c r="BB25" s="22">
        <f t="shared" si="12"/>
        <v>412.8443247486895</v>
      </c>
      <c r="BC25" s="22">
        <f t="shared" si="12"/>
        <v>416.9727679961764</v>
      </c>
      <c r="BD25" s="22">
        <f t="shared" si="12"/>
        <v>421.14249567613814</v>
      </c>
      <c r="BE25" s="22">
        <f t="shared" si="12"/>
        <v>425.35392063289953</v>
      </c>
      <c r="BF25" s="22">
        <f t="shared" si="12"/>
        <v>429.60745983922845</v>
      </c>
      <c r="BG25" s="22">
        <f t="shared" si="12"/>
        <v>433.9035344376208</v>
      </c>
      <c r="BH25" s="22">
        <f t="shared" si="12"/>
        <v>438.2425697819971</v>
      </c>
      <c r="BI25" s="22">
        <f t="shared" si="12"/>
        <v>442.624995479817</v>
      </c>
      <c r="BJ25" s="22">
        <f t="shared" si="12"/>
        <v>447.0512454346152</v>
      </c>
      <c r="BK25" s="22">
        <f t="shared" si="12"/>
        <v>451.5217578889614</v>
      </c>
      <c r="BL25" s="22">
        <f t="shared" si="12"/>
        <v>456.03697546785105</v>
      </c>
      <c r="BM25" s="22">
        <f t="shared" si="12"/>
        <v>456.03697546785105</v>
      </c>
      <c r="BN25" s="22">
        <f t="shared" si="12"/>
        <v>456.03697546785105</v>
      </c>
      <c r="BO25" s="22">
        <f t="shared" si="12"/>
        <v>456.03697546785105</v>
      </c>
      <c r="BP25" s="22">
        <f t="shared" si="12"/>
        <v>456.03697546785105</v>
      </c>
      <c r="BQ25" s="22">
        <f aca="true" t="shared" si="13" ref="BQ25:CI25">BQ14</f>
        <v>456.03697546785105</v>
      </c>
      <c r="BR25" s="22">
        <f t="shared" si="13"/>
        <v>456.03697546785105</v>
      </c>
      <c r="BS25" s="22">
        <f t="shared" si="13"/>
        <v>456.03697546785105</v>
      </c>
      <c r="BT25" s="22">
        <f t="shared" si="13"/>
        <v>456.03697546785105</v>
      </c>
      <c r="BU25" s="22">
        <f t="shared" si="13"/>
        <v>456.03697546785105</v>
      </c>
      <c r="BV25" s="22">
        <f t="shared" si="13"/>
        <v>456.03697546785105</v>
      </c>
      <c r="BW25" s="22">
        <f t="shared" si="13"/>
        <v>456.03697546785105</v>
      </c>
      <c r="BX25" s="22">
        <f t="shared" si="13"/>
        <v>456.03697546785105</v>
      </c>
      <c r="BY25" s="22">
        <f t="shared" si="13"/>
        <v>456.03697546785105</v>
      </c>
      <c r="BZ25" s="22">
        <f t="shared" si="13"/>
        <v>456.03697546785105</v>
      </c>
      <c r="CA25" s="22">
        <f t="shared" si="13"/>
        <v>456.03697546785105</v>
      </c>
      <c r="CB25" s="22">
        <f t="shared" si="13"/>
        <v>456.03697546785105</v>
      </c>
      <c r="CC25" s="22">
        <f t="shared" si="13"/>
        <v>456.03697546785105</v>
      </c>
      <c r="CD25" s="22">
        <f t="shared" si="13"/>
        <v>456.03697546785105</v>
      </c>
      <c r="CE25" s="22">
        <f t="shared" si="13"/>
        <v>456.03697546785105</v>
      </c>
      <c r="CF25" s="22">
        <f t="shared" si="13"/>
        <v>456.03697546785105</v>
      </c>
      <c r="CG25" s="22">
        <f t="shared" si="13"/>
        <v>456.03697546785105</v>
      </c>
      <c r="CH25" s="22">
        <f t="shared" si="13"/>
        <v>456.03697546785105</v>
      </c>
      <c r="CI25" s="22">
        <f t="shared" si="13"/>
        <v>456.03697546785105</v>
      </c>
      <c r="CJ25" s="14"/>
      <c r="CK25" s="14"/>
      <c r="CL25" s="14"/>
      <c r="CM25" s="14"/>
    </row>
    <row r="26" spans="2:91" ht="13.5" customHeight="1" thickBot="1">
      <c r="B26" s="9" t="s">
        <v>21</v>
      </c>
      <c r="C26" s="38"/>
      <c r="D26" s="38">
        <f aca="true" t="shared" si="14" ref="D26:AI26">D22+D23+D24-D25</f>
        <v>2572.373131199007</v>
      </c>
      <c r="E26" s="38">
        <f t="shared" si="14"/>
        <v>2369.5446257752524</v>
      </c>
      <c r="F26" s="38">
        <f t="shared" si="14"/>
        <v>2164.6878352972603</v>
      </c>
      <c r="G26" s="38">
        <f t="shared" si="14"/>
        <v>1957.7824769144881</v>
      </c>
      <c r="H26" s="38">
        <f t="shared" si="14"/>
        <v>1748.8080649478884</v>
      </c>
      <c r="I26" s="38">
        <f t="shared" si="14"/>
        <v>1537.7439088616227</v>
      </c>
      <c r="J26" s="38">
        <f t="shared" si="14"/>
        <v>1324.5691112144943</v>
      </c>
      <c r="K26" s="38">
        <f t="shared" si="14"/>
        <v>1109.2625655908946</v>
      </c>
      <c r="L26" s="38">
        <f t="shared" si="14"/>
        <v>891.8029545110589</v>
      </c>
      <c r="M26" s="38">
        <f t="shared" si="14"/>
        <v>672.1687473204249</v>
      </c>
      <c r="N26" s="38">
        <f t="shared" si="14"/>
        <v>450.33819805788454</v>
      </c>
      <c r="O26" s="38">
        <f t="shared" si="14"/>
        <v>226.28934330271875</v>
      </c>
      <c r="P26" s="39">
        <f t="shared" si="14"/>
        <v>2898.614431073991</v>
      </c>
      <c r="Q26" s="39">
        <f t="shared" si="14"/>
        <v>2670.062194338246</v>
      </c>
      <c r="R26" s="39">
        <f t="shared" si="14"/>
        <v>2439.224435235144</v>
      </c>
      <c r="S26" s="39">
        <f t="shared" si="14"/>
        <v>2206.078298541011</v>
      </c>
      <c r="T26" s="39">
        <f t="shared" si="14"/>
        <v>1970.6007004799364</v>
      </c>
      <c r="U26" s="39">
        <f t="shared" si="14"/>
        <v>1732.7683264382513</v>
      </c>
      <c r="V26" s="39">
        <f t="shared" si="14"/>
        <v>1492.5576286561493</v>
      </c>
      <c r="W26" s="39">
        <f t="shared" si="14"/>
        <v>1249.9448238962264</v>
      </c>
      <c r="X26" s="39">
        <f t="shared" si="14"/>
        <v>1004.9058910887042</v>
      </c>
      <c r="Y26" s="39">
        <f t="shared" si="14"/>
        <v>757.4165689531067</v>
      </c>
      <c r="Z26" s="39">
        <f t="shared" si="14"/>
        <v>507.4523535961532</v>
      </c>
      <c r="AA26" s="39">
        <f t="shared" si="14"/>
        <v>254.98849608563017</v>
      </c>
      <c r="AB26" s="39">
        <f t="shared" si="14"/>
        <v>3266.231293635913</v>
      </c>
      <c r="AC26" s="39">
        <f t="shared" si="14"/>
        <v>3008.6929125894285</v>
      </c>
      <c r="AD26" s="39">
        <f t="shared" si="14"/>
        <v>2748.579147732479</v>
      </c>
      <c r="AE26" s="39">
        <f t="shared" si="14"/>
        <v>2485.8642452269605</v>
      </c>
      <c r="AF26" s="39">
        <f t="shared" si="14"/>
        <v>2220.5221936963862</v>
      </c>
      <c r="AG26" s="39">
        <f t="shared" si="14"/>
        <v>1952.5267216505067</v>
      </c>
      <c r="AH26" s="39">
        <f t="shared" si="14"/>
        <v>1681.851294884168</v>
      </c>
      <c r="AI26" s="39">
        <f t="shared" si="14"/>
        <v>1408.469113850166</v>
      </c>
      <c r="AJ26" s="39">
        <f aca="true" t="shared" si="15" ref="AJ26:BO26">AJ22+AJ23+AJ24-AJ25</f>
        <v>1132.3531110058238</v>
      </c>
      <c r="AK26" s="39">
        <f t="shared" si="15"/>
        <v>853.4759481330384</v>
      </c>
      <c r="AL26" s="39">
        <f t="shared" si="15"/>
        <v>571.8100136315252</v>
      </c>
      <c r="AM26" s="39">
        <f t="shared" si="15"/>
        <v>287.3274197849968</v>
      </c>
      <c r="AN26" s="39">
        <f t="shared" si="15"/>
        <v>3680.471175869271</v>
      </c>
      <c r="AO26" s="39">
        <f t="shared" si="15"/>
        <v>3390.2704818864277</v>
      </c>
      <c r="AP26" s="39">
        <f t="shared" si="15"/>
        <v>3097.167780963756</v>
      </c>
      <c r="AQ26" s="39">
        <f t="shared" si="15"/>
        <v>2801.134053031857</v>
      </c>
      <c r="AR26" s="39">
        <f t="shared" si="15"/>
        <v>2502.1399878206394</v>
      </c>
      <c r="AS26" s="39">
        <f t="shared" si="15"/>
        <v>2200.1559819573095</v>
      </c>
      <c r="AT26" s="39">
        <f t="shared" si="15"/>
        <v>1895.1521360353463</v>
      </c>
      <c r="AU26" s="39">
        <f t="shared" si="15"/>
        <v>1587.0982516541635</v>
      </c>
      <c r="AV26" s="39">
        <f t="shared" si="15"/>
        <v>1275.9638284291689</v>
      </c>
      <c r="AW26" s="39">
        <f t="shared" si="15"/>
        <v>961.7180609719242</v>
      </c>
      <c r="AX26" s="39">
        <f t="shared" si="15"/>
        <v>644.3298358401072</v>
      </c>
      <c r="AY26" s="39">
        <f t="shared" si="15"/>
        <v>323.76772845697207</v>
      </c>
      <c r="AZ26" s="39">
        <f t="shared" si="15"/>
        <v>4147.247043648738</v>
      </c>
      <c r="BA26" s="39">
        <f t="shared" si="15"/>
        <v>3820.241637907202</v>
      </c>
      <c r="BB26" s="39">
        <f t="shared" si="15"/>
        <v>3489.9661781082505</v>
      </c>
      <c r="BC26" s="39">
        <f t="shared" si="15"/>
        <v>3156.387963711309</v>
      </c>
      <c r="BD26" s="39">
        <f t="shared" si="15"/>
        <v>2819.4739671703987</v>
      </c>
      <c r="BE26" s="39">
        <f t="shared" si="15"/>
        <v>2479.190830664079</v>
      </c>
      <c r="BF26" s="39">
        <f t="shared" si="15"/>
        <v>2135.5048627926963</v>
      </c>
      <c r="BG26" s="39">
        <f t="shared" si="15"/>
        <v>1788.3820352425996</v>
      </c>
      <c r="BH26" s="39">
        <f t="shared" si="15"/>
        <v>1437.7879794170021</v>
      </c>
      <c r="BI26" s="39">
        <f t="shared" si="15"/>
        <v>1083.6879830331484</v>
      </c>
      <c r="BJ26" s="39">
        <f t="shared" si="15"/>
        <v>726.0469866854561</v>
      </c>
      <c r="BK26" s="39">
        <f t="shared" si="15"/>
        <v>364.829580374287</v>
      </c>
      <c r="BL26" s="39">
        <f t="shared" si="15"/>
        <v>4377.954964491374</v>
      </c>
      <c r="BM26" s="39">
        <f t="shared" si="15"/>
        <v>4013.1253841170933</v>
      </c>
      <c r="BN26" s="39">
        <f t="shared" si="15"/>
        <v>3648.295803742813</v>
      </c>
      <c r="BO26" s="39">
        <f t="shared" si="15"/>
        <v>3283.466223368532</v>
      </c>
      <c r="BP26" s="39">
        <f aca="true" t="shared" si="16" ref="BP26:CI26">BP22+BP23+BP24-BP25</f>
        <v>2918.6366429942514</v>
      </c>
      <c r="BQ26" s="39">
        <f t="shared" si="16"/>
        <v>2553.8070626199706</v>
      </c>
      <c r="BR26" s="39">
        <f t="shared" si="16"/>
        <v>2188.9774822456898</v>
      </c>
      <c r="BS26" s="39">
        <f t="shared" si="16"/>
        <v>1824.1479018714087</v>
      </c>
      <c r="BT26" s="39">
        <f t="shared" si="16"/>
        <v>1459.318321497128</v>
      </c>
      <c r="BU26" s="39">
        <f t="shared" si="16"/>
        <v>1094.4887411228472</v>
      </c>
      <c r="BV26" s="39">
        <f t="shared" si="16"/>
        <v>729.6591607485664</v>
      </c>
      <c r="BW26" s="39">
        <f t="shared" si="16"/>
        <v>364.8295803742855</v>
      </c>
      <c r="BX26" s="39">
        <f t="shared" si="16"/>
        <v>4013.1253841170933</v>
      </c>
      <c r="BY26" s="39">
        <f t="shared" si="16"/>
        <v>3648.295803742813</v>
      </c>
      <c r="BZ26" s="39">
        <f t="shared" si="16"/>
        <v>3283.466223368532</v>
      </c>
      <c r="CA26" s="39">
        <f t="shared" si="16"/>
        <v>2918.6366429942514</v>
      </c>
      <c r="CB26" s="39">
        <f t="shared" si="16"/>
        <v>2553.8070626199706</v>
      </c>
      <c r="CC26" s="39">
        <f t="shared" si="16"/>
        <v>2188.9774822456898</v>
      </c>
      <c r="CD26" s="39">
        <f t="shared" si="16"/>
        <v>1824.1479018714087</v>
      </c>
      <c r="CE26" s="39">
        <f t="shared" si="16"/>
        <v>1459.318321497128</v>
      </c>
      <c r="CF26" s="39">
        <f t="shared" si="16"/>
        <v>1094.4887411228472</v>
      </c>
      <c r="CG26" s="39">
        <f t="shared" si="16"/>
        <v>729.6591607485664</v>
      </c>
      <c r="CH26" s="39">
        <f t="shared" si="16"/>
        <v>364.8295803742855</v>
      </c>
      <c r="CI26" s="39">
        <f t="shared" si="16"/>
        <v>4.661160346586257E-12</v>
      </c>
      <c r="CJ26" s="14"/>
      <c r="CK26" s="14"/>
      <c r="CL26" s="14"/>
      <c r="CM26" s="14"/>
    </row>
    <row r="27" spans="2:91" ht="15">
      <c r="B27" s="40"/>
      <c r="C27" s="14"/>
      <c r="D27" s="14">
        <f aca="true" t="shared" si="17" ref="D27:AI27">D26-D5</f>
        <v>0</v>
      </c>
      <c r="E27" s="14">
        <f t="shared" si="17"/>
        <v>0</v>
      </c>
      <c r="F27" s="14">
        <f t="shared" si="17"/>
        <v>0</v>
      </c>
      <c r="G27" s="14">
        <f t="shared" si="17"/>
        <v>0</v>
      </c>
      <c r="H27" s="14">
        <f t="shared" si="17"/>
        <v>0</v>
      </c>
      <c r="I27" s="14">
        <f t="shared" si="17"/>
        <v>0</v>
      </c>
      <c r="J27" s="14">
        <f t="shared" si="17"/>
        <v>0</v>
      </c>
      <c r="K27" s="14">
        <f t="shared" si="17"/>
        <v>0</v>
      </c>
      <c r="L27" s="14">
        <f t="shared" si="17"/>
        <v>0</v>
      </c>
      <c r="M27" s="14">
        <f t="shared" si="17"/>
        <v>0</v>
      </c>
      <c r="N27" s="14">
        <f t="shared" si="17"/>
        <v>0</v>
      </c>
      <c r="O27" s="14">
        <f t="shared" si="17"/>
        <v>0</v>
      </c>
      <c r="P27" s="14">
        <f t="shared" si="17"/>
        <v>0</v>
      </c>
      <c r="Q27" s="14">
        <f t="shared" si="17"/>
        <v>0</v>
      </c>
      <c r="R27" s="14">
        <f t="shared" si="17"/>
        <v>0</v>
      </c>
      <c r="S27" s="14">
        <f t="shared" si="17"/>
        <v>0</v>
      </c>
      <c r="T27" s="14">
        <f t="shared" si="17"/>
        <v>0</v>
      </c>
      <c r="U27" s="14">
        <f t="shared" si="17"/>
        <v>0</v>
      </c>
      <c r="V27" s="14">
        <f t="shared" si="17"/>
        <v>0</v>
      </c>
      <c r="W27" s="14">
        <f t="shared" si="17"/>
        <v>0</v>
      </c>
      <c r="X27" s="14">
        <f t="shared" si="17"/>
        <v>0</v>
      </c>
      <c r="Y27" s="14">
        <f t="shared" si="17"/>
        <v>0</v>
      </c>
      <c r="Z27" s="14">
        <f t="shared" si="17"/>
        <v>0</v>
      </c>
      <c r="AA27" s="14">
        <f t="shared" si="17"/>
        <v>0</v>
      </c>
      <c r="AB27" s="14">
        <f t="shared" si="17"/>
        <v>0</v>
      </c>
      <c r="AC27" s="14">
        <f t="shared" si="17"/>
        <v>0</v>
      </c>
      <c r="AD27" s="14">
        <f t="shared" si="17"/>
        <v>0</v>
      </c>
      <c r="AE27" s="14">
        <f t="shared" si="17"/>
        <v>0</v>
      </c>
      <c r="AF27" s="14">
        <f t="shared" si="17"/>
        <v>0</v>
      </c>
      <c r="AG27" s="14">
        <f t="shared" si="17"/>
        <v>0</v>
      </c>
      <c r="AH27" s="14">
        <f t="shared" si="17"/>
        <v>0</v>
      </c>
      <c r="AI27" s="14">
        <f t="shared" si="17"/>
        <v>0</v>
      </c>
      <c r="AJ27" s="14">
        <f aca="true" t="shared" si="18" ref="AJ27:BO27">AJ26-AJ5</f>
        <v>0</v>
      </c>
      <c r="AK27" s="14">
        <f t="shared" si="18"/>
        <v>0</v>
      </c>
      <c r="AL27" s="14">
        <f t="shared" si="18"/>
        <v>0</v>
      </c>
      <c r="AM27" s="14">
        <f t="shared" si="18"/>
        <v>0</v>
      </c>
      <c r="AN27" s="14">
        <f t="shared" si="18"/>
        <v>0</v>
      </c>
      <c r="AO27" s="14">
        <f t="shared" si="18"/>
        <v>0</v>
      </c>
      <c r="AP27" s="14">
        <f t="shared" si="18"/>
        <v>0</v>
      </c>
      <c r="AQ27" s="14">
        <f t="shared" si="18"/>
        <v>0</v>
      </c>
      <c r="AR27" s="14">
        <f t="shared" si="18"/>
        <v>0</v>
      </c>
      <c r="AS27" s="14">
        <f t="shared" si="18"/>
        <v>0</v>
      </c>
      <c r="AT27" s="14">
        <f t="shared" si="18"/>
        <v>0</v>
      </c>
      <c r="AU27" s="14">
        <f t="shared" si="18"/>
        <v>0</v>
      </c>
      <c r="AV27" s="14">
        <f t="shared" si="18"/>
        <v>0</v>
      </c>
      <c r="AW27" s="14">
        <f t="shared" si="18"/>
        <v>0</v>
      </c>
      <c r="AX27" s="14">
        <f t="shared" si="18"/>
        <v>0</v>
      </c>
      <c r="AY27" s="14">
        <f t="shared" si="18"/>
        <v>0</v>
      </c>
      <c r="AZ27" s="14">
        <f t="shared" si="18"/>
        <v>0</v>
      </c>
      <c r="BA27" s="14">
        <f t="shared" si="18"/>
        <v>0</v>
      </c>
      <c r="BB27" s="14">
        <f t="shared" si="18"/>
        <v>0</v>
      </c>
      <c r="BC27" s="14">
        <f t="shared" si="18"/>
        <v>0</v>
      </c>
      <c r="BD27" s="14">
        <f t="shared" si="18"/>
        <v>0</v>
      </c>
      <c r="BE27" s="14">
        <f t="shared" si="18"/>
        <v>0</v>
      </c>
      <c r="BF27" s="14">
        <f t="shared" si="18"/>
        <v>0</v>
      </c>
      <c r="BG27" s="14">
        <f t="shared" si="18"/>
        <v>0</v>
      </c>
      <c r="BH27" s="14">
        <f t="shared" si="18"/>
        <v>0</v>
      </c>
      <c r="BI27" s="14">
        <f t="shared" si="18"/>
        <v>0</v>
      </c>
      <c r="BJ27" s="14">
        <f t="shared" si="18"/>
        <v>0</v>
      </c>
      <c r="BK27" s="14">
        <f t="shared" si="18"/>
        <v>0</v>
      </c>
      <c r="BL27" s="14">
        <f t="shared" si="18"/>
        <v>0</v>
      </c>
      <c r="BM27" s="14">
        <f t="shared" si="18"/>
        <v>0</v>
      </c>
      <c r="BN27" s="14">
        <f t="shared" si="18"/>
        <v>0</v>
      </c>
      <c r="BO27" s="14">
        <f t="shared" si="18"/>
        <v>0</v>
      </c>
      <c r="BP27" s="14">
        <f aca="true" t="shared" si="19" ref="BP27:CI27">BP26-BP5</f>
        <v>0</v>
      </c>
      <c r="BQ27" s="14">
        <f t="shared" si="19"/>
        <v>0</v>
      </c>
      <c r="BR27" s="14">
        <f t="shared" si="19"/>
        <v>0</v>
      </c>
      <c r="BS27" s="14">
        <f t="shared" si="19"/>
        <v>0</v>
      </c>
      <c r="BT27" s="14">
        <f t="shared" si="19"/>
        <v>0</v>
      </c>
      <c r="BU27" s="14">
        <f t="shared" si="19"/>
        <v>0</v>
      </c>
      <c r="BV27" s="14">
        <f t="shared" si="19"/>
        <v>0</v>
      </c>
      <c r="BW27" s="14">
        <f t="shared" si="19"/>
        <v>0</v>
      </c>
      <c r="BX27" s="14">
        <f t="shared" si="19"/>
        <v>0</v>
      </c>
      <c r="BY27" s="14">
        <f t="shared" si="19"/>
        <v>0</v>
      </c>
      <c r="BZ27" s="14">
        <f t="shared" si="19"/>
        <v>0</v>
      </c>
      <c r="CA27" s="14">
        <f t="shared" si="19"/>
        <v>0</v>
      </c>
      <c r="CB27" s="14">
        <f t="shared" si="19"/>
        <v>0</v>
      </c>
      <c r="CC27" s="14">
        <f t="shared" si="19"/>
        <v>0</v>
      </c>
      <c r="CD27" s="14">
        <f t="shared" si="19"/>
        <v>0</v>
      </c>
      <c r="CE27" s="14">
        <f t="shared" si="19"/>
        <v>0</v>
      </c>
      <c r="CF27" s="14">
        <f t="shared" si="19"/>
        <v>0</v>
      </c>
      <c r="CG27" s="14">
        <f t="shared" si="19"/>
        <v>0</v>
      </c>
      <c r="CH27" s="14">
        <f t="shared" si="19"/>
        <v>0</v>
      </c>
      <c r="CI27" s="14">
        <f t="shared" si="19"/>
        <v>4.661160346586257E-12</v>
      </c>
      <c r="CJ27" s="14"/>
      <c r="CK27" s="14"/>
      <c r="CL27" s="14"/>
      <c r="CM27" s="14"/>
    </row>
    <row r="29" spans="1:2" ht="15.75" thickBot="1">
      <c r="A29" s="41"/>
      <c r="B29" s="1" t="s">
        <v>72</v>
      </c>
    </row>
    <row r="30" spans="1:91" ht="13.5" customHeight="1" thickBot="1">
      <c r="A30" s="42"/>
      <c r="B30" s="43"/>
      <c r="C30" s="12">
        <v>37928</v>
      </c>
      <c r="D30" s="12">
        <v>37958</v>
      </c>
      <c r="E30" s="12">
        <v>37989</v>
      </c>
      <c r="F30" s="12">
        <v>38020</v>
      </c>
      <c r="G30" s="12">
        <v>38049</v>
      </c>
      <c r="H30" s="12">
        <v>38080</v>
      </c>
      <c r="I30" s="12">
        <v>38110</v>
      </c>
      <c r="J30" s="12">
        <v>38141</v>
      </c>
      <c r="K30" s="12">
        <v>38171</v>
      </c>
      <c r="L30" s="12">
        <v>38202</v>
      </c>
      <c r="M30" s="12">
        <v>38233</v>
      </c>
      <c r="N30" s="12">
        <v>38263</v>
      </c>
      <c r="O30" s="12">
        <v>38294</v>
      </c>
      <c r="P30" s="13">
        <v>38324</v>
      </c>
      <c r="Q30" s="13">
        <v>38355</v>
      </c>
      <c r="R30" s="13">
        <v>38386</v>
      </c>
      <c r="S30" s="13">
        <v>38414</v>
      </c>
      <c r="T30" s="13">
        <v>38445</v>
      </c>
      <c r="U30" s="13">
        <v>38475</v>
      </c>
      <c r="V30" s="13">
        <v>38506</v>
      </c>
      <c r="W30" s="13">
        <v>38536</v>
      </c>
      <c r="X30" s="13">
        <v>38567</v>
      </c>
      <c r="Y30" s="13">
        <v>38598</v>
      </c>
      <c r="Z30" s="13">
        <v>38628</v>
      </c>
      <c r="AA30" s="13">
        <v>38659</v>
      </c>
      <c r="AB30" s="13">
        <v>38689</v>
      </c>
      <c r="AC30" s="13">
        <v>38720</v>
      </c>
      <c r="AD30" s="13">
        <v>38751</v>
      </c>
      <c r="AE30" s="13">
        <v>38779</v>
      </c>
      <c r="AF30" s="13">
        <v>38810</v>
      </c>
      <c r="AG30" s="13">
        <v>38840</v>
      </c>
      <c r="AH30" s="13">
        <v>38871</v>
      </c>
      <c r="AI30" s="13">
        <v>38901</v>
      </c>
      <c r="AJ30" s="13">
        <v>38932</v>
      </c>
      <c r="AK30" s="13">
        <v>38963</v>
      </c>
      <c r="AL30" s="13">
        <v>38993</v>
      </c>
      <c r="AM30" s="13">
        <v>39024</v>
      </c>
      <c r="AN30" s="13">
        <v>39054</v>
      </c>
      <c r="AO30" s="13">
        <v>39085</v>
      </c>
      <c r="AP30" s="13">
        <v>39116</v>
      </c>
      <c r="AQ30" s="13">
        <v>39144</v>
      </c>
      <c r="AR30" s="13">
        <v>39175</v>
      </c>
      <c r="AS30" s="13">
        <v>39205</v>
      </c>
      <c r="AT30" s="13">
        <v>39236</v>
      </c>
      <c r="AU30" s="13">
        <v>39266</v>
      </c>
      <c r="AV30" s="13">
        <v>39297</v>
      </c>
      <c r="AW30" s="13">
        <v>39328</v>
      </c>
      <c r="AX30" s="13">
        <v>39358</v>
      </c>
      <c r="AY30" s="13">
        <v>39389</v>
      </c>
      <c r="AZ30" s="13">
        <v>39419</v>
      </c>
      <c r="BA30" s="13">
        <v>39450</v>
      </c>
      <c r="BB30" s="13">
        <v>39481</v>
      </c>
      <c r="BC30" s="13">
        <v>39510</v>
      </c>
      <c r="BD30" s="13">
        <v>39541</v>
      </c>
      <c r="BE30" s="13">
        <v>39571</v>
      </c>
      <c r="BF30" s="13">
        <v>39602</v>
      </c>
      <c r="BG30" s="13">
        <v>39632</v>
      </c>
      <c r="BH30" s="13">
        <v>39663</v>
      </c>
      <c r="BI30" s="13">
        <v>39694</v>
      </c>
      <c r="BJ30" s="13">
        <v>39724</v>
      </c>
      <c r="BK30" s="13">
        <v>39755</v>
      </c>
      <c r="BL30" s="13">
        <v>39785</v>
      </c>
      <c r="BM30" s="13">
        <v>39816</v>
      </c>
      <c r="BN30" s="13">
        <v>39847</v>
      </c>
      <c r="BO30" s="13">
        <v>39875</v>
      </c>
      <c r="BP30" s="13">
        <v>39906</v>
      </c>
      <c r="BQ30" s="13">
        <v>39936</v>
      </c>
      <c r="BR30" s="13">
        <v>39967</v>
      </c>
      <c r="BS30" s="13">
        <v>39997</v>
      </c>
      <c r="BT30" s="13">
        <v>40028</v>
      </c>
      <c r="BU30" s="13">
        <v>40059</v>
      </c>
      <c r="BV30" s="13">
        <v>40089</v>
      </c>
      <c r="BW30" s="13">
        <v>40120</v>
      </c>
      <c r="BX30" s="13">
        <v>40150</v>
      </c>
      <c r="BY30" s="13">
        <v>40181</v>
      </c>
      <c r="BZ30" s="13">
        <v>40212</v>
      </c>
      <c r="CA30" s="13">
        <v>40240</v>
      </c>
      <c r="CB30" s="13">
        <v>40271</v>
      </c>
      <c r="CC30" s="13">
        <v>40301</v>
      </c>
      <c r="CD30" s="13">
        <v>40332</v>
      </c>
      <c r="CE30" s="13">
        <v>40362</v>
      </c>
      <c r="CF30" s="13">
        <v>40393</v>
      </c>
      <c r="CG30" s="13">
        <v>40424</v>
      </c>
      <c r="CH30" s="13">
        <v>40454</v>
      </c>
      <c r="CI30" s="13">
        <v>40485</v>
      </c>
      <c r="CJ30" s="13">
        <v>40515</v>
      </c>
      <c r="CK30" s="41"/>
      <c r="CL30" s="41"/>
      <c r="CM30" s="41"/>
    </row>
    <row r="31" spans="2:91" ht="13.5" customHeight="1">
      <c r="B31" s="69" t="s">
        <v>10</v>
      </c>
      <c r="C31" s="44"/>
      <c r="D31" s="45">
        <f aca="true" t="shared" si="20" ref="D31:AI31">D13-D14</f>
        <v>83.67512599989874</v>
      </c>
      <c r="E31" s="45">
        <f t="shared" si="20"/>
        <v>84.51187725989774</v>
      </c>
      <c r="F31" s="45">
        <f t="shared" si="20"/>
        <v>85.35699603249674</v>
      </c>
      <c r="G31" s="45">
        <f t="shared" si="20"/>
        <v>86.21056599282167</v>
      </c>
      <c r="H31" s="45">
        <f t="shared" si="20"/>
        <v>87.07267165274993</v>
      </c>
      <c r="I31" s="45">
        <f t="shared" si="20"/>
        <v>87.94339836927742</v>
      </c>
      <c r="J31" s="45">
        <f t="shared" si="20"/>
        <v>88.82283235297018</v>
      </c>
      <c r="K31" s="45">
        <f t="shared" si="20"/>
        <v>89.71106067649987</v>
      </c>
      <c r="L31" s="45">
        <f t="shared" si="20"/>
        <v>90.60817128326488</v>
      </c>
      <c r="M31" s="45">
        <f t="shared" si="20"/>
        <v>91.51425299609753</v>
      </c>
      <c r="N31" s="45">
        <f t="shared" si="20"/>
        <v>92.4293955260585</v>
      </c>
      <c r="O31" s="45">
        <f t="shared" si="20"/>
        <v>93.35368948131907</v>
      </c>
      <c r="P31" s="46">
        <f t="shared" si="20"/>
        <v>94.28722637613225</v>
      </c>
      <c r="Q31" s="46">
        <f t="shared" si="20"/>
        <v>95.23009863989358</v>
      </c>
      <c r="R31" s="46">
        <f t="shared" si="20"/>
        <v>96.18239962629252</v>
      </c>
      <c r="S31" s="46">
        <f t="shared" si="20"/>
        <v>97.14422362255544</v>
      </c>
      <c r="T31" s="46">
        <f t="shared" si="20"/>
        <v>98.11566585878103</v>
      </c>
      <c r="U31" s="46">
        <f t="shared" si="20"/>
        <v>99.09682251736882</v>
      </c>
      <c r="V31" s="46">
        <f t="shared" si="20"/>
        <v>100.0877907425425</v>
      </c>
      <c r="W31" s="46">
        <f t="shared" si="20"/>
        <v>101.08866864996793</v>
      </c>
      <c r="X31" s="46">
        <f t="shared" si="20"/>
        <v>102.09955533646757</v>
      </c>
      <c r="Y31" s="46">
        <f t="shared" si="20"/>
        <v>103.12055088983226</v>
      </c>
      <c r="Z31" s="46">
        <f t="shared" si="20"/>
        <v>104.15175639873058</v>
      </c>
      <c r="AA31" s="46">
        <f t="shared" si="20"/>
        <v>105.19327396271791</v>
      </c>
      <c r="AB31" s="46">
        <f t="shared" si="20"/>
        <v>106.24520670234506</v>
      </c>
      <c r="AC31" s="46">
        <f t="shared" si="20"/>
        <v>107.30765876936857</v>
      </c>
      <c r="AD31" s="46">
        <f t="shared" si="20"/>
        <v>108.38073535706224</v>
      </c>
      <c r="AE31" s="46">
        <f t="shared" si="20"/>
        <v>109.46454271063283</v>
      </c>
      <c r="AF31" s="46">
        <f t="shared" si="20"/>
        <v>110.55918813773917</v>
      </c>
      <c r="AG31" s="46">
        <f t="shared" si="20"/>
        <v>111.66478001911656</v>
      </c>
      <c r="AH31" s="46">
        <f t="shared" si="20"/>
        <v>112.78142781930774</v>
      </c>
      <c r="AI31" s="46">
        <f t="shared" si="20"/>
        <v>113.90924209750085</v>
      </c>
      <c r="AJ31" s="46">
        <f aca="true" t="shared" si="21" ref="AJ31:BO31">AJ13-AJ14</f>
        <v>115.04833451847583</v>
      </c>
      <c r="AK31" s="46">
        <f t="shared" si="21"/>
        <v>116.19881786366057</v>
      </c>
      <c r="AL31" s="46">
        <f t="shared" si="21"/>
        <v>117.36080604229721</v>
      </c>
      <c r="AM31" s="46">
        <f t="shared" si="21"/>
        <v>118.53441410272018</v>
      </c>
      <c r="AN31" s="46">
        <f t="shared" si="21"/>
        <v>119.71975824374738</v>
      </c>
      <c r="AO31" s="46">
        <f t="shared" si="21"/>
        <v>120.91695582618485</v>
      </c>
      <c r="AP31" s="46">
        <f t="shared" si="21"/>
        <v>122.12612538444671</v>
      </c>
      <c r="AQ31" s="46">
        <f t="shared" si="21"/>
        <v>123.34738663829114</v>
      </c>
      <c r="AR31" s="46">
        <f t="shared" si="21"/>
        <v>124.58086050467409</v>
      </c>
      <c r="AS31" s="46">
        <f t="shared" si="21"/>
        <v>125.8266691097208</v>
      </c>
      <c r="AT31" s="46">
        <f t="shared" si="21"/>
        <v>127.08493580081802</v>
      </c>
      <c r="AU31" s="46">
        <f t="shared" si="21"/>
        <v>128.35578515882617</v>
      </c>
      <c r="AV31" s="46">
        <f t="shared" si="21"/>
        <v>129.63934301041445</v>
      </c>
      <c r="AW31" s="46">
        <f t="shared" si="21"/>
        <v>130.93573644051855</v>
      </c>
      <c r="AX31" s="46">
        <f t="shared" si="21"/>
        <v>132.24509380492373</v>
      </c>
      <c r="AY31" s="46">
        <f t="shared" si="21"/>
        <v>133.56754474297298</v>
      </c>
      <c r="AZ31" s="46">
        <f t="shared" si="21"/>
        <v>134.90322019040275</v>
      </c>
      <c r="BA31" s="46">
        <f t="shared" si="21"/>
        <v>136.2522523923068</v>
      </c>
      <c r="BB31" s="46">
        <f t="shared" si="21"/>
        <v>137.61477491622986</v>
      </c>
      <c r="BC31" s="46">
        <f t="shared" si="21"/>
        <v>138.99092266539213</v>
      </c>
      <c r="BD31" s="46">
        <f t="shared" si="21"/>
        <v>140.38083189204605</v>
      </c>
      <c r="BE31" s="46">
        <f t="shared" si="21"/>
        <v>141.78464021096647</v>
      </c>
      <c r="BF31" s="46">
        <f t="shared" si="21"/>
        <v>143.2024866130762</v>
      </c>
      <c r="BG31" s="46">
        <f t="shared" si="21"/>
        <v>144.63451147920694</v>
      </c>
      <c r="BH31" s="46">
        <f t="shared" si="21"/>
        <v>146.080856593999</v>
      </c>
      <c r="BI31" s="46">
        <f t="shared" si="21"/>
        <v>147.54166515993904</v>
      </c>
      <c r="BJ31" s="46">
        <f t="shared" si="21"/>
        <v>149.01708181153845</v>
      </c>
      <c r="BK31" s="46">
        <f t="shared" si="21"/>
        <v>150.5072526296538</v>
      </c>
      <c r="BL31" s="46">
        <f t="shared" si="21"/>
        <v>152.01232515595035</v>
      </c>
      <c r="BM31" s="46">
        <f t="shared" si="21"/>
        <v>152.01232515595035</v>
      </c>
      <c r="BN31" s="46">
        <f t="shared" si="21"/>
        <v>152.01232515595035</v>
      </c>
      <c r="BO31" s="46">
        <f t="shared" si="21"/>
        <v>152.01232515595035</v>
      </c>
      <c r="BP31" s="46">
        <f aca="true" t="shared" si="22" ref="BP31:CI31">BP13-BP14</f>
        <v>152.01232515595035</v>
      </c>
      <c r="BQ31" s="46">
        <f t="shared" si="22"/>
        <v>152.01232515595035</v>
      </c>
      <c r="BR31" s="46">
        <f t="shared" si="22"/>
        <v>152.01232515595035</v>
      </c>
      <c r="BS31" s="46">
        <f t="shared" si="22"/>
        <v>152.01232515595035</v>
      </c>
      <c r="BT31" s="46">
        <f t="shared" si="22"/>
        <v>152.01232515595035</v>
      </c>
      <c r="BU31" s="46">
        <f t="shared" si="22"/>
        <v>152.01232515595035</v>
      </c>
      <c r="BV31" s="46">
        <f t="shared" si="22"/>
        <v>152.01232515595035</v>
      </c>
      <c r="BW31" s="46">
        <f t="shared" si="22"/>
        <v>152.01232515595035</v>
      </c>
      <c r="BX31" s="46">
        <f t="shared" si="22"/>
        <v>152.01232515595035</v>
      </c>
      <c r="BY31" s="46">
        <f t="shared" si="22"/>
        <v>152.01232515595035</v>
      </c>
      <c r="BZ31" s="46">
        <f t="shared" si="22"/>
        <v>152.01232515595035</v>
      </c>
      <c r="CA31" s="46">
        <f t="shared" si="22"/>
        <v>152.01232515595035</v>
      </c>
      <c r="CB31" s="46">
        <f t="shared" si="22"/>
        <v>152.01232515595035</v>
      </c>
      <c r="CC31" s="46">
        <f t="shared" si="22"/>
        <v>152.01232515595035</v>
      </c>
      <c r="CD31" s="46">
        <f t="shared" si="22"/>
        <v>152.01232515595035</v>
      </c>
      <c r="CE31" s="46">
        <f t="shared" si="22"/>
        <v>152.01232515595035</v>
      </c>
      <c r="CF31" s="46">
        <f t="shared" si="22"/>
        <v>152.01232515595035</v>
      </c>
      <c r="CG31" s="46">
        <f t="shared" si="22"/>
        <v>152.01232515595035</v>
      </c>
      <c r="CH31" s="46">
        <f t="shared" si="22"/>
        <v>152.01232515595035</v>
      </c>
      <c r="CI31" s="46">
        <f t="shared" si="22"/>
        <v>152.01232515595035</v>
      </c>
      <c r="CJ31" s="42"/>
      <c r="CK31" s="42"/>
      <c r="CL31" s="42"/>
      <c r="CM31" s="42"/>
    </row>
    <row r="32" spans="2:91" ht="13.5" customHeight="1">
      <c r="B32" s="69" t="s">
        <v>67</v>
      </c>
      <c r="C32" s="42"/>
      <c r="D32" s="47">
        <f aca="true" t="shared" si="23" ref="D32:AI32">D15</f>
        <v>53.552080639935205</v>
      </c>
      <c r="E32" s="47">
        <f t="shared" si="23"/>
        <v>54.08760144633456</v>
      </c>
      <c r="F32" s="47">
        <f t="shared" si="23"/>
        <v>54.6284774607979</v>
      </c>
      <c r="G32" s="47">
        <f t="shared" si="23"/>
        <v>55.17476223540588</v>
      </c>
      <c r="H32" s="47">
        <f t="shared" si="23"/>
        <v>55.726509857759936</v>
      </c>
      <c r="I32" s="47">
        <f t="shared" si="23"/>
        <v>56.28377495633754</v>
      </c>
      <c r="J32" s="47">
        <f t="shared" si="23"/>
        <v>56.84661270590092</v>
      </c>
      <c r="K32" s="47">
        <f t="shared" si="23"/>
        <v>57.41507883295993</v>
      </c>
      <c r="L32" s="47">
        <f t="shared" si="23"/>
        <v>57.989229621289525</v>
      </c>
      <c r="M32" s="47">
        <f t="shared" si="23"/>
        <v>58.569121917502414</v>
      </c>
      <c r="N32" s="47">
        <f t="shared" si="23"/>
        <v>59.15481313667744</v>
      </c>
      <c r="O32" s="47">
        <f t="shared" si="23"/>
        <v>59.74636126804421</v>
      </c>
      <c r="P32" s="48">
        <f t="shared" si="23"/>
        <v>60.343824880724654</v>
      </c>
      <c r="Q32" s="48">
        <f t="shared" si="23"/>
        <v>60.947263129531905</v>
      </c>
      <c r="R32" s="48">
        <f t="shared" si="23"/>
        <v>61.55673576082722</v>
      </c>
      <c r="S32" s="48">
        <f t="shared" si="23"/>
        <v>62.172303118435494</v>
      </c>
      <c r="T32" s="48">
        <f t="shared" si="23"/>
        <v>62.79402614961985</v>
      </c>
      <c r="U32" s="48">
        <f t="shared" si="23"/>
        <v>63.421966411116045</v>
      </c>
      <c r="V32" s="48">
        <f t="shared" si="23"/>
        <v>64.0561860752272</v>
      </c>
      <c r="W32" s="48">
        <f t="shared" si="23"/>
        <v>64.69674793597947</v>
      </c>
      <c r="X32" s="48">
        <f t="shared" si="23"/>
        <v>65.34371541533926</v>
      </c>
      <c r="Y32" s="48">
        <f t="shared" si="23"/>
        <v>65.99715256949266</v>
      </c>
      <c r="Z32" s="48">
        <f t="shared" si="23"/>
        <v>66.65712409518758</v>
      </c>
      <c r="AA32" s="48">
        <f t="shared" si="23"/>
        <v>67.32369533613947</v>
      </c>
      <c r="AB32" s="48">
        <f t="shared" si="23"/>
        <v>67.99693228950086</v>
      </c>
      <c r="AC32" s="48">
        <f t="shared" si="23"/>
        <v>68.67690161239587</v>
      </c>
      <c r="AD32" s="48">
        <f t="shared" si="23"/>
        <v>69.36367062851983</v>
      </c>
      <c r="AE32" s="48">
        <f t="shared" si="23"/>
        <v>70.05730733480503</v>
      </c>
      <c r="AF32" s="48">
        <f t="shared" si="23"/>
        <v>70.75788040815308</v>
      </c>
      <c r="AG32" s="48">
        <f t="shared" si="23"/>
        <v>71.4654592122346</v>
      </c>
      <c r="AH32" s="48">
        <f t="shared" si="23"/>
        <v>72.18011380435695</v>
      </c>
      <c r="AI32" s="48">
        <f t="shared" si="23"/>
        <v>72.90191494240052</v>
      </c>
      <c r="AJ32" s="48">
        <f aca="true" t="shared" si="24" ref="AJ32:BO32">AJ15</f>
        <v>73.63093409182453</v>
      </c>
      <c r="AK32" s="48">
        <f t="shared" si="24"/>
        <v>74.36724343274277</v>
      </c>
      <c r="AL32" s="48">
        <f t="shared" si="24"/>
        <v>75.1109158670702</v>
      </c>
      <c r="AM32" s="48">
        <f t="shared" si="24"/>
        <v>75.8620250257409</v>
      </c>
      <c r="AN32" s="48">
        <f t="shared" si="24"/>
        <v>76.62064527599831</v>
      </c>
      <c r="AO32" s="48">
        <f t="shared" si="24"/>
        <v>77.38685172875829</v>
      </c>
      <c r="AP32" s="48">
        <f t="shared" si="24"/>
        <v>78.16072024604588</v>
      </c>
      <c r="AQ32" s="48">
        <f t="shared" si="24"/>
        <v>78.94232744850635</v>
      </c>
      <c r="AR32" s="48">
        <f t="shared" si="24"/>
        <v>79.7317507229914</v>
      </c>
      <c r="AS32" s="48">
        <f t="shared" si="24"/>
        <v>80.52906823022133</v>
      </c>
      <c r="AT32" s="48">
        <f t="shared" si="24"/>
        <v>81.33435891252353</v>
      </c>
      <c r="AU32" s="48">
        <f t="shared" si="24"/>
        <v>82.14770250164877</v>
      </c>
      <c r="AV32" s="48">
        <f t="shared" si="24"/>
        <v>82.96917952666524</v>
      </c>
      <c r="AW32" s="48">
        <f t="shared" si="24"/>
        <v>83.7988713219319</v>
      </c>
      <c r="AX32" s="48">
        <f t="shared" si="24"/>
        <v>84.6368600351512</v>
      </c>
      <c r="AY32" s="48">
        <f t="shared" si="24"/>
        <v>85.48322863550271</v>
      </c>
      <c r="AZ32" s="48">
        <f t="shared" si="24"/>
        <v>86.33806092185775</v>
      </c>
      <c r="BA32" s="48">
        <f t="shared" si="24"/>
        <v>87.20144153107633</v>
      </c>
      <c r="BB32" s="48">
        <f t="shared" si="24"/>
        <v>88.0734559463871</v>
      </c>
      <c r="BC32" s="48">
        <f t="shared" si="24"/>
        <v>88.95419050585097</v>
      </c>
      <c r="BD32" s="48">
        <f t="shared" si="24"/>
        <v>89.84373241090947</v>
      </c>
      <c r="BE32" s="48">
        <f t="shared" si="24"/>
        <v>90.74216973501856</v>
      </c>
      <c r="BF32" s="48">
        <f t="shared" si="24"/>
        <v>91.64959143236875</v>
      </c>
      <c r="BG32" s="48">
        <f t="shared" si="24"/>
        <v>92.56608734669244</v>
      </c>
      <c r="BH32" s="48">
        <f t="shared" si="24"/>
        <v>93.49174822015937</v>
      </c>
      <c r="BI32" s="48">
        <f t="shared" si="24"/>
        <v>94.42666570236098</v>
      </c>
      <c r="BJ32" s="48">
        <f t="shared" si="24"/>
        <v>95.37093235938458</v>
      </c>
      <c r="BK32" s="48">
        <f t="shared" si="24"/>
        <v>96.32464168297844</v>
      </c>
      <c r="BL32" s="48">
        <f t="shared" si="24"/>
        <v>97.28788809980823</v>
      </c>
      <c r="BM32" s="48">
        <f t="shared" si="24"/>
        <v>97.28788809980823</v>
      </c>
      <c r="BN32" s="48">
        <f t="shared" si="24"/>
        <v>97.28788809980823</v>
      </c>
      <c r="BO32" s="48">
        <f t="shared" si="24"/>
        <v>97.28788809980823</v>
      </c>
      <c r="BP32" s="48">
        <f aca="true" t="shared" si="25" ref="BP32:CI32">BP15</f>
        <v>97.28788809980823</v>
      </c>
      <c r="BQ32" s="48">
        <f t="shared" si="25"/>
        <v>97.28788809980823</v>
      </c>
      <c r="BR32" s="48">
        <f t="shared" si="25"/>
        <v>97.28788809980823</v>
      </c>
      <c r="BS32" s="48">
        <f t="shared" si="25"/>
        <v>97.28788809980823</v>
      </c>
      <c r="BT32" s="48">
        <f t="shared" si="25"/>
        <v>97.28788809980823</v>
      </c>
      <c r="BU32" s="48">
        <f t="shared" si="25"/>
        <v>97.28788809980823</v>
      </c>
      <c r="BV32" s="48">
        <f t="shared" si="25"/>
        <v>97.28788809980823</v>
      </c>
      <c r="BW32" s="48">
        <f t="shared" si="25"/>
        <v>97.28788809980823</v>
      </c>
      <c r="BX32" s="48">
        <f t="shared" si="25"/>
        <v>97.28788809980823</v>
      </c>
      <c r="BY32" s="48">
        <f t="shared" si="25"/>
        <v>97.28788809980823</v>
      </c>
      <c r="BZ32" s="48">
        <f t="shared" si="25"/>
        <v>97.28788809980823</v>
      </c>
      <c r="CA32" s="48">
        <f t="shared" si="25"/>
        <v>97.28788809980823</v>
      </c>
      <c r="CB32" s="48">
        <f t="shared" si="25"/>
        <v>97.28788809980823</v>
      </c>
      <c r="CC32" s="48">
        <f t="shared" si="25"/>
        <v>97.28788809980823</v>
      </c>
      <c r="CD32" s="48">
        <f t="shared" si="25"/>
        <v>97.28788809980823</v>
      </c>
      <c r="CE32" s="48">
        <f t="shared" si="25"/>
        <v>97.28788809980823</v>
      </c>
      <c r="CF32" s="48">
        <f t="shared" si="25"/>
        <v>97.28788809980823</v>
      </c>
      <c r="CG32" s="48">
        <f t="shared" si="25"/>
        <v>97.28788809980823</v>
      </c>
      <c r="CH32" s="48">
        <f t="shared" si="25"/>
        <v>97.28788809980823</v>
      </c>
      <c r="CI32" s="48">
        <f t="shared" si="25"/>
        <v>97.28788809980823</v>
      </c>
      <c r="CJ32" s="42"/>
      <c r="CK32" s="42"/>
      <c r="CL32" s="42"/>
      <c r="CM32" s="42"/>
    </row>
    <row r="33" spans="2:91" ht="13.5" customHeight="1">
      <c r="B33" s="69" t="s">
        <v>43</v>
      </c>
      <c r="C33" s="42"/>
      <c r="D33" s="47">
        <f>D31-D32</f>
        <v>30.123045359963534</v>
      </c>
      <c r="E33" s="47">
        <f aca="true" t="shared" si="26" ref="E33:BP33">E31-E32</f>
        <v>30.424275813563185</v>
      </c>
      <c r="F33" s="47">
        <f t="shared" si="26"/>
        <v>30.728518571698835</v>
      </c>
      <c r="G33" s="47">
        <f t="shared" si="26"/>
        <v>31.035803757415792</v>
      </c>
      <c r="H33" s="47">
        <f t="shared" si="26"/>
        <v>31.346161794989996</v>
      </c>
      <c r="I33" s="47">
        <f t="shared" si="26"/>
        <v>31.65962341293988</v>
      </c>
      <c r="J33" s="47">
        <f t="shared" si="26"/>
        <v>31.976219647069264</v>
      </c>
      <c r="K33" s="47">
        <f t="shared" si="26"/>
        <v>32.29598184353994</v>
      </c>
      <c r="L33" s="47">
        <f t="shared" si="26"/>
        <v>32.618941661975356</v>
      </c>
      <c r="M33" s="47">
        <f t="shared" si="26"/>
        <v>32.94513107859511</v>
      </c>
      <c r="N33" s="47">
        <f t="shared" si="26"/>
        <v>33.27458238938106</v>
      </c>
      <c r="O33" s="47">
        <f t="shared" si="26"/>
        <v>33.607328213274855</v>
      </c>
      <c r="P33" s="48">
        <f t="shared" si="26"/>
        <v>33.9434014954076</v>
      </c>
      <c r="Q33" s="48">
        <f t="shared" si="26"/>
        <v>34.28283551036168</v>
      </c>
      <c r="R33" s="48">
        <f t="shared" si="26"/>
        <v>34.6256638654653</v>
      </c>
      <c r="S33" s="48">
        <f t="shared" si="26"/>
        <v>34.97192050411995</v>
      </c>
      <c r="T33" s="48">
        <f t="shared" si="26"/>
        <v>35.321639709161175</v>
      </c>
      <c r="U33" s="48">
        <f t="shared" si="26"/>
        <v>35.674856106252776</v>
      </c>
      <c r="V33" s="48">
        <f t="shared" si="26"/>
        <v>36.03160466731529</v>
      </c>
      <c r="W33" s="48">
        <f t="shared" si="26"/>
        <v>36.391920713988455</v>
      </c>
      <c r="X33" s="48">
        <f t="shared" si="26"/>
        <v>36.75583992112831</v>
      </c>
      <c r="Y33" s="48">
        <f t="shared" si="26"/>
        <v>37.123398320339604</v>
      </c>
      <c r="Z33" s="48">
        <f t="shared" si="26"/>
        <v>37.494632303543</v>
      </c>
      <c r="AA33" s="48">
        <f t="shared" si="26"/>
        <v>37.869578626578445</v>
      </c>
      <c r="AB33" s="48">
        <f t="shared" si="26"/>
        <v>38.2482744128442</v>
      </c>
      <c r="AC33" s="48">
        <f t="shared" si="26"/>
        <v>38.630757156972706</v>
      </c>
      <c r="AD33" s="48">
        <f t="shared" si="26"/>
        <v>39.01706472854241</v>
      </c>
      <c r="AE33" s="48">
        <f t="shared" si="26"/>
        <v>39.407235375827796</v>
      </c>
      <c r="AF33" s="48">
        <f t="shared" si="26"/>
        <v>39.801307729586085</v>
      </c>
      <c r="AG33" s="48">
        <f t="shared" si="26"/>
        <v>40.19932080688196</v>
      </c>
      <c r="AH33" s="48">
        <f t="shared" si="26"/>
        <v>40.60131401495079</v>
      </c>
      <c r="AI33" s="48">
        <f t="shared" si="26"/>
        <v>41.00732715510033</v>
      </c>
      <c r="AJ33" s="48">
        <f t="shared" si="26"/>
        <v>41.4174004266513</v>
      </c>
      <c r="AK33" s="48">
        <f t="shared" si="26"/>
        <v>41.8315744309178</v>
      </c>
      <c r="AL33" s="48">
        <f t="shared" si="26"/>
        <v>42.24989017522701</v>
      </c>
      <c r="AM33" s="48">
        <f t="shared" si="26"/>
        <v>42.67238907697927</v>
      </c>
      <c r="AN33" s="48">
        <f t="shared" si="26"/>
        <v>43.099112967749065</v>
      </c>
      <c r="AO33" s="48">
        <f t="shared" si="26"/>
        <v>43.53010409742656</v>
      </c>
      <c r="AP33" s="48">
        <f t="shared" si="26"/>
        <v>43.965405138400826</v>
      </c>
      <c r="AQ33" s="48">
        <f t="shared" si="26"/>
        <v>44.405059189784794</v>
      </c>
      <c r="AR33" s="48">
        <f t="shared" si="26"/>
        <v>44.849109781682685</v>
      </c>
      <c r="AS33" s="48">
        <f t="shared" si="26"/>
        <v>45.29760087949947</v>
      </c>
      <c r="AT33" s="48">
        <f t="shared" si="26"/>
        <v>45.75057688829449</v>
      </c>
      <c r="AU33" s="48">
        <f t="shared" si="26"/>
        <v>46.2080826571774</v>
      </c>
      <c r="AV33" s="48">
        <f t="shared" si="26"/>
        <v>46.67016348374921</v>
      </c>
      <c r="AW33" s="48">
        <f t="shared" si="26"/>
        <v>47.136865118586655</v>
      </c>
      <c r="AX33" s="48">
        <f t="shared" si="26"/>
        <v>47.608233769772525</v>
      </c>
      <c r="AY33" s="48">
        <f t="shared" si="26"/>
        <v>48.08431610747027</v>
      </c>
      <c r="AZ33" s="48">
        <f t="shared" si="26"/>
        <v>48.565159268545</v>
      </c>
      <c r="BA33" s="48">
        <f t="shared" si="26"/>
        <v>49.05081086123046</v>
      </c>
      <c r="BB33" s="48">
        <f t="shared" si="26"/>
        <v>49.54131896984276</v>
      </c>
      <c r="BC33" s="48">
        <f t="shared" si="26"/>
        <v>50.03673215954116</v>
      </c>
      <c r="BD33" s="48">
        <f t="shared" si="26"/>
        <v>50.53709948113658</v>
      </c>
      <c r="BE33" s="48">
        <f t="shared" si="26"/>
        <v>51.04247047594791</v>
      </c>
      <c r="BF33" s="48">
        <f t="shared" si="26"/>
        <v>51.55289518070744</v>
      </c>
      <c r="BG33" s="48">
        <f t="shared" si="26"/>
        <v>52.068424132514494</v>
      </c>
      <c r="BH33" s="48">
        <f t="shared" si="26"/>
        <v>52.58910837383962</v>
      </c>
      <c r="BI33" s="48">
        <f t="shared" si="26"/>
        <v>53.114999457578065</v>
      </c>
      <c r="BJ33" s="48">
        <f t="shared" si="26"/>
        <v>53.646149452153864</v>
      </c>
      <c r="BK33" s="48">
        <f t="shared" si="26"/>
        <v>54.18261094667537</v>
      </c>
      <c r="BL33" s="48">
        <f t="shared" si="26"/>
        <v>54.72443705614212</v>
      </c>
      <c r="BM33" s="48">
        <f t="shared" si="26"/>
        <v>54.72443705614212</v>
      </c>
      <c r="BN33" s="48">
        <f t="shared" si="26"/>
        <v>54.72443705614212</v>
      </c>
      <c r="BO33" s="48">
        <f t="shared" si="26"/>
        <v>54.72443705614212</v>
      </c>
      <c r="BP33" s="48">
        <f t="shared" si="26"/>
        <v>54.72443705614212</v>
      </c>
      <c r="BQ33" s="48">
        <f aca="true" t="shared" si="27" ref="BQ33:CI33">BQ31-BQ32</f>
        <v>54.72443705614212</v>
      </c>
      <c r="BR33" s="48">
        <f t="shared" si="27"/>
        <v>54.72443705614212</v>
      </c>
      <c r="BS33" s="48">
        <f t="shared" si="27"/>
        <v>54.72443705614212</v>
      </c>
      <c r="BT33" s="48">
        <f t="shared" si="27"/>
        <v>54.72443705614212</v>
      </c>
      <c r="BU33" s="48">
        <f t="shared" si="27"/>
        <v>54.72443705614212</v>
      </c>
      <c r="BV33" s="48">
        <f t="shared" si="27"/>
        <v>54.72443705614212</v>
      </c>
      <c r="BW33" s="48">
        <f t="shared" si="27"/>
        <v>54.72443705614212</v>
      </c>
      <c r="BX33" s="48">
        <f t="shared" si="27"/>
        <v>54.72443705614212</v>
      </c>
      <c r="BY33" s="48">
        <f t="shared" si="27"/>
        <v>54.72443705614212</v>
      </c>
      <c r="BZ33" s="48">
        <f t="shared" si="27"/>
        <v>54.72443705614212</v>
      </c>
      <c r="CA33" s="48">
        <f t="shared" si="27"/>
        <v>54.72443705614212</v>
      </c>
      <c r="CB33" s="48">
        <f t="shared" si="27"/>
        <v>54.72443705614212</v>
      </c>
      <c r="CC33" s="48">
        <f t="shared" si="27"/>
        <v>54.72443705614212</v>
      </c>
      <c r="CD33" s="48">
        <f t="shared" si="27"/>
        <v>54.72443705614212</v>
      </c>
      <c r="CE33" s="48">
        <f t="shared" si="27"/>
        <v>54.72443705614212</v>
      </c>
      <c r="CF33" s="48">
        <f t="shared" si="27"/>
        <v>54.72443705614212</v>
      </c>
      <c r="CG33" s="48">
        <f t="shared" si="27"/>
        <v>54.72443705614212</v>
      </c>
      <c r="CH33" s="48">
        <f t="shared" si="27"/>
        <v>54.72443705614212</v>
      </c>
      <c r="CI33" s="48">
        <f t="shared" si="27"/>
        <v>54.72443705614212</v>
      </c>
      <c r="CJ33" s="42"/>
      <c r="CK33" s="42"/>
      <c r="CL33" s="42"/>
      <c r="CM33" s="42"/>
    </row>
    <row r="34" spans="2:91" ht="13.5" customHeight="1">
      <c r="B34" s="69" t="s">
        <v>68</v>
      </c>
      <c r="C34" s="42"/>
      <c r="D34" s="47">
        <f>D33*0.4</f>
        <v>12.049218143985414</v>
      </c>
      <c r="E34" s="47">
        <f aca="true" t="shared" si="28" ref="E34:BP34">E33*0.4</f>
        <v>12.169710325425275</v>
      </c>
      <c r="F34" s="47">
        <f t="shared" si="28"/>
        <v>12.291407428679534</v>
      </c>
      <c r="G34" s="47">
        <f t="shared" si="28"/>
        <v>12.414321502966317</v>
      </c>
      <c r="H34" s="47">
        <f t="shared" si="28"/>
        <v>12.538464717996</v>
      </c>
      <c r="I34" s="47">
        <f t="shared" si="28"/>
        <v>12.663849365175952</v>
      </c>
      <c r="J34" s="47">
        <f t="shared" si="28"/>
        <v>12.790487858827706</v>
      </c>
      <c r="K34" s="47">
        <f t="shared" si="28"/>
        <v>12.918392737415978</v>
      </c>
      <c r="L34" s="47">
        <f t="shared" si="28"/>
        <v>13.047576664790142</v>
      </c>
      <c r="M34" s="47">
        <f t="shared" si="28"/>
        <v>13.178052431438045</v>
      </c>
      <c r="N34" s="47">
        <f t="shared" si="28"/>
        <v>13.309832955752425</v>
      </c>
      <c r="O34" s="47">
        <f t="shared" si="28"/>
        <v>13.442931285309943</v>
      </c>
      <c r="P34" s="48">
        <f t="shared" si="28"/>
        <v>13.57736059816304</v>
      </c>
      <c r="Q34" s="48">
        <f t="shared" si="28"/>
        <v>13.713134204144673</v>
      </c>
      <c r="R34" s="48">
        <f t="shared" si="28"/>
        <v>13.85026554618612</v>
      </c>
      <c r="S34" s="48">
        <f t="shared" si="28"/>
        <v>13.98876820164798</v>
      </c>
      <c r="T34" s="48">
        <f t="shared" si="28"/>
        <v>14.128655883664472</v>
      </c>
      <c r="U34" s="48">
        <f t="shared" si="28"/>
        <v>14.269942442501112</v>
      </c>
      <c r="V34" s="48">
        <f t="shared" si="28"/>
        <v>14.412641866926117</v>
      </c>
      <c r="W34" s="48">
        <f t="shared" si="28"/>
        <v>14.556768285595382</v>
      </c>
      <c r="X34" s="48">
        <f t="shared" si="28"/>
        <v>14.702335968451326</v>
      </c>
      <c r="Y34" s="48">
        <f t="shared" si="28"/>
        <v>14.849359328135842</v>
      </c>
      <c r="Z34" s="48">
        <f t="shared" si="28"/>
        <v>14.9978529214172</v>
      </c>
      <c r="AA34" s="48">
        <f t="shared" si="28"/>
        <v>15.14783145063138</v>
      </c>
      <c r="AB34" s="48">
        <f t="shared" si="28"/>
        <v>15.299309765137679</v>
      </c>
      <c r="AC34" s="48">
        <f t="shared" si="28"/>
        <v>15.452302862789082</v>
      </c>
      <c r="AD34" s="48">
        <f t="shared" si="28"/>
        <v>15.606825891416964</v>
      </c>
      <c r="AE34" s="48">
        <f t="shared" si="28"/>
        <v>15.76289415033112</v>
      </c>
      <c r="AF34" s="48">
        <f t="shared" si="28"/>
        <v>15.920523091834434</v>
      </c>
      <c r="AG34" s="48">
        <f t="shared" si="28"/>
        <v>16.079728322752782</v>
      </c>
      <c r="AH34" s="48">
        <f t="shared" si="28"/>
        <v>16.240525605980316</v>
      </c>
      <c r="AI34" s="48">
        <f t="shared" si="28"/>
        <v>16.402930862040133</v>
      </c>
      <c r="AJ34" s="48">
        <f t="shared" si="28"/>
        <v>16.56696017066052</v>
      </c>
      <c r="AK34" s="48">
        <f t="shared" si="28"/>
        <v>16.73262977236712</v>
      </c>
      <c r="AL34" s="48">
        <f t="shared" si="28"/>
        <v>16.899956070090806</v>
      </c>
      <c r="AM34" s="48">
        <f t="shared" si="28"/>
        <v>17.06895563079171</v>
      </c>
      <c r="AN34" s="48">
        <f t="shared" si="28"/>
        <v>17.239645187099626</v>
      </c>
      <c r="AO34" s="48">
        <f t="shared" si="28"/>
        <v>17.412041638970624</v>
      </c>
      <c r="AP34" s="48">
        <f t="shared" si="28"/>
        <v>17.58616205536033</v>
      </c>
      <c r="AQ34" s="48">
        <f t="shared" si="28"/>
        <v>17.76202367591392</v>
      </c>
      <c r="AR34" s="48">
        <f t="shared" si="28"/>
        <v>17.939643912673073</v>
      </c>
      <c r="AS34" s="48">
        <f t="shared" si="28"/>
        <v>18.11904035179979</v>
      </c>
      <c r="AT34" s="48">
        <f t="shared" si="28"/>
        <v>18.300230755317795</v>
      </c>
      <c r="AU34" s="48">
        <f t="shared" si="28"/>
        <v>18.483233062870962</v>
      </c>
      <c r="AV34" s="48">
        <f t="shared" si="28"/>
        <v>18.668065393499685</v>
      </c>
      <c r="AW34" s="48">
        <f t="shared" si="28"/>
        <v>18.854746047434663</v>
      </c>
      <c r="AX34" s="48">
        <f t="shared" si="28"/>
        <v>19.04329350790901</v>
      </c>
      <c r="AY34" s="48">
        <f t="shared" si="28"/>
        <v>19.23372644298811</v>
      </c>
      <c r="AZ34" s="48">
        <f t="shared" si="28"/>
        <v>19.426063707418002</v>
      </c>
      <c r="BA34" s="48">
        <f t="shared" si="28"/>
        <v>19.620324344492186</v>
      </c>
      <c r="BB34" s="48">
        <f t="shared" si="28"/>
        <v>19.816527587937106</v>
      </c>
      <c r="BC34" s="48">
        <f t="shared" si="28"/>
        <v>20.014692863816464</v>
      </c>
      <c r="BD34" s="48">
        <f t="shared" si="28"/>
        <v>20.214839792454633</v>
      </c>
      <c r="BE34" s="48">
        <f t="shared" si="28"/>
        <v>20.416988190379165</v>
      </c>
      <c r="BF34" s="48">
        <f t="shared" si="28"/>
        <v>20.621158072282977</v>
      </c>
      <c r="BG34" s="48">
        <f t="shared" si="28"/>
        <v>20.8273696530058</v>
      </c>
      <c r="BH34" s="48">
        <f t="shared" si="28"/>
        <v>21.03564334953585</v>
      </c>
      <c r="BI34" s="48">
        <f t="shared" si="28"/>
        <v>21.245999783031227</v>
      </c>
      <c r="BJ34" s="48">
        <f t="shared" si="28"/>
        <v>21.458459780861546</v>
      </c>
      <c r="BK34" s="48">
        <f t="shared" si="28"/>
        <v>21.67304437867015</v>
      </c>
      <c r="BL34" s="48">
        <f t="shared" si="28"/>
        <v>21.88977482245685</v>
      </c>
      <c r="BM34" s="48">
        <f t="shared" si="28"/>
        <v>21.88977482245685</v>
      </c>
      <c r="BN34" s="48">
        <f t="shared" si="28"/>
        <v>21.88977482245685</v>
      </c>
      <c r="BO34" s="48">
        <f t="shared" si="28"/>
        <v>21.88977482245685</v>
      </c>
      <c r="BP34" s="48">
        <f t="shared" si="28"/>
        <v>21.88977482245685</v>
      </c>
      <c r="BQ34" s="48">
        <f aca="true" t="shared" si="29" ref="BQ34:CI34">BQ33*0.4</f>
        <v>21.88977482245685</v>
      </c>
      <c r="BR34" s="48">
        <f t="shared" si="29"/>
        <v>21.88977482245685</v>
      </c>
      <c r="BS34" s="48">
        <f t="shared" si="29"/>
        <v>21.88977482245685</v>
      </c>
      <c r="BT34" s="48">
        <f t="shared" si="29"/>
        <v>21.88977482245685</v>
      </c>
      <c r="BU34" s="48">
        <f t="shared" si="29"/>
        <v>21.88977482245685</v>
      </c>
      <c r="BV34" s="48">
        <f t="shared" si="29"/>
        <v>21.88977482245685</v>
      </c>
      <c r="BW34" s="48">
        <f t="shared" si="29"/>
        <v>21.88977482245685</v>
      </c>
      <c r="BX34" s="48">
        <f t="shared" si="29"/>
        <v>21.88977482245685</v>
      </c>
      <c r="BY34" s="48">
        <f t="shared" si="29"/>
        <v>21.88977482245685</v>
      </c>
      <c r="BZ34" s="48">
        <f t="shared" si="29"/>
        <v>21.88977482245685</v>
      </c>
      <c r="CA34" s="48">
        <f t="shared" si="29"/>
        <v>21.88977482245685</v>
      </c>
      <c r="CB34" s="48">
        <f t="shared" si="29"/>
        <v>21.88977482245685</v>
      </c>
      <c r="CC34" s="48">
        <f t="shared" si="29"/>
        <v>21.88977482245685</v>
      </c>
      <c r="CD34" s="48">
        <f t="shared" si="29"/>
        <v>21.88977482245685</v>
      </c>
      <c r="CE34" s="48">
        <f t="shared" si="29"/>
        <v>21.88977482245685</v>
      </c>
      <c r="CF34" s="48">
        <f t="shared" si="29"/>
        <v>21.88977482245685</v>
      </c>
      <c r="CG34" s="48">
        <f t="shared" si="29"/>
        <v>21.88977482245685</v>
      </c>
      <c r="CH34" s="48">
        <f t="shared" si="29"/>
        <v>21.88977482245685</v>
      </c>
      <c r="CI34" s="48">
        <f t="shared" si="29"/>
        <v>21.88977482245685</v>
      </c>
      <c r="CJ34" s="42"/>
      <c r="CK34" s="42"/>
      <c r="CL34" s="42"/>
      <c r="CM34" s="42"/>
    </row>
    <row r="35" spans="2:91" ht="13.5" customHeight="1">
      <c r="B35" s="69" t="s">
        <v>45</v>
      </c>
      <c r="C35" s="42"/>
      <c r="D35" s="47">
        <f>D33-D34</f>
        <v>18.07382721597812</v>
      </c>
      <c r="E35" s="47">
        <f aca="true" t="shared" si="30" ref="E35:BP35">E33-E34</f>
        <v>18.25456548813791</v>
      </c>
      <c r="F35" s="47">
        <f t="shared" si="30"/>
        <v>18.4371111430193</v>
      </c>
      <c r="G35" s="47">
        <f t="shared" si="30"/>
        <v>18.621482254449475</v>
      </c>
      <c r="H35" s="47">
        <f t="shared" si="30"/>
        <v>18.807697076993996</v>
      </c>
      <c r="I35" s="47">
        <f t="shared" si="30"/>
        <v>18.995774047763927</v>
      </c>
      <c r="J35" s="47">
        <f t="shared" si="30"/>
        <v>19.185731788241558</v>
      </c>
      <c r="K35" s="47">
        <f t="shared" si="30"/>
        <v>19.377589106123963</v>
      </c>
      <c r="L35" s="47">
        <f t="shared" si="30"/>
        <v>19.571364997185213</v>
      </c>
      <c r="M35" s="47">
        <f t="shared" si="30"/>
        <v>19.767078647157064</v>
      </c>
      <c r="N35" s="47">
        <f t="shared" si="30"/>
        <v>19.964749433628633</v>
      </c>
      <c r="O35" s="47">
        <f t="shared" si="30"/>
        <v>20.164396927964912</v>
      </c>
      <c r="P35" s="48">
        <f t="shared" si="30"/>
        <v>20.36604089724456</v>
      </c>
      <c r="Q35" s="48">
        <f t="shared" si="30"/>
        <v>20.569701306217006</v>
      </c>
      <c r="R35" s="48">
        <f t="shared" si="30"/>
        <v>20.775398319279176</v>
      </c>
      <c r="S35" s="48">
        <f t="shared" si="30"/>
        <v>20.98315230247197</v>
      </c>
      <c r="T35" s="48">
        <f t="shared" si="30"/>
        <v>21.192983825496704</v>
      </c>
      <c r="U35" s="48">
        <f t="shared" si="30"/>
        <v>21.404913663751664</v>
      </c>
      <c r="V35" s="48">
        <f t="shared" si="30"/>
        <v>21.618962800389177</v>
      </c>
      <c r="W35" s="48">
        <f t="shared" si="30"/>
        <v>21.835152428393073</v>
      </c>
      <c r="X35" s="48">
        <f t="shared" si="30"/>
        <v>22.053503952676987</v>
      </c>
      <c r="Y35" s="48">
        <f t="shared" si="30"/>
        <v>22.274038992203764</v>
      </c>
      <c r="Z35" s="48">
        <f t="shared" si="30"/>
        <v>22.4967793821258</v>
      </c>
      <c r="AA35" s="48">
        <f t="shared" si="30"/>
        <v>22.721747175947066</v>
      </c>
      <c r="AB35" s="48">
        <f t="shared" si="30"/>
        <v>22.948964647706518</v>
      </c>
      <c r="AC35" s="48">
        <f t="shared" si="30"/>
        <v>23.178454294183624</v>
      </c>
      <c r="AD35" s="48">
        <f t="shared" si="30"/>
        <v>23.410238837125444</v>
      </c>
      <c r="AE35" s="48">
        <f t="shared" si="30"/>
        <v>23.644341225496674</v>
      </c>
      <c r="AF35" s="48">
        <f t="shared" si="30"/>
        <v>23.880784637751653</v>
      </c>
      <c r="AG35" s="48">
        <f t="shared" si="30"/>
        <v>24.119592484129175</v>
      </c>
      <c r="AH35" s="48">
        <f t="shared" si="30"/>
        <v>24.36078840897047</v>
      </c>
      <c r="AI35" s="48">
        <f t="shared" si="30"/>
        <v>24.604396293060194</v>
      </c>
      <c r="AJ35" s="48">
        <f t="shared" si="30"/>
        <v>24.85044025599078</v>
      </c>
      <c r="AK35" s="48">
        <f t="shared" si="30"/>
        <v>25.09894465855068</v>
      </c>
      <c r="AL35" s="48">
        <f t="shared" si="30"/>
        <v>25.349934105136203</v>
      </c>
      <c r="AM35" s="48">
        <f t="shared" si="30"/>
        <v>25.603433446187562</v>
      </c>
      <c r="AN35" s="48">
        <f t="shared" si="30"/>
        <v>25.85946778064944</v>
      </c>
      <c r="AO35" s="48">
        <f t="shared" si="30"/>
        <v>26.118062458455935</v>
      </c>
      <c r="AP35" s="48">
        <f t="shared" si="30"/>
        <v>26.379243083040496</v>
      </c>
      <c r="AQ35" s="48">
        <f t="shared" si="30"/>
        <v>26.643035513870874</v>
      </c>
      <c r="AR35" s="48">
        <f t="shared" si="30"/>
        <v>26.909465869009612</v>
      </c>
      <c r="AS35" s="48">
        <f t="shared" si="30"/>
        <v>27.17856052769968</v>
      </c>
      <c r="AT35" s="48">
        <f t="shared" si="30"/>
        <v>27.450346132976694</v>
      </c>
      <c r="AU35" s="48">
        <f t="shared" si="30"/>
        <v>27.724849594306438</v>
      </c>
      <c r="AV35" s="48">
        <f t="shared" si="30"/>
        <v>28.002098090249522</v>
      </c>
      <c r="AW35" s="48">
        <f t="shared" si="30"/>
        <v>28.282119071151993</v>
      </c>
      <c r="AX35" s="48">
        <f t="shared" si="30"/>
        <v>28.564940261863516</v>
      </c>
      <c r="AY35" s="48">
        <f t="shared" si="30"/>
        <v>28.85058966448216</v>
      </c>
      <c r="AZ35" s="48">
        <f t="shared" si="30"/>
        <v>29.139095561127</v>
      </c>
      <c r="BA35" s="48">
        <f t="shared" si="30"/>
        <v>29.430486516738274</v>
      </c>
      <c r="BB35" s="48">
        <f t="shared" si="30"/>
        <v>29.724791381905657</v>
      </c>
      <c r="BC35" s="48">
        <f t="shared" si="30"/>
        <v>30.022039295724696</v>
      </c>
      <c r="BD35" s="48">
        <f t="shared" si="30"/>
        <v>30.322259688681946</v>
      </c>
      <c r="BE35" s="48">
        <f t="shared" si="30"/>
        <v>30.625482285568744</v>
      </c>
      <c r="BF35" s="48">
        <f t="shared" si="30"/>
        <v>30.93173710842446</v>
      </c>
      <c r="BG35" s="48">
        <f t="shared" si="30"/>
        <v>31.241054479508694</v>
      </c>
      <c r="BH35" s="48">
        <f t="shared" si="30"/>
        <v>31.553465024303772</v>
      </c>
      <c r="BI35" s="48">
        <f t="shared" si="30"/>
        <v>31.86899967454684</v>
      </c>
      <c r="BJ35" s="48">
        <f t="shared" si="30"/>
        <v>32.18768967129232</v>
      </c>
      <c r="BK35" s="48">
        <f t="shared" si="30"/>
        <v>32.50956656800522</v>
      </c>
      <c r="BL35" s="48">
        <f t="shared" si="30"/>
        <v>32.83466223368527</v>
      </c>
      <c r="BM35" s="48">
        <f t="shared" si="30"/>
        <v>32.83466223368527</v>
      </c>
      <c r="BN35" s="48">
        <f t="shared" si="30"/>
        <v>32.83466223368527</v>
      </c>
      <c r="BO35" s="48">
        <f t="shared" si="30"/>
        <v>32.83466223368527</v>
      </c>
      <c r="BP35" s="48">
        <f t="shared" si="30"/>
        <v>32.83466223368527</v>
      </c>
      <c r="BQ35" s="48">
        <f aca="true" t="shared" si="31" ref="BQ35:CI35">BQ33-BQ34</f>
        <v>32.83466223368527</v>
      </c>
      <c r="BR35" s="48">
        <f t="shared" si="31"/>
        <v>32.83466223368527</v>
      </c>
      <c r="BS35" s="48">
        <f t="shared" si="31"/>
        <v>32.83466223368527</v>
      </c>
      <c r="BT35" s="48">
        <f t="shared" si="31"/>
        <v>32.83466223368527</v>
      </c>
      <c r="BU35" s="48">
        <f t="shared" si="31"/>
        <v>32.83466223368527</v>
      </c>
      <c r="BV35" s="48">
        <f t="shared" si="31"/>
        <v>32.83466223368527</v>
      </c>
      <c r="BW35" s="48">
        <f t="shared" si="31"/>
        <v>32.83466223368527</v>
      </c>
      <c r="BX35" s="48">
        <f t="shared" si="31"/>
        <v>32.83466223368527</v>
      </c>
      <c r="BY35" s="48">
        <f t="shared" si="31"/>
        <v>32.83466223368527</v>
      </c>
      <c r="BZ35" s="48">
        <f t="shared" si="31"/>
        <v>32.83466223368527</v>
      </c>
      <c r="CA35" s="48">
        <f t="shared" si="31"/>
        <v>32.83466223368527</v>
      </c>
      <c r="CB35" s="48">
        <f t="shared" si="31"/>
        <v>32.83466223368527</v>
      </c>
      <c r="CC35" s="48">
        <f t="shared" si="31"/>
        <v>32.83466223368527</v>
      </c>
      <c r="CD35" s="48">
        <f t="shared" si="31"/>
        <v>32.83466223368527</v>
      </c>
      <c r="CE35" s="48">
        <f t="shared" si="31"/>
        <v>32.83466223368527</v>
      </c>
      <c r="CF35" s="48">
        <f t="shared" si="31"/>
        <v>32.83466223368527</v>
      </c>
      <c r="CG35" s="48">
        <f t="shared" si="31"/>
        <v>32.83466223368527</v>
      </c>
      <c r="CH35" s="48">
        <f t="shared" si="31"/>
        <v>32.83466223368527</v>
      </c>
      <c r="CI35" s="48">
        <f t="shared" si="31"/>
        <v>32.83466223368527</v>
      </c>
      <c r="CJ35" s="42"/>
      <c r="CK35" s="42"/>
      <c r="CL35" s="42"/>
      <c r="CM35" s="42"/>
    </row>
    <row r="36" spans="2:91" ht="13.5" customHeight="1">
      <c r="B36" s="69" t="s">
        <v>69</v>
      </c>
      <c r="C36" s="42"/>
      <c r="D36" s="47">
        <f aca="true" t="shared" si="32" ref="D36:AI36">D5+D4-C4-C5</f>
        <v>2371.5528287992497</v>
      </c>
      <c r="E36" s="47">
        <f t="shared" si="32"/>
        <v>-202.82850542375445</v>
      </c>
      <c r="F36" s="47">
        <f t="shared" si="32"/>
        <v>-204.85679047799204</v>
      </c>
      <c r="G36" s="47">
        <f t="shared" si="32"/>
        <v>-206.9053583827722</v>
      </c>
      <c r="H36" s="47">
        <f t="shared" si="32"/>
        <v>-208.97441196659975</v>
      </c>
      <c r="I36" s="47">
        <f t="shared" si="32"/>
        <v>-211.0641560862657</v>
      </c>
      <c r="J36" s="47">
        <f t="shared" si="32"/>
        <v>-213.17479764712834</v>
      </c>
      <c r="K36" s="47">
        <f t="shared" si="32"/>
        <v>-215.30654562359973</v>
      </c>
      <c r="L36" s="47">
        <f t="shared" si="32"/>
        <v>-217.45961107983567</v>
      </c>
      <c r="M36" s="47">
        <f t="shared" si="32"/>
        <v>-219.63420719063402</v>
      </c>
      <c r="N36" s="47">
        <f t="shared" si="32"/>
        <v>-221.83054926254044</v>
      </c>
      <c r="O36" s="47">
        <f t="shared" si="32"/>
        <v>-224.0488547551658</v>
      </c>
      <c r="P36" s="48">
        <f t="shared" si="32"/>
        <v>2672.325087771272</v>
      </c>
      <c r="Q36" s="48">
        <f t="shared" si="32"/>
        <v>-228.55223673574483</v>
      </c>
      <c r="R36" s="48">
        <f t="shared" si="32"/>
        <v>-230.83775910310214</v>
      </c>
      <c r="S36" s="48">
        <f t="shared" si="32"/>
        <v>-233.14613669413302</v>
      </c>
      <c r="T36" s="48">
        <f t="shared" si="32"/>
        <v>-235.47759806107433</v>
      </c>
      <c r="U36" s="48">
        <f t="shared" si="32"/>
        <v>-237.83237404168517</v>
      </c>
      <c r="V36" s="48">
        <f t="shared" si="32"/>
        <v>-240.210697782102</v>
      </c>
      <c r="W36" s="48">
        <f t="shared" si="32"/>
        <v>-242.61280475992294</v>
      </c>
      <c r="X36" s="48">
        <f t="shared" si="32"/>
        <v>-245.0389328075221</v>
      </c>
      <c r="Y36" s="48">
        <f t="shared" si="32"/>
        <v>-247.4893221355975</v>
      </c>
      <c r="Z36" s="48">
        <f t="shared" si="32"/>
        <v>-249.96421535695345</v>
      </c>
      <c r="AA36" s="48">
        <f t="shared" si="32"/>
        <v>-252.46385751052304</v>
      </c>
      <c r="AB36" s="48">
        <f t="shared" si="32"/>
        <v>3011.242797550283</v>
      </c>
      <c r="AC36" s="48">
        <f t="shared" si="32"/>
        <v>-257.5383810464846</v>
      </c>
      <c r="AD36" s="48">
        <f t="shared" si="32"/>
        <v>-260.1137648569493</v>
      </c>
      <c r="AE36" s="48">
        <f t="shared" si="32"/>
        <v>-262.7149025055187</v>
      </c>
      <c r="AF36" s="48">
        <f t="shared" si="32"/>
        <v>-265.3420515305743</v>
      </c>
      <c r="AG36" s="48">
        <f t="shared" si="32"/>
        <v>-267.9954720458795</v>
      </c>
      <c r="AH36" s="48">
        <f t="shared" si="32"/>
        <v>-270.67542676633866</v>
      </c>
      <c r="AI36" s="48">
        <f t="shared" si="32"/>
        <v>-273.3821810340021</v>
      </c>
      <c r="AJ36" s="48">
        <f aca="true" t="shared" si="33" ref="AJ36:BO36">AJ5+AJ4-AI4-AI5</f>
        <v>-276.1160028443421</v>
      </c>
      <c r="AK36" s="48">
        <f t="shared" si="33"/>
        <v>-278.87716287278545</v>
      </c>
      <c r="AL36" s="48">
        <f t="shared" si="33"/>
        <v>-281.6659345015132</v>
      </c>
      <c r="AM36" s="48">
        <f t="shared" si="33"/>
        <v>-284.4825938465284</v>
      </c>
      <c r="AN36" s="48">
        <f t="shared" si="33"/>
        <v>3393.143756084274</v>
      </c>
      <c r="AO36" s="48">
        <f t="shared" si="33"/>
        <v>-290.2006939828434</v>
      </c>
      <c r="AP36" s="48">
        <f t="shared" si="33"/>
        <v>-293.10270092267183</v>
      </c>
      <c r="AQ36" s="48">
        <f t="shared" si="33"/>
        <v>-296.03372793189874</v>
      </c>
      <c r="AR36" s="48">
        <f t="shared" si="33"/>
        <v>-298.99406521121773</v>
      </c>
      <c r="AS36" s="48">
        <f t="shared" si="33"/>
        <v>-301.9840058633299</v>
      </c>
      <c r="AT36" s="48">
        <f t="shared" si="33"/>
        <v>-305.00384592196315</v>
      </c>
      <c r="AU36" s="48">
        <f t="shared" si="33"/>
        <v>-308.0538843811828</v>
      </c>
      <c r="AV36" s="48">
        <f t="shared" si="33"/>
        <v>-311.13442322499463</v>
      </c>
      <c r="AW36" s="48">
        <f t="shared" si="33"/>
        <v>-314.2457674572447</v>
      </c>
      <c r="AX36" s="48">
        <f t="shared" si="33"/>
        <v>-317.38822513181697</v>
      </c>
      <c r="AY36" s="48">
        <f t="shared" si="33"/>
        <v>-320.5621073831351</v>
      </c>
      <c r="AZ36" s="48">
        <f t="shared" si="33"/>
        <v>3823.479315191766</v>
      </c>
      <c r="BA36" s="48">
        <f t="shared" si="33"/>
        <v>-327.0054057415364</v>
      </c>
      <c r="BB36" s="48">
        <f t="shared" si="33"/>
        <v>-330.2754597989515</v>
      </c>
      <c r="BC36" s="48">
        <f t="shared" si="33"/>
        <v>-333.57821439694135</v>
      </c>
      <c r="BD36" s="48">
        <f t="shared" si="33"/>
        <v>-336.9139965409104</v>
      </c>
      <c r="BE36" s="48">
        <f t="shared" si="33"/>
        <v>-340.2831365063198</v>
      </c>
      <c r="BF36" s="48">
        <f t="shared" si="33"/>
        <v>-343.6859678713827</v>
      </c>
      <c r="BG36" s="48">
        <f t="shared" si="33"/>
        <v>-347.12282755009664</v>
      </c>
      <c r="BH36" s="48">
        <f t="shared" si="33"/>
        <v>-350.5940558255975</v>
      </c>
      <c r="BI36" s="48">
        <f t="shared" si="33"/>
        <v>-354.09999638385375</v>
      </c>
      <c r="BJ36" s="48">
        <f t="shared" si="33"/>
        <v>-357.6409963476923</v>
      </c>
      <c r="BK36" s="48">
        <f t="shared" si="33"/>
        <v>-361.2174063111691</v>
      </c>
      <c r="BL36" s="48">
        <f t="shared" si="33"/>
        <v>4013.125384117087</v>
      </c>
      <c r="BM36" s="48">
        <f t="shared" si="33"/>
        <v>-364.82958037428125</v>
      </c>
      <c r="BN36" s="48">
        <f t="shared" si="33"/>
        <v>-364.82958037428034</v>
      </c>
      <c r="BO36" s="48">
        <f t="shared" si="33"/>
        <v>-364.8295803742808</v>
      </c>
      <c r="BP36" s="48">
        <f aca="true" t="shared" si="34" ref="BP36:CI36">BP5+BP4-BO4-BO5</f>
        <v>-364.8295803742808</v>
      </c>
      <c r="BQ36" s="48">
        <f t="shared" si="34"/>
        <v>-364.8295803742808</v>
      </c>
      <c r="BR36" s="48">
        <f t="shared" si="34"/>
        <v>-364.8295803742808</v>
      </c>
      <c r="BS36" s="48">
        <f t="shared" si="34"/>
        <v>-364.829580374281</v>
      </c>
      <c r="BT36" s="48">
        <f t="shared" si="34"/>
        <v>-364.8295803742808</v>
      </c>
      <c r="BU36" s="48">
        <f t="shared" si="34"/>
        <v>-364.8295803742808</v>
      </c>
      <c r="BV36" s="48">
        <f t="shared" si="34"/>
        <v>-364.8295803742808</v>
      </c>
      <c r="BW36" s="48">
        <f t="shared" si="34"/>
        <v>-364.82958037428085</v>
      </c>
      <c r="BX36" s="48">
        <f t="shared" si="34"/>
        <v>3648.2958037428075</v>
      </c>
      <c r="BY36" s="48">
        <f t="shared" si="34"/>
        <v>-364.82958037428034</v>
      </c>
      <c r="BZ36" s="48">
        <f t="shared" si="34"/>
        <v>-364.8295803742808</v>
      </c>
      <c r="CA36" s="48">
        <f t="shared" si="34"/>
        <v>-364.8295803742808</v>
      </c>
      <c r="CB36" s="48">
        <f t="shared" si="34"/>
        <v>-364.8295803742808</v>
      </c>
      <c r="CC36" s="48">
        <f t="shared" si="34"/>
        <v>-364.8295803742808</v>
      </c>
      <c r="CD36" s="48">
        <f t="shared" si="34"/>
        <v>-364.829580374281</v>
      </c>
      <c r="CE36" s="48">
        <f t="shared" si="34"/>
        <v>-364.8295803742808</v>
      </c>
      <c r="CF36" s="48">
        <f t="shared" si="34"/>
        <v>-364.8295803742808</v>
      </c>
      <c r="CG36" s="48">
        <f t="shared" si="34"/>
        <v>-364.8295803742808</v>
      </c>
      <c r="CH36" s="48">
        <f t="shared" si="34"/>
        <v>-364.82958037428085</v>
      </c>
      <c r="CI36" s="48">
        <f t="shared" si="34"/>
        <v>-504.8295803742855</v>
      </c>
      <c r="CJ36" s="42"/>
      <c r="CK36" s="42"/>
      <c r="CL36" s="42"/>
      <c r="CM36" s="42"/>
    </row>
    <row r="37" spans="2:91" ht="13.5" customHeight="1" thickBot="1">
      <c r="B37" s="69" t="s">
        <v>47</v>
      </c>
      <c r="C37" s="49"/>
      <c r="D37" s="50">
        <f>D35-D36</f>
        <v>-2353.4790015832714</v>
      </c>
      <c r="E37" s="50">
        <f aca="true" t="shared" si="35" ref="E37:BP37">E35-E36</f>
        <v>221.08307091189235</v>
      </c>
      <c r="F37" s="50">
        <f t="shared" si="35"/>
        <v>223.29390162101134</v>
      </c>
      <c r="G37" s="50">
        <f t="shared" si="35"/>
        <v>225.52684063722165</v>
      </c>
      <c r="H37" s="50">
        <f t="shared" si="35"/>
        <v>227.78210904359375</v>
      </c>
      <c r="I37" s="50">
        <f t="shared" si="35"/>
        <v>230.05993013402963</v>
      </c>
      <c r="J37" s="50">
        <f t="shared" si="35"/>
        <v>232.3605294353699</v>
      </c>
      <c r="K37" s="50">
        <f t="shared" si="35"/>
        <v>234.6841347297237</v>
      </c>
      <c r="L37" s="50">
        <f t="shared" si="35"/>
        <v>237.03097607702088</v>
      </c>
      <c r="M37" s="50">
        <f t="shared" si="35"/>
        <v>239.40128583779108</v>
      </c>
      <c r="N37" s="50">
        <f t="shared" si="35"/>
        <v>241.79529869616908</v>
      </c>
      <c r="O37" s="50">
        <f t="shared" si="35"/>
        <v>244.2132516831307</v>
      </c>
      <c r="P37" s="51">
        <f t="shared" si="35"/>
        <v>-2651.9590468740275</v>
      </c>
      <c r="Q37" s="51">
        <f t="shared" si="35"/>
        <v>249.12193804196184</v>
      </c>
      <c r="R37" s="51">
        <f t="shared" si="35"/>
        <v>251.61315742238133</v>
      </c>
      <c r="S37" s="51">
        <f t="shared" si="35"/>
        <v>254.129288996605</v>
      </c>
      <c r="T37" s="51">
        <f t="shared" si="35"/>
        <v>256.67058188657103</v>
      </c>
      <c r="U37" s="51">
        <f t="shared" si="35"/>
        <v>259.2372877054368</v>
      </c>
      <c r="V37" s="51">
        <f t="shared" si="35"/>
        <v>261.82966058249116</v>
      </c>
      <c r="W37" s="51">
        <f t="shared" si="35"/>
        <v>264.447957188316</v>
      </c>
      <c r="X37" s="51">
        <f t="shared" si="35"/>
        <v>267.09243676019906</v>
      </c>
      <c r="Y37" s="51">
        <f t="shared" si="35"/>
        <v>269.76336112780126</v>
      </c>
      <c r="Z37" s="51">
        <f t="shared" si="35"/>
        <v>272.46099473907924</v>
      </c>
      <c r="AA37" s="51">
        <f t="shared" si="35"/>
        <v>275.1856046864701</v>
      </c>
      <c r="AB37" s="51">
        <f t="shared" si="35"/>
        <v>-2988.2938329025765</v>
      </c>
      <c r="AC37" s="51">
        <f t="shared" si="35"/>
        <v>280.7168353406682</v>
      </c>
      <c r="AD37" s="51">
        <f t="shared" si="35"/>
        <v>283.52400369407474</v>
      </c>
      <c r="AE37" s="51">
        <f t="shared" si="35"/>
        <v>286.35924373101534</v>
      </c>
      <c r="AF37" s="51">
        <f t="shared" si="35"/>
        <v>289.22283616832595</v>
      </c>
      <c r="AG37" s="51">
        <f t="shared" si="35"/>
        <v>292.1150645300087</v>
      </c>
      <c r="AH37" s="51">
        <f t="shared" si="35"/>
        <v>295.0362151753091</v>
      </c>
      <c r="AI37" s="51">
        <f t="shared" si="35"/>
        <v>297.98657732706226</v>
      </c>
      <c r="AJ37" s="51">
        <f t="shared" si="35"/>
        <v>300.9664431003329</v>
      </c>
      <c r="AK37" s="51">
        <f t="shared" si="35"/>
        <v>303.97610753133614</v>
      </c>
      <c r="AL37" s="51">
        <f t="shared" si="35"/>
        <v>307.0158686066494</v>
      </c>
      <c r="AM37" s="51">
        <f t="shared" si="35"/>
        <v>310.086027292716</v>
      </c>
      <c r="AN37" s="51">
        <f t="shared" si="35"/>
        <v>-3367.2842883036246</v>
      </c>
      <c r="AO37" s="51">
        <f t="shared" si="35"/>
        <v>316.31875644129934</v>
      </c>
      <c r="AP37" s="51">
        <f t="shared" si="35"/>
        <v>319.4819440057123</v>
      </c>
      <c r="AQ37" s="51">
        <f t="shared" si="35"/>
        <v>322.6767634457696</v>
      </c>
      <c r="AR37" s="51">
        <f t="shared" si="35"/>
        <v>325.90353108022737</v>
      </c>
      <c r="AS37" s="51">
        <f t="shared" si="35"/>
        <v>329.1625663910296</v>
      </c>
      <c r="AT37" s="51">
        <f t="shared" si="35"/>
        <v>332.4541920549398</v>
      </c>
      <c r="AU37" s="51">
        <f t="shared" si="35"/>
        <v>335.7787339754892</v>
      </c>
      <c r="AV37" s="51">
        <f t="shared" si="35"/>
        <v>339.1365213152442</v>
      </c>
      <c r="AW37" s="51">
        <f t="shared" si="35"/>
        <v>342.5278865283967</v>
      </c>
      <c r="AX37" s="51">
        <f t="shared" si="35"/>
        <v>345.9531653936805</v>
      </c>
      <c r="AY37" s="51">
        <f t="shared" si="35"/>
        <v>349.4126970476173</v>
      </c>
      <c r="AZ37" s="51">
        <f t="shared" si="35"/>
        <v>-3794.3402196306392</v>
      </c>
      <c r="BA37" s="51">
        <f t="shared" si="35"/>
        <v>356.43589225827463</v>
      </c>
      <c r="BB37" s="51">
        <f t="shared" si="35"/>
        <v>360.00025118085716</v>
      </c>
      <c r="BC37" s="51">
        <f t="shared" si="35"/>
        <v>363.60025369266606</v>
      </c>
      <c r="BD37" s="51">
        <f t="shared" si="35"/>
        <v>367.2362562295923</v>
      </c>
      <c r="BE37" s="51">
        <f t="shared" si="35"/>
        <v>370.90861879188856</v>
      </c>
      <c r="BF37" s="51">
        <f t="shared" si="35"/>
        <v>374.6177049798071</v>
      </c>
      <c r="BG37" s="51">
        <f t="shared" si="35"/>
        <v>378.36388202960535</v>
      </c>
      <c r="BH37" s="51">
        <f t="shared" si="35"/>
        <v>382.14752084990124</v>
      </c>
      <c r="BI37" s="51">
        <f t="shared" si="35"/>
        <v>385.9689960584006</v>
      </c>
      <c r="BJ37" s="51">
        <f t="shared" si="35"/>
        <v>389.8286860189846</v>
      </c>
      <c r="BK37" s="51">
        <f t="shared" si="35"/>
        <v>393.7269728791743</v>
      </c>
      <c r="BL37" s="51">
        <f t="shared" si="35"/>
        <v>-3980.2907218834016</v>
      </c>
      <c r="BM37" s="51">
        <f t="shared" si="35"/>
        <v>397.6642426079665</v>
      </c>
      <c r="BN37" s="51">
        <f t="shared" si="35"/>
        <v>397.6642426079656</v>
      </c>
      <c r="BO37" s="51">
        <f t="shared" si="35"/>
        <v>397.66424260796606</v>
      </c>
      <c r="BP37" s="51">
        <f t="shared" si="35"/>
        <v>397.66424260796606</v>
      </c>
      <c r="BQ37" s="51">
        <f aca="true" t="shared" si="36" ref="BQ37:CI37">BQ35-BQ36</f>
        <v>397.66424260796606</v>
      </c>
      <c r="BR37" s="51">
        <f t="shared" si="36"/>
        <v>397.66424260796606</v>
      </c>
      <c r="BS37" s="51">
        <f t="shared" si="36"/>
        <v>397.6642426079663</v>
      </c>
      <c r="BT37" s="51">
        <f t="shared" si="36"/>
        <v>397.66424260796606</v>
      </c>
      <c r="BU37" s="51">
        <f t="shared" si="36"/>
        <v>397.66424260796606</v>
      </c>
      <c r="BV37" s="51">
        <f t="shared" si="36"/>
        <v>397.66424260796606</v>
      </c>
      <c r="BW37" s="51">
        <f t="shared" si="36"/>
        <v>397.6642426079661</v>
      </c>
      <c r="BX37" s="51">
        <f t="shared" si="36"/>
        <v>-3615.461141509122</v>
      </c>
      <c r="BY37" s="51">
        <f t="shared" si="36"/>
        <v>397.6642426079656</v>
      </c>
      <c r="BZ37" s="51">
        <f t="shared" si="36"/>
        <v>397.66424260796606</v>
      </c>
      <c r="CA37" s="51">
        <f t="shared" si="36"/>
        <v>397.66424260796606</v>
      </c>
      <c r="CB37" s="51">
        <f t="shared" si="36"/>
        <v>397.66424260796606</v>
      </c>
      <c r="CC37" s="51">
        <f t="shared" si="36"/>
        <v>397.66424260796606</v>
      </c>
      <c r="CD37" s="51">
        <f t="shared" si="36"/>
        <v>397.6642426079663</v>
      </c>
      <c r="CE37" s="51">
        <f t="shared" si="36"/>
        <v>397.66424260796606</v>
      </c>
      <c r="CF37" s="51">
        <f t="shared" si="36"/>
        <v>397.66424260796606</v>
      </c>
      <c r="CG37" s="51">
        <f t="shared" si="36"/>
        <v>397.66424260796606</v>
      </c>
      <c r="CH37" s="51">
        <f t="shared" si="36"/>
        <v>397.6642426079661</v>
      </c>
      <c r="CI37" s="51">
        <f t="shared" si="36"/>
        <v>537.6642426079708</v>
      </c>
      <c r="CJ37" s="42"/>
      <c r="CK37" s="42"/>
      <c r="CL37" s="42"/>
      <c r="CM37" s="42"/>
    </row>
    <row r="38" spans="2:91" ht="13.5" customHeight="1">
      <c r="B38" s="69" t="s">
        <v>48</v>
      </c>
      <c r="C38" s="42"/>
      <c r="D38" s="47">
        <f aca="true" t="shared" si="37" ref="D38:AI38">D9-C9</f>
        <v>2353.479001583272</v>
      </c>
      <c r="E38" s="47">
        <f t="shared" si="37"/>
        <v>-214.0226339071428</v>
      </c>
      <c r="F38" s="47">
        <f t="shared" si="37"/>
        <v>-216.87553251798272</v>
      </c>
      <c r="G38" s="47">
        <f t="shared" si="37"/>
        <v>-219.75909813174735</v>
      </c>
      <c r="H38" s="47">
        <f t="shared" si="37"/>
        <v>-222.67364383251447</v>
      </c>
      <c r="I38" s="47">
        <f t="shared" si="37"/>
        <v>-225.61948585444816</v>
      </c>
      <c r="J38" s="47">
        <f t="shared" si="37"/>
        <v>-228.5969436133514</v>
      </c>
      <c r="K38" s="47">
        <f t="shared" si="37"/>
        <v>-231.60633973854556</v>
      </c>
      <c r="L38" s="47">
        <f t="shared" si="37"/>
        <v>-234.64800010505814</v>
      </c>
      <c r="M38" s="47">
        <f t="shared" si="37"/>
        <v>-237.72225386614372</v>
      </c>
      <c r="N38" s="47">
        <f t="shared" si="37"/>
        <v>-240.82943348612008</v>
      </c>
      <c r="O38" s="47">
        <f t="shared" si="37"/>
        <v>-81.12563653021743</v>
      </c>
      <c r="P38" s="48">
        <f t="shared" si="37"/>
        <v>2651.9590468740275</v>
      </c>
      <c r="Q38" s="48">
        <f t="shared" si="37"/>
        <v>-241.16606090133973</v>
      </c>
      <c r="R38" s="48">
        <f t="shared" si="37"/>
        <v>-244.38077846446322</v>
      </c>
      <c r="S38" s="48">
        <f t="shared" si="37"/>
        <v>-247.63005237408015</v>
      </c>
      <c r="T38" s="48">
        <f t="shared" si="37"/>
        <v>-250.91423542116854</v>
      </c>
      <c r="U38" s="48">
        <f t="shared" si="37"/>
        <v>-254.23368394629824</v>
      </c>
      <c r="V38" s="48">
        <f t="shared" si="37"/>
        <v>-257.58875787519105</v>
      </c>
      <c r="W38" s="48">
        <f t="shared" si="37"/>
        <v>-260.97982075464165</v>
      </c>
      <c r="X38" s="48">
        <f t="shared" si="37"/>
        <v>-264.4072397887885</v>
      </c>
      <c r="Y38" s="48">
        <f t="shared" si="37"/>
        <v>-267.87138587575714</v>
      </c>
      <c r="Z38" s="48">
        <f t="shared" si="37"/>
        <v>-271.3726336446623</v>
      </c>
      <c r="AA38" s="48">
        <f t="shared" si="37"/>
        <v>-91.41439782763706</v>
      </c>
      <c r="AB38" s="48">
        <f t="shared" si="37"/>
        <v>2988.2938329025765</v>
      </c>
      <c r="AC38" s="48">
        <f t="shared" si="37"/>
        <v>-271.7519538419606</v>
      </c>
      <c r="AD38" s="48">
        <f t="shared" si="37"/>
        <v>-275.37437805689297</v>
      </c>
      <c r="AE38" s="48">
        <f t="shared" si="37"/>
        <v>-279.0357412280041</v>
      </c>
      <c r="AF38" s="48">
        <f t="shared" si="37"/>
        <v>-282.7364408889989</v>
      </c>
      <c r="AG38" s="48">
        <f t="shared" si="37"/>
        <v>-286.4768785733486</v>
      </c>
      <c r="AH38" s="48">
        <f t="shared" si="37"/>
        <v>-290.2574598543688</v>
      </c>
      <c r="AI38" s="48">
        <f t="shared" si="37"/>
        <v>-294.0785943856854</v>
      </c>
      <c r="AJ38" s="48">
        <f aca="true" t="shared" si="38" ref="AJ38:BO38">AJ9-AI9</f>
        <v>-297.94069594211294</v>
      </c>
      <c r="AK38" s="48">
        <f t="shared" si="38"/>
        <v>-301.84418246094253</v>
      </c>
      <c r="AL38" s="48">
        <f t="shared" si="38"/>
        <v>-305.78947608363865</v>
      </c>
      <c r="AM38" s="48">
        <f t="shared" si="38"/>
        <v>-103.00803158662302</v>
      </c>
      <c r="AN38" s="48">
        <f t="shared" si="38"/>
        <v>3367.2842883036246</v>
      </c>
      <c r="AO38" s="48">
        <f t="shared" si="38"/>
        <v>-306.2169035763882</v>
      </c>
      <c r="AP38" s="48">
        <f t="shared" si="38"/>
        <v>-310.29874185153085</v>
      </c>
      <c r="AQ38" s="48">
        <f t="shared" si="38"/>
        <v>-314.4244575171424</v>
      </c>
      <c r="AR38" s="48">
        <f t="shared" si="38"/>
        <v>-318.59449852415173</v>
      </c>
      <c r="AS38" s="48">
        <f t="shared" si="38"/>
        <v>-322.80931733052626</v>
      </c>
      <c r="AT38" s="48">
        <f t="shared" si="38"/>
        <v>-327.0693709464283</v>
      </c>
      <c r="AU38" s="48">
        <f t="shared" si="38"/>
        <v>-331.37512097981676</v>
      </c>
      <c r="AV38" s="48">
        <f t="shared" si="38"/>
        <v>-335.7270336825112</v>
      </c>
      <c r="AW38" s="48">
        <f t="shared" si="38"/>
        <v>-340.1255799967113</v>
      </c>
      <c r="AX38" s="48">
        <f t="shared" si="38"/>
        <v>-344.5712356019852</v>
      </c>
      <c r="AY38" s="48">
        <f t="shared" si="38"/>
        <v>-116.0720282964325</v>
      </c>
      <c r="AZ38" s="48">
        <f t="shared" si="38"/>
        <v>3794.3402196306392</v>
      </c>
      <c r="BA38" s="48">
        <f t="shared" si="38"/>
        <v>-345.0528715993828</v>
      </c>
      <c r="BB38" s="48">
        <f t="shared" si="38"/>
        <v>-349.6523891367633</v>
      </c>
      <c r="BC38" s="48">
        <f t="shared" si="38"/>
        <v>-354.3013488159827</v>
      </c>
      <c r="BD38" s="48">
        <f t="shared" si="38"/>
        <v>-359.0002553993568</v>
      </c>
      <c r="BE38" s="48">
        <f t="shared" si="38"/>
        <v>-363.74961872785116</v>
      </c>
      <c r="BF38" s="48">
        <f t="shared" si="38"/>
        <v>-368.54995377195314</v>
      </c>
      <c r="BG38" s="48">
        <f t="shared" si="38"/>
        <v>-373.4017806830673</v>
      </c>
      <c r="BH38" s="48">
        <f t="shared" si="38"/>
        <v>-378.30562484541235</v>
      </c>
      <c r="BI38" s="48">
        <f t="shared" si="38"/>
        <v>-383.262016928448</v>
      </c>
      <c r="BJ38" s="48">
        <f t="shared" si="38"/>
        <v>-388.27149293981734</v>
      </c>
      <c r="BK38" s="48">
        <f t="shared" si="38"/>
        <v>-130.7928667826044</v>
      </c>
      <c r="BL38" s="48">
        <f t="shared" si="38"/>
        <v>3980.2907218834016</v>
      </c>
      <c r="BM38" s="48">
        <f t="shared" si="38"/>
        <v>-385.7233704423161</v>
      </c>
      <c r="BN38" s="48">
        <f t="shared" si="38"/>
        <v>-386.8805405536418</v>
      </c>
      <c r="BO38" s="48">
        <f t="shared" si="38"/>
        <v>-388.0411821753037</v>
      </c>
      <c r="BP38" s="48">
        <f aca="true" t="shared" si="39" ref="BP38:CI38">BP9-BO9</f>
        <v>-389.20530572183</v>
      </c>
      <c r="BQ38" s="48">
        <f t="shared" si="39"/>
        <v>-390.37292163899497</v>
      </c>
      <c r="BR38" s="48">
        <f t="shared" si="39"/>
        <v>-391.54404040391205</v>
      </c>
      <c r="BS38" s="48">
        <f t="shared" si="39"/>
        <v>-392.71867252512425</v>
      </c>
      <c r="BT38" s="48">
        <f t="shared" si="39"/>
        <v>-393.89682854269927</v>
      </c>
      <c r="BU38" s="48">
        <f t="shared" si="39"/>
        <v>-395.0785190283274</v>
      </c>
      <c r="BV38" s="48">
        <f t="shared" si="39"/>
        <v>-396.26375458541236</v>
      </c>
      <c r="BW38" s="48">
        <f t="shared" si="39"/>
        <v>-70.56558626583973</v>
      </c>
      <c r="BX38" s="48">
        <f t="shared" si="39"/>
        <v>3615.461141509122</v>
      </c>
      <c r="BY38" s="48">
        <f t="shared" si="39"/>
        <v>-386.81785918343803</v>
      </c>
      <c r="BZ38" s="48">
        <f t="shared" si="39"/>
        <v>-387.97831276098896</v>
      </c>
      <c r="CA38" s="48">
        <f t="shared" si="39"/>
        <v>-389.14224769927205</v>
      </c>
      <c r="CB38" s="48">
        <f t="shared" si="39"/>
        <v>-390.30967444236967</v>
      </c>
      <c r="CC38" s="48">
        <f t="shared" si="39"/>
        <v>-391.48060346569696</v>
      </c>
      <c r="CD38" s="48">
        <f t="shared" si="39"/>
        <v>-392.65504527609414</v>
      </c>
      <c r="CE38" s="48">
        <f t="shared" si="39"/>
        <v>-393.8330104119224</v>
      </c>
      <c r="CF38" s="48">
        <f t="shared" si="39"/>
        <v>-395.0145094431581</v>
      </c>
      <c r="CG38" s="48">
        <f t="shared" si="39"/>
        <v>-396.1995529714875</v>
      </c>
      <c r="CH38" s="48">
        <f t="shared" si="39"/>
        <v>-92.03032585469435</v>
      </c>
      <c r="CI38" s="48">
        <f t="shared" si="39"/>
        <v>-5.684341886080802E-14</v>
      </c>
      <c r="CJ38" s="42"/>
      <c r="CK38" s="42"/>
      <c r="CL38" s="42"/>
      <c r="CM38" s="42"/>
    </row>
    <row r="39" spans="2:91" ht="13.5" customHeight="1">
      <c r="B39" s="69" t="s">
        <v>70</v>
      </c>
      <c r="C39" s="42"/>
      <c r="D39" s="47">
        <f aca="true" t="shared" si="40" ref="D39:AI39">D16*0.6</f>
        <v>-1.7053025658242405E-16</v>
      </c>
      <c r="E39" s="47">
        <f t="shared" si="40"/>
        <v>7.060437004749816</v>
      </c>
      <c r="F39" s="47">
        <f t="shared" si="40"/>
        <v>6.418369103028387</v>
      </c>
      <c r="G39" s="47">
        <f t="shared" si="40"/>
        <v>5.7677425054744385</v>
      </c>
      <c r="H39" s="47">
        <f t="shared" si="40"/>
        <v>5.1084652110791975</v>
      </c>
      <c r="I39" s="47">
        <f t="shared" si="40"/>
        <v>4.440444279581653</v>
      </c>
      <c r="J39" s="47">
        <f t="shared" si="40"/>
        <v>3.763585822018309</v>
      </c>
      <c r="K39" s="47">
        <f t="shared" si="40"/>
        <v>3.077794991178255</v>
      </c>
      <c r="L39" s="47">
        <f t="shared" si="40"/>
        <v>2.382975971962618</v>
      </c>
      <c r="M39" s="47">
        <f t="shared" si="40"/>
        <v>1.6790319716474436</v>
      </c>
      <c r="N39" s="47">
        <f t="shared" si="40"/>
        <v>0.9658652100490125</v>
      </c>
      <c r="O39" s="47">
        <f t="shared" si="40"/>
        <v>0.2433769095906523</v>
      </c>
      <c r="P39" s="48">
        <f t="shared" si="40"/>
        <v>0</v>
      </c>
      <c r="Q39" s="48">
        <f t="shared" si="40"/>
        <v>7.955877140622082</v>
      </c>
      <c r="R39" s="48">
        <f t="shared" si="40"/>
        <v>7.232378957918064</v>
      </c>
      <c r="S39" s="48">
        <f t="shared" si="40"/>
        <v>6.499236622524674</v>
      </c>
      <c r="T39" s="48">
        <f t="shared" si="40"/>
        <v>5.756346465402433</v>
      </c>
      <c r="U39" s="48">
        <f t="shared" si="40"/>
        <v>5.003603759138928</v>
      </c>
      <c r="V39" s="48">
        <f t="shared" si="40"/>
        <v>4.240902707300033</v>
      </c>
      <c r="W39" s="48">
        <f t="shared" si="40"/>
        <v>3.46813643367446</v>
      </c>
      <c r="X39" s="48">
        <f t="shared" si="40"/>
        <v>2.685196971410535</v>
      </c>
      <c r="Y39" s="48">
        <f t="shared" si="40"/>
        <v>1.8919752520441695</v>
      </c>
      <c r="Z39" s="48">
        <f t="shared" si="40"/>
        <v>1.088361094416898</v>
      </c>
      <c r="AA39" s="48">
        <f t="shared" si="40"/>
        <v>0.274243193482911</v>
      </c>
      <c r="AB39" s="48">
        <f t="shared" si="40"/>
        <v>-1.7053025658242405E-16</v>
      </c>
      <c r="AC39" s="48">
        <f t="shared" si="40"/>
        <v>8.96488149870773</v>
      </c>
      <c r="AD39" s="48">
        <f t="shared" si="40"/>
        <v>8.149625637181847</v>
      </c>
      <c r="AE39" s="48">
        <f t="shared" si="40"/>
        <v>7.323502503011168</v>
      </c>
      <c r="AF39" s="48">
        <f t="shared" si="40"/>
        <v>6.486395279327156</v>
      </c>
      <c r="AG39" s="48">
        <f t="shared" si="40"/>
        <v>5.63818595666016</v>
      </c>
      <c r="AH39" s="48">
        <f t="shared" si="40"/>
        <v>4.778755320940114</v>
      </c>
      <c r="AI39" s="48">
        <f t="shared" si="40"/>
        <v>3.9079829413770075</v>
      </c>
      <c r="AJ39" s="48">
        <f aca="true" t="shared" si="41" ref="AJ39:BO39">AJ16*0.6</f>
        <v>3.0257471582199513</v>
      </c>
      <c r="AK39" s="48">
        <f t="shared" si="41"/>
        <v>2.1319250703936126</v>
      </c>
      <c r="AL39" s="48">
        <f t="shared" si="41"/>
        <v>1.226392523010785</v>
      </c>
      <c r="AM39" s="48">
        <f t="shared" si="41"/>
        <v>0.30902409475986903</v>
      </c>
      <c r="AN39" s="48">
        <f t="shared" si="41"/>
        <v>0</v>
      </c>
      <c r="AO39" s="48">
        <f t="shared" si="41"/>
        <v>10.101852864910873</v>
      </c>
      <c r="AP39" s="48">
        <f t="shared" si="41"/>
        <v>9.183202154181709</v>
      </c>
      <c r="AQ39" s="48">
        <f t="shared" si="41"/>
        <v>8.252305928627116</v>
      </c>
      <c r="AR39" s="48">
        <f t="shared" si="41"/>
        <v>7.30903255607569</v>
      </c>
      <c r="AS39" s="48">
        <f t="shared" si="41"/>
        <v>6.353249060503234</v>
      </c>
      <c r="AT39" s="48">
        <f t="shared" si="41"/>
        <v>5.384821108511656</v>
      </c>
      <c r="AU39" s="48">
        <f t="shared" si="41"/>
        <v>4.40361299567237</v>
      </c>
      <c r="AV39" s="48">
        <f t="shared" si="41"/>
        <v>3.40948763273292</v>
      </c>
      <c r="AW39" s="48">
        <f t="shared" si="41"/>
        <v>2.4023065316853867</v>
      </c>
      <c r="AX39" s="48">
        <f t="shared" si="41"/>
        <v>1.3819297916952529</v>
      </c>
      <c r="AY39" s="48">
        <f t="shared" si="41"/>
        <v>0.3482160848892974</v>
      </c>
      <c r="AZ39" s="48">
        <f t="shared" si="41"/>
        <v>-1.7053025658242405E-16</v>
      </c>
      <c r="BA39" s="48">
        <f t="shared" si="41"/>
        <v>11.383020658891917</v>
      </c>
      <c r="BB39" s="48">
        <f t="shared" si="41"/>
        <v>10.34786204409377</v>
      </c>
      <c r="BC39" s="48">
        <f t="shared" si="41"/>
        <v>9.298904876683478</v>
      </c>
      <c r="BD39" s="48">
        <f t="shared" si="41"/>
        <v>8.23600083023553</v>
      </c>
      <c r="BE39" s="48">
        <f t="shared" si="41"/>
        <v>7.159000064037461</v>
      </c>
      <c r="BF39" s="48">
        <f t="shared" si="41"/>
        <v>6.067751207853908</v>
      </c>
      <c r="BG39" s="48">
        <f t="shared" si="41"/>
        <v>4.962101346538048</v>
      </c>
      <c r="BH39" s="48">
        <f t="shared" si="41"/>
        <v>3.8418960044888464</v>
      </c>
      <c r="BI39" s="48">
        <f t="shared" si="41"/>
        <v>2.7069791299526096</v>
      </c>
      <c r="BJ39" s="48">
        <f t="shared" si="41"/>
        <v>1.5571930791672652</v>
      </c>
      <c r="BK39" s="48">
        <f t="shared" si="41"/>
        <v>0.3923786003478132</v>
      </c>
      <c r="BL39" s="48">
        <f t="shared" si="41"/>
        <v>0</v>
      </c>
      <c r="BM39" s="48">
        <f t="shared" si="41"/>
        <v>11.940872165650203</v>
      </c>
      <c r="BN39" s="48">
        <f t="shared" si="41"/>
        <v>10.783702054323257</v>
      </c>
      <c r="BO39" s="48">
        <f t="shared" si="41"/>
        <v>9.62306043266233</v>
      </c>
      <c r="BP39" s="48">
        <f aca="true" t="shared" si="42" ref="BP39:CI39">BP16*0.6</f>
        <v>8.458936886136419</v>
      </c>
      <c r="BQ39" s="48">
        <f t="shared" si="42"/>
        <v>7.29132096897093</v>
      </c>
      <c r="BR39" s="48">
        <f t="shared" si="42"/>
        <v>6.120202204053945</v>
      </c>
      <c r="BS39" s="48">
        <f t="shared" si="42"/>
        <v>4.945570082842209</v>
      </c>
      <c r="BT39" s="48">
        <f t="shared" si="42"/>
        <v>3.7674140652668364</v>
      </c>
      <c r="BU39" s="48">
        <f t="shared" si="42"/>
        <v>2.5857235796387386</v>
      </c>
      <c r="BV39" s="48">
        <f t="shared" si="42"/>
        <v>1.4004880225537566</v>
      </c>
      <c r="BW39" s="48">
        <f t="shared" si="42"/>
        <v>0.21169675879751934</v>
      </c>
      <c r="BX39" s="48">
        <f t="shared" si="42"/>
        <v>1.7053025658242405E-16</v>
      </c>
      <c r="BY39" s="48">
        <f t="shared" si="42"/>
        <v>10.846383424527367</v>
      </c>
      <c r="BZ39" s="48">
        <f t="shared" si="42"/>
        <v>9.685929846977054</v>
      </c>
      <c r="CA39" s="48">
        <f t="shared" si="42"/>
        <v>8.521994908694085</v>
      </c>
      <c r="CB39" s="48">
        <f t="shared" si="42"/>
        <v>7.35456816559627</v>
      </c>
      <c r="CC39" s="48">
        <f t="shared" si="42"/>
        <v>6.18363914226916</v>
      </c>
      <c r="CD39" s="48">
        <f t="shared" si="42"/>
        <v>5.00919733187207</v>
      </c>
      <c r="CE39" s="48">
        <f t="shared" si="42"/>
        <v>3.8312321960437874</v>
      </c>
      <c r="CF39" s="48">
        <f t="shared" si="42"/>
        <v>2.64973316480802</v>
      </c>
      <c r="CG39" s="48">
        <f t="shared" si="42"/>
        <v>1.4646896364785456</v>
      </c>
      <c r="CH39" s="48">
        <f t="shared" si="42"/>
        <v>0.27609097756408324</v>
      </c>
      <c r="CI39" s="48">
        <f t="shared" si="42"/>
        <v>1.7053025658242405E-16</v>
      </c>
      <c r="CJ39" s="42"/>
      <c r="CK39" s="42"/>
      <c r="CL39" s="42"/>
      <c r="CM39" s="42"/>
    </row>
    <row r="40" spans="2:91" ht="13.5" customHeight="1" thickBot="1">
      <c r="B40" s="70" t="s">
        <v>71</v>
      </c>
      <c r="C40" s="49"/>
      <c r="D40" s="50">
        <f>D37+D38-D39</f>
        <v>4.549178811430465E-13</v>
      </c>
      <c r="E40" s="50">
        <f aca="true" t="shared" si="43" ref="E40:BP40">E37+E38-E39</f>
        <v>-2.566835632933362E-13</v>
      </c>
      <c r="F40" s="50">
        <f t="shared" si="43"/>
        <v>2.3714363805993344E-13</v>
      </c>
      <c r="G40" s="50">
        <f t="shared" si="43"/>
        <v>-1.3589129821411916E-13</v>
      </c>
      <c r="H40" s="50">
        <f t="shared" si="43"/>
        <v>7.993605777301127E-14</v>
      </c>
      <c r="I40" s="50">
        <f t="shared" si="43"/>
        <v>-1.829647544582258E-13</v>
      </c>
      <c r="J40" s="50">
        <f t="shared" si="43"/>
        <v>1.7541523789077473E-13</v>
      </c>
      <c r="K40" s="50">
        <f t="shared" si="43"/>
        <v>-1.1723955140041653E-13</v>
      </c>
      <c r="L40" s="50">
        <f t="shared" si="43"/>
        <v>1.1812772982011666E-13</v>
      </c>
      <c r="M40" s="50">
        <f t="shared" si="43"/>
        <v>-8.171241461241152E-14</v>
      </c>
      <c r="N40" s="50">
        <f t="shared" si="43"/>
        <v>-9.43689570931383E-15</v>
      </c>
      <c r="O40" s="50">
        <f t="shared" si="43"/>
        <v>162.8442382433226</v>
      </c>
      <c r="P40" s="51">
        <f t="shared" si="43"/>
        <v>0</v>
      </c>
      <c r="Q40" s="51">
        <f t="shared" si="43"/>
        <v>2.4868995751603507E-14</v>
      </c>
      <c r="R40" s="51">
        <f t="shared" si="43"/>
        <v>5.1514348342607263E-14</v>
      </c>
      <c r="S40" s="51">
        <f t="shared" si="43"/>
        <v>1.7319479184152442E-13</v>
      </c>
      <c r="T40" s="51">
        <f t="shared" si="43"/>
        <v>5.417888360170764E-14</v>
      </c>
      <c r="U40" s="51">
        <f t="shared" si="43"/>
        <v>-3.5704772471945034E-13</v>
      </c>
      <c r="V40" s="51">
        <f t="shared" si="43"/>
        <v>7.549516567451064E-14</v>
      </c>
      <c r="W40" s="51">
        <f t="shared" si="43"/>
        <v>-8.570921750106208E-14</v>
      </c>
      <c r="X40" s="51">
        <f t="shared" si="43"/>
        <v>2.708944180085382E-14</v>
      </c>
      <c r="Y40" s="51">
        <f t="shared" si="43"/>
        <v>-5.0182080713057076E-14</v>
      </c>
      <c r="Z40" s="51">
        <f t="shared" si="43"/>
        <v>4.107825191113079E-14</v>
      </c>
      <c r="AA40" s="51">
        <f t="shared" si="43"/>
        <v>183.49696366535017</v>
      </c>
      <c r="AB40" s="51">
        <f t="shared" si="43"/>
        <v>1.7053025658242405E-16</v>
      </c>
      <c r="AC40" s="51">
        <f t="shared" si="43"/>
        <v>-1.3145040611561853E-13</v>
      </c>
      <c r="AD40" s="51">
        <f t="shared" si="43"/>
        <v>-7.638334409421077E-14</v>
      </c>
      <c r="AE40" s="51">
        <f t="shared" si="43"/>
        <v>7.283063041541027E-14</v>
      </c>
      <c r="AF40" s="51">
        <f t="shared" si="43"/>
        <v>-1.1457501614131615E-13</v>
      </c>
      <c r="AG40" s="51">
        <f t="shared" si="43"/>
        <v>-6.483702463810914E-14</v>
      </c>
      <c r="AH40" s="51">
        <f t="shared" si="43"/>
        <v>2.0605739337042905E-13</v>
      </c>
      <c r="AI40" s="51">
        <f t="shared" si="43"/>
        <v>-1.354472090042691E-13</v>
      </c>
      <c r="AJ40" s="51">
        <f t="shared" si="43"/>
        <v>3.419486915845482E-14</v>
      </c>
      <c r="AK40" s="51">
        <f t="shared" si="43"/>
        <v>-6.217248937900877E-15</v>
      </c>
      <c r="AL40" s="51">
        <f t="shared" si="43"/>
        <v>-2.6201263381153694E-14</v>
      </c>
      <c r="AM40" s="51">
        <f t="shared" si="43"/>
        <v>206.7689716113331</v>
      </c>
      <c r="AN40" s="51">
        <f t="shared" si="43"/>
        <v>0</v>
      </c>
      <c r="AO40" s="51">
        <f t="shared" si="43"/>
        <v>2.9309887850104133E-13</v>
      </c>
      <c r="AP40" s="51">
        <f t="shared" si="43"/>
        <v>-2.504663143554353E-13</v>
      </c>
      <c r="AQ40" s="51">
        <f t="shared" si="43"/>
        <v>9.237055564881302E-14</v>
      </c>
      <c r="AR40" s="51">
        <f t="shared" si="43"/>
        <v>-5.417888360170764E-14</v>
      </c>
      <c r="AS40" s="51">
        <f t="shared" si="43"/>
        <v>1.1013412404281553E-13</v>
      </c>
      <c r="AT40" s="51">
        <f t="shared" si="43"/>
        <v>-1.3944401189291966E-13</v>
      </c>
      <c r="AU40" s="51">
        <f t="shared" si="43"/>
        <v>9.059419880941277E-14</v>
      </c>
      <c r="AV40" s="51">
        <f t="shared" si="43"/>
        <v>5.551115123125783E-14</v>
      </c>
      <c r="AW40" s="51">
        <f t="shared" si="43"/>
        <v>5.3290705182007514E-14</v>
      </c>
      <c r="AX40" s="51">
        <f t="shared" si="43"/>
        <v>3.552713678800501E-15</v>
      </c>
      <c r="AY40" s="51">
        <f t="shared" si="43"/>
        <v>232.99245266629552</v>
      </c>
      <c r="AZ40" s="51">
        <f t="shared" si="43"/>
        <v>1.7053025658242405E-16</v>
      </c>
      <c r="BA40" s="51">
        <f t="shared" si="43"/>
        <v>-7.993605777301127E-14</v>
      </c>
      <c r="BB40" s="51">
        <f t="shared" si="43"/>
        <v>8.881784197001252E-14</v>
      </c>
      <c r="BC40" s="51">
        <f t="shared" si="43"/>
        <v>-1.1191048088221578E-13</v>
      </c>
      <c r="BD40" s="51">
        <f t="shared" si="43"/>
        <v>0</v>
      </c>
      <c r="BE40" s="51">
        <f t="shared" si="43"/>
        <v>-6.128431095930864E-14</v>
      </c>
      <c r="BF40" s="51">
        <f t="shared" si="43"/>
        <v>6.572520305780927E-14</v>
      </c>
      <c r="BG40" s="51">
        <f t="shared" si="43"/>
        <v>2.930988785010413E-14</v>
      </c>
      <c r="BH40" s="51">
        <f t="shared" si="43"/>
        <v>4.1300296516055823E-14</v>
      </c>
      <c r="BI40" s="51">
        <f t="shared" si="43"/>
        <v>-3.774758283725532E-14</v>
      </c>
      <c r="BJ40" s="51">
        <f t="shared" si="43"/>
        <v>2.5979218776228663E-14</v>
      </c>
      <c r="BK40" s="51">
        <f t="shared" si="43"/>
        <v>262.5417274962221</v>
      </c>
      <c r="BL40" s="51">
        <f t="shared" si="43"/>
        <v>0</v>
      </c>
      <c r="BM40" s="51">
        <f t="shared" si="43"/>
        <v>2.291500322826323E-13</v>
      </c>
      <c r="BN40" s="51">
        <f t="shared" si="43"/>
        <v>5.258016244624741E-13</v>
      </c>
      <c r="BO40" s="51">
        <f t="shared" si="43"/>
        <v>5.5067062021407764E-14</v>
      </c>
      <c r="BP40" s="51">
        <f t="shared" si="43"/>
        <v>-3.3217872896784684E-13</v>
      </c>
      <c r="BQ40" s="51">
        <f aca="true" t="shared" si="44" ref="BQ40:CI40">BQ37+BQ38-BQ39</f>
        <v>1.6253665080512292E-13</v>
      </c>
      <c r="BR40" s="51">
        <f t="shared" si="44"/>
        <v>6.483702463810914E-14</v>
      </c>
      <c r="BS40" s="51">
        <f t="shared" si="44"/>
        <v>-1.6964207816272392E-13</v>
      </c>
      <c r="BT40" s="51">
        <f t="shared" si="44"/>
        <v>-4.4853010194856324E-14</v>
      </c>
      <c r="BU40" s="51">
        <f t="shared" si="44"/>
        <v>-5.684341886080802E-14</v>
      </c>
      <c r="BV40" s="51">
        <f t="shared" si="44"/>
        <v>-5.440092820663267E-14</v>
      </c>
      <c r="BW40" s="51">
        <f t="shared" si="44"/>
        <v>326.88695958332886</v>
      </c>
      <c r="BX40" s="51">
        <f t="shared" si="44"/>
        <v>-1.7053025658242405E-16</v>
      </c>
      <c r="BY40" s="51">
        <f t="shared" si="44"/>
        <v>2.0605739337042905E-13</v>
      </c>
      <c r="BZ40" s="51">
        <f t="shared" si="44"/>
        <v>4.973799150320701E-14</v>
      </c>
      <c r="CA40" s="51">
        <f t="shared" si="44"/>
        <v>-7.283063041541027E-14</v>
      </c>
      <c r="CB40" s="51">
        <f t="shared" si="44"/>
        <v>1.2079226507921703E-13</v>
      </c>
      <c r="CC40" s="51">
        <f t="shared" si="44"/>
        <v>-5.950795411990839E-14</v>
      </c>
      <c r="CD40" s="51">
        <f t="shared" si="44"/>
        <v>7.460698725481052E-14</v>
      </c>
      <c r="CE40" s="51">
        <f t="shared" si="44"/>
        <v>-1.0125233984581428E-13</v>
      </c>
      <c r="CF40" s="51">
        <f t="shared" si="44"/>
        <v>-5.062616992290714E-14</v>
      </c>
      <c r="CG40" s="51">
        <f t="shared" si="44"/>
        <v>2.19824158875781E-14</v>
      </c>
      <c r="CH40" s="51">
        <f t="shared" si="44"/>
        <v>305.3578257757077</v>
      </c>
      <c r="CI40" s="51">
        <f t="shared" si="44"/>
        <v>537.6642426079707</v>
      </c>
      <c r="CJ40" s="42"/>
      <c r="CK40" s="42"/>
      <c r="CL40" s="42"/>
      <c r="CM40" s="42"/>
    </row>
    <row r="41" spans="2:91" ht="13.5" customHeight="1" thickBot="1">
      <c r="B41" s="70" t="s">
        <v>51</v>
      </c>
      <c r="C41" s="52"/>
      <c r="D41" s="53">
        <f aca="true" t="shared" si="45" ref="D41:AI41">D16-D38</f>
        <v>-2353.479001583272</v>
      </c>
      <c r="E41" s="53">
        <f t="shared" si="45"/>
        <v>225.79002891505914</v>
      </c>
      <c r="F41" s="53">
        <f t="shared" si="45"/>
        <v>227.57281435636335</v>
      </c>
      <c r="G41" s="53">
        <f t="shared" si="45"/>
        <v>229.37200230753808</v>
      </c>
      <c r="H41" s="53">
        <f t="shared" si="45"/>
        <v>231.18775251764646</v>
      </c>
      <c r="I41" s="53">
        <f t="shared" si="45"/>
        <v>233.02022632041758</v>
      </c>
      <c r="J41" s="53">
        <f t="shared" si="45"/>
        <v>234.8695866500486</v>
      </c>
      <c r="K41" s="53">
        <f t="shared" si="45"/>
        <v>236.73599805717598</v>
      </c>
      <c r="L41" s="53">
        <f t="shared" si="45"/>
        <v>238.61962672499584</v>
      </c>
      <c r="M41" s="53">
        <f t="shared" si="45"/>
        <v>240.52064048555613</v>
      </c>
      <c r="N41" s="53">
        <f t="shared" si="45"/>
        <v>242.43920883620177</v>
      </c>
      <c r="O41" s="53">
        <f t="shared" si="45"/>
        <v>81.53126471286852</v>
      </c>
      <c r="P41" s="54">
        <f t="shared" si="45"/>
        <v>-2651.9590468740275</v>
      </c>
      <c r="Q41" s="54">
        <f t="shared" si="45"/>
        <v>254.42585613570986</v>
      </c>
      <c r="R41" s="54">
        <f t="shared" si="45"/>
        <v>256.4347433943267</v>
      </c>
      <c r="S41" s="54">
        <f t="shared" si="45"/>
        <v>258.46211341162126</v>
      </c>
      <c r="T41" s="54">
        <f t="shared" si="45"/>
        <v>260.5081461968393</v>
      </c>
      <c r="U41" s="54">
        <f t="shared" si="45"/>
        <v>262.57302354486313</v>
      </c>
      <c r="V41" s="54">
        <f t="shared" si="45"/>
        <v>264.65692905402443</v>
      </c>
      <c r="W41" s="54">
        <f t="shared" si="45"/>
        <v>266.7600481440991</v>
      </c>
      <c r="X41" s="54">
        <f t="shared" si="45"/>
        <v>268.8825680744727</v>
      </c>
      <c r="Y41" s="54">
        <f t="shared" si="45"/>
        <v>271.02467796249744</v>
      </c>
      <c r="Z41" s="54">
        <f t="shared" si="45"/>
        <v>273.18656880202377</v>
      </c>
      <c r="AA41" s="54">
        <f t="shared" si="45"/>
        <v>91.87146981677525</v>
      </c>
      <c r="AB41" s="54">
        <f t="shared" si="45"/>
        <v>-2988.2938329025765</v>
      </c>
      <c r="AC41" s="54">
        <f t="shared" si="45"/>
        <v>286.6934230064735</v>
      </c>
      <c r="AD41" s="54">
        <f t="shared" si="45"/>
        <v>288.95708745219605</v>
      </c>
      <c r="AE41" s="54">
        <f t="shared" si="45"/>
        <v>291.2415787330227</v>
      </c>
      <c r="AF41" s="54">
        <f t="shared" si="45"/>
        <v>293.5470996878775</v>
      </c>
      <c r="AG41" s="54">
        <f t="shared" si="45"/>
        <v>295.8738551677822</v>
      </c>
      <c r="AH41" s="54">
        <f t="shared" si="45"/>
        <v>298.22205205593565</v>
      </c>
      <c r="AI41" s="54">
        <f t="shared" si="45"/>
        <v>300.5918992879804</v>
      </c>
      <c r="AJ41" s="54">
        <f aca="true" t="shared" si="46" ref="AJ41:BO41">AJ16-AJ38</f>
        <v>302.9836078724795</v>
      </c>
      <c r="AK41" s="54">
        <f t="shared" si="46"/>
        <v>305.39739091159856</v>
      </c>
      <c r="AL41" s="54">
        <f t="shared" si="46"/>
        <v>307.83346362198995</v>
      </c>
      <c r="AM41" s="54">
        <f t="shared" si="46"/>
        <v>103.52307174455613</v>
      </c>
      <c r="AN41" s="54">
        <f t="shared" si="46"/>
        <v>-3367.2842883036246</v>
      </c>
      <c r="AO41" s="54">
        <f t="shared" si="46"/>
        <v>323.0533250179063</v>
      </c>
      <c r="AP41" s="54">
        <f t="shared" si="46"/>
        <v>325.604078775167</v>
      </c>
      <c r="AQ41" s="54">
        <f t="shared" si="46"/>
        <v>328.17830073152095</v>
      </c>
      <c r="AR41" s="54">
        <f t="shared" si="46"/>
        <v>330.77621945094455</v>
      </c>
      <c r="AS41" s="54">
        <f t="shared" si="46"/>
        <v>333.3980657646983</v>
      </c>
      <c r="AT41" s="54">
        <f t="shared" si="46"/>
        <v>336.04407279394775</v>
      </c>
      <c r="AU41" s="54">
        <f t="shared" si="46"/>
        <v>338.714475972604</v>
      </c>
      <c r="AV41" s="54">
        <f t="shared" si="46"/>
        <v>341.4095130703994</v>
      </c>
      <c r="AW41" s="54">
        <f t="shared" si="46"/>
        <v>344.1294242161869</v>
      </c>
      <c r="AX41" s="54">
        <f t="shared" si="46"/>
        <v>346.8744519214773</v>
      </c>
      <c r="AY41" s="54">
        <f t="shared" si="46"/>
        <v>116.65238843791467</v>
      </c>
      <c r="AZ41" s="54">
        <f t="shared" si="46"/>
        <v>-3794.3402196306392</v>
      </c>
      <c r="BA41" s="54">
        <f t="shared" si="46"/>
        <v>364.024572697536</v>
      </c>
      <c r="BB41" s="54">
        <f t="shared" si="46"/>
        <v>366.8988258769196</v>
      </c>
      <c r="BC41" s="54">
        <f t="shared" si="46"/>
        <v>369.79952361045514</v>
      </c>
      <c r="BD41" s="54">
        <f t="shared" si="46"/>
        <v>372.72692344974934</v>
      </c>
      <c r="BE41" s="54">
        <f t="shared" si="46"/>
        <v>375.6812855012469</v>
      </c>
      <c r="BF41" s="54">
        <f t="shared" si="46"/>
        <v>378.66287245170963</v>
      </c>
      <c r="BG41" s="54">
        <f t="shared" si="46"/>
        <v>381.67194959396403</v>
      </c>
      <c r="BH41" s="54">
        <f t="shared" si="46"/>
        <v>384.70878485289376</v>
      </c>
      <c r="BI41" s="54">
        <f t="shared" si="46"/>
        <v>387.77364881170234</v>
      </c>
      <c r="BJ41" s="54">
        <f t="shared" si="46"/>
        <v>390.86681473842947</v>
      </c>
      <c r="BK41" s="54">
        <f t="shared" si="46"/>
        <v>131.44683111651742</v>
      </c>
      <c r="BL41" s="54">
        <f t="shared" si="46"/>
        <v>-3980.2907218834016</v>
      </c>
      <c r="BM41" s="54">
        <f t="shared" si="46"/>
        <v>405.62482405173307</v>
      </c>
      <c r="BN41" s="54">
        <f t="shared" si="46"/>
        <v>404.85337731084724</v>
      </c>
      <c r="BO41" s="54">
        <f t="shared" si="46"/>
        <v>404.0796162297409</v>
      </c>
      <c r="BP41" s="54">
        <f aca="true" t="shared" si="47" ref="BP41:CI41">BP16-BP38</f>
        <v>403.30353386539065</v>
      </c>
      <c r="BQ41" s="54">
        <f t="shared" si="47"/>
        <v>402.5251232539465</v>
      </c>
      <c r="BR41" s="54">
        <f t="shared" si="47"/>
        <v>401.7443774106686</v>
      </c>
      <c r="BS41" s="54">
        <f t="shared" si="47"/>
        <v>400.96128932986124</v>
      </c>
      <c r="BT41" s="54">
        <f t="shared" si="47"/>
        <v>400.17585198481066</v>
      </c>
      <c r="BU41" s="54">
        <f t="shared" si="47"/>
        <v>399.3880583277253</v>
      </c>
      <c r="BV41" s="54">
        <f t="shared" si="47"/>
        <v>398.59790128966864</v>
      </c>
      <c r="BW41" s="54">
        <f t="shared" si="47"/>
        <v>70.91841419716893</v>
      </c>
      <c r="BX41" s="54">
        <f t="shared" si="47"/>
        <v>-3615.461141509122</v>
      </c>
      <c r="BY41" s="54">
        <f t="shared" si="47"/>
        <v>404.89516489098366</v>
      </c>
      <c r="BZ41" s="54">
        <f t="shared" si="47"/>
        <v>404.1215291726174</v>
      </c>
      <c r="CA41" s="54">
        <f t="shared" si="47"/>
        <v>403.3455725470955</v>
      </c>
      <c r="CB41" s="54">
        <f t="shared" si="47"/>
        <v>402.5672880516968</v>
      </c>
      <c r="CC41" s="54">
        <f t="shared" si="47"/>
        <v>401.7866687028122</v>
      </c>
      <c r="CD41" s="54">
        <f t="shared" si="47"/>
        <v>401.0037074958809</v>
      </c>
      <c r="CE41" s="54">
        <f t="shared" si="47"/>
        <v>400.2183974053287</v>
      </c>
      <c r="CF41" s="54">
        <f t="shared" si="47"/>
        <v>399.4307313845048</v>
      </c>
      <c r="CG41" s="54">
        <f t="shared" si="47"/>
        <v>398.6407023656184</v>
      </c>
      <c r="CH41" s="54">
        <f t="shared" si="47"/>
        <v>92.49047748396782</v>
      </c>
      <c r="CI41" s="54">
        <f t="shared" si="47"/>
        <v>5.712763595511205E-14</v>
      </c>
      <c r="CJ41" s="42"/>
      <c r="CK41" s="42"/>
      <c r="CL41" s="42"/>
      <c r="CM41" s="42"/>
    </row>
    <row r="42" ht="15">
      <c r="A42" s="55"/>
    </row>
    <row r="43" spans="1:91" ht="15">
      <c r="A43" s="55"/>
      <c r="B43" s="55" t="s">
        <v>52</v>
      </c>
      <c r="C43" s="55"/>
      <c r="D43" s="56">
        <f aca="true" t="shared" si="48" ref="D43:AI43">C9*0.4*C47</f>
        <v>-1.9326762412674726E-16</v>
      </c>
      <c r="E43" s="56">
        <f t="shared" si="48"/>
        <v>8.001828605383126</v>
      </c>
      <c r="F43" s="56">
        <f t="shared" si="48"/>
        <v>7.2741516500988395</v>
      </c>
      <c r="G43" s="56">
        <f t="shared" si="48"/>
        <v>6.536774839537698</v>
      </c>
      <c r="H43" s="56">
        <f t="shared" si="48"/>
        <v>5.789593905889757</v>
      </c>
      <c r="I43" s="56">
        <f t="shared" si="48"/>
        <v>5.032503516859208</v>
      </c>
      <c r="J43" s="56">
        <f t="shared" si="48"/>
        <v>4.265397264954084</v>
      </c>
      <c r="K43" s="56">
        <f t="shared" si="48"/>
        <v>3.488167656668689</v>
      </c>
      <c r="L43" s="56">
        <f t="shared" si="48"/>
        <v>2.7007061015576346</v>
      </c>
      <c r="M43" s="56">
        <f t="shared" si="48"/>
        <v>1.9029029012004364</v>
      </c>
      <c r="N43" s="56">
        <f t="shared" si="48"/>
        <v>1.0946472380555476</v>
      </c>
      <c r="O43" s="56">
        <f t="shared" si="48"/>
        <v>0.2758271642027393</v>
      </c>
      <c r="P43" s="56">
        <f t="shared" si="48"/>
        <v>0</v>
      </c>
      <c r="Q43" s="56">
        <f t="shared" si="48"/>
        <v>9.016660759371696</v>
      </c>
      <c r="R43" s="56">
        <f t="shared" si="48"/>
        <v>8.19669615230714</v>
      </c>
      <c r="S43" s="56">
        <f t="shared" si="48"/>
        <v>7.365801505527965</v>
      </c>
      <c r="T43" s="56">
        <f t="shared" si="48"/>
        <v>6.523859327456092</v>
      </c>
      <c r="U43" s="56">
        <f t="shared" si="48"/>
        <v>5.670750927024119</v>
      </c>
      <c r="V43" s="56">
        <f t="shared" si="48"/>
        <v>4.806356401606704</v>
      </c>
      <c r="W43" s="56">
        <f t="shared" si="48"/>
        <v>3.930554624831055</v>
      </c>
      <c r="X43" s="56">
        <f t="shared" si="48"/>
        <v>3.043223234265273</v>
      </c>
      <c r="Y43" s="56">
        <f t="shared" si="48"/>
        <v>2.144238618983392</v>
      </c>
      <c r="Z43" s="56">
        <f t="shared" si="48"/>
        <v>1.2334759070058179</v>
      </c>
      <c r="AA43" s="56">
        <f t="shared" si="48"/>
        <v>0.31080895261396585</v>
      </c>
      <c r="AB43" s="56">
        <f t="shared" si="48"/>
        <v>-1.9326762412674726E-16</v>
      </c>
      <c r="AC43" s="56">
        <f t="shared" si="48"/>
        <v>10.160199031868762</v>
      </c>
      <c r="AD43" s="56">
        <f t="shared" si="48"/>
        <v>9.236242388806096</v>
      </c>
      <c r="AE43" s="56">
        <f t="shared" si="48"/>
        <v>8.29996950341266</v>
      </c>
      <c r="AF43" s="56">
        <f t="shared" si="48"/>
        <v>7.351247983237445</v>
      </c>
      <c r="AG43" s="56">
        <f t="shared" si="48"/>
        <v>6.389944084214849</v>
      </c>
      <c r="AH43" s="56">
        <f t="shared" si="48"/>
        <v>5.415922697065463</v>
      </c>
      <c r="AI43" s="56">
        <f t="shared" si="48"/>
        <v>4.429047333560609</v>
      </c>
      <c r="AJ43" s="56">
        <f aca="true" t="shared" si="49" ref="AJ43:BO43">AI9*0.4*AI47</f>
        <v>3.4291801126492785</v>
      </c>
      <c r="AK43" s="56">
        <f t="shared" si="49"/>
        <v>2.4161817464460946</v>
      </c>
      <c r="AL43" s="56">
        <f t="shared" si="49"/>
        <v>1.3899115260788897</v>
      </c>
      <c r="AM43" s="56">
        <f t="shared" si="49"/>
        <v>0.35022730739451835</v>
      </c>
      <c r="AN43" s="56">
        <f t="shared" si="49"/>
        <v>0</v>
      </c>
      <c r="AO43" s="56">
        <f t="shared" si="49"/>
        <v>11.448766580232325</v>
      </c>
      <c r="AP43" s="56">
        <f t="shared" si="49"/>
        <v>10.407629108072605</v>
      </c>
      <c r="AQ43" s="56">
        <f t="shared" si="49"/>
        <v>9.352613385777401</v>
      </c>
      <c r="AR43" s="56">
        <f t="shared" si="49"/>
        <v>8.283570230219116</v>
      </c>
      <c r="AS43" s="56">
        <f t="shared" si="49"/>
        <v>7.200348935237</v>
      </c>
      <c r="AT43" s="56">
        <f t="shared" si="49"/>
        <v>6.1027972563132105</v>
      </c>
      <c r="AU43" s="56">
        <f t="shared" si="49"/>
        <v>4.990761395095355</v>
      </c>
      <c r="AV43" s="56">
        <f t="shared" si="49"/>
        <v>3.864085983763977</v>
      </c>
      <c r="AW43" s="56">
        <f t="shared" si="49"/>
        <v>2.7226140692434386</v>
      </c>
      <c r="AX43" s="56">
        <f t="shared" si="49"/>
        <v>1.5661870972546201</v>
      </c>
      <c r="AY43" s="56">
        <f t="shared" si="49"/>
        <v>0.39464489620787035</v>
      </c>
      <c r="AZ43" s="56">
        <f t="shared" si="49"/>
        <v>-1.9326762412674726E-16</v>
      </c>
      <c r="BA43" s="56">
        <f t="shared" si="49"/>
        <v>12.900756746744175</v>
      </c>
      <c r="BB43" s="56">
        <f t="shared" si="49"/>
        <v>11.727576983306275</v>
      </c>
      <c r="BC43" s="56">
        <f t="shared" si="49"/>
        <v>10.538758860241279</v>
      </c>
      <c r="BD43" s="56">
        <f t="shared" si="49"/>
        <v>9.334134274266937</v>
      </c>
      <c r="BE43" s="56">
        <f t="shared" si="49"/>
        <v>8.113533405909124</v>
      </c>
      <c r="BF43" s="56">
        <f t="shared" si="49"/>
        <v>6.876784702234429</v>
      </c>
      <c r="BG43" s="56">
        <f t="shared" si="49"/>
        <v>5.623714859409788</v>
      </c>
      <c r="BH43" s="56">
        <f t="shared" si="49"/>
        <v>4.35414880508736</v>
      </c>
      <c r="BI43" s="56">
        <f t="shared" si="49"/>
        <v>3.0679096806129578</v>
      </c>
      <c r="BJ43" s="56">
        <f t="shared" si="49"/>
        <v>1.7648188230562343</v>
      </c>
      <c r="BK43" s="56">
        <f t="shared" si="49"/>
        <v>0.44469574706085496</v>
      </c>
      <c r="BL43" s="56">
        <f t="shared" si="49"/>
        <v>0</v>
      </c>
      <c r="BM43" s="56">
        <f t="shared" si="49"/>
        <v>13.532988454403567</v>
      </c>
      <c r="BN43" s="56">
        <f t="shared" si="49"/>
        <v>12.221528994899693</v>
      </c>
      <c r="BO43" s="56">
        <f t="shared" si="49"/>
        <v>10.90613515701731</v>
      </c>
      <c r="BP43" s="56">
        <f aca="true" t="shared" si="50" ref="BP43:CI43">BO9*0.4*BO47</f>
        <v>9.586795137621277</v>
      </c>
      <c r="BQ43" s="56">
        <f t="shared" si="50"/>
        <v>8.263497098167056</v>
      </c>
      <c r="BR43" s="56">
        <f t="shared" si="50"/>
        <v>6.936229164594471</v>
      </c>
      <c r="BS43" s="56">
        <f t="shared" si="50"/>
        <v>5.604979427221171</v>
      </c>
      <c r="BT43" s="56">
        <f t="shared" si="50"/>
        <v>4.269735940635749</v>
      </c>
      <c r="BU43" s="56">
        <f t="shared" si="50"/>
        <v>2.9304867235905707</v>
      </c>
      <c r="BV43" s="56">
        <f t="shared" si="50"/>
        <v>1.5872197588942576</v>
      </c>
      <c r="BW43" s="56">
        <f t="shared" si="50"/>
        <v>0.23992299330385528</v>
      </c>
      <c r="BX43" s="56">
        <f t="shared" si="50"/>
        <v>1.9326762412674726E-16</v>
      </c>
      <c r="BY43" s="56">
        <f t="shared" si="50"/>
        <v>12.292567881131017</v>
      </c>
      <c r="BZ43" s="56">
        <f t="shared" si="50"/>
        <v>10.977387159907327</v>
      </c>
      <c r="CA43" s="56">
        <f t="shared" si="50"/>
        <v>9.658260896519964</v>
      </c>
      <c r="CB43" s="56">
        <f t="shared" si="50"/>
        <v>8.33517725434244</v>
      </c>
      <c r="CC43" s="56">
        <f t="shared" si="50"/>
        <v>7.008124361238383</v>
      </c>
      <c r="CD43" s="56">
        <f t="shared" si="50"/>
        <v>5.677090309455013</v>
      </c>
      <c r="CE43" s="56">
        <f t="shared" si="50"/>
        <v>4.342063155516293</v>
      </c>
      <c r="CF43" s="56">
        <f t="shared" si="50"/>
        <v>3.0030309201157563</v>
      </c>
      <c r="CG43" s="56">
        <f t="shared" si="50"/>
        <v>1.6599815880090187</v>
      </c>
      <c r="CH43" s="56">
        <f t="shared" si="50"/>
        <v>0.31290310790596104</v>
      </c>
      <c r="CI43" s="56">
        <f t="shared" si="50"/>
        <v>1.9326762412674726E-16</v>
      </c>
      <c r="CJ43" s="55"/>
      <c r="CK43" s="55"/>
      <c r="CL43" s="55"/>
      <c r="CM43" s="55"/>
    </row>
    <row r="44" spans="1:91" ht="15">
      <c r="A44" s="55"/>
      <c r="B44" s="55"/>
      <c r="C44" s="55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5"/>
      <c r="CK44" s="55"/>
      <c r="CL44" s="55"/>
      <c r="CM44" s="55"/>
    </row>
    <row r="45" spans="1:4" ht="15.75" thickBot="1">
      <c r="A45" s="55"/>
      <c r="B45" s="72" t="s">
        <v>73</v>
      </c>
      <c r="C45" s="55"/>
      <c r="D45" s="55"/>
    </row>
    <row r="46" spans="1:88" ht="15.75" thickBot="1">
      <c r="A46" s="55"/>
      <c r="B46" s="57"/>
      <c r="C46" s="11">
        <v>37928</v>
      </c>
      <c r="D46" s="12">
        <v>37958</v>
      </c>
      <c r="E46" s="12">
        <v>37989</v>
      </c>
      <c r="F46" s="12">
        <v>38020</v>
      </c>
      <c r="G46" s="12">
        <v>38049</v>
      </c>
      <c r="H46" s="12">
        <v>38080</v>
      </c>
      <c r="I46" s="12">
        <v>38110</v>
      </c>
      <c r="J46" s="12">
        <v>38141</v>
      </c>
      <c r="K46" s="12">
        <v>38171</v>
      </c>
      <c r="L46" s="12">
        <v>38202</v>
      </c>
      <c r="M46" s="12">
        <v>38233</v>
      </c>
      <c r="N46" s="12">
        <v>38263</v>
      </c>
      <c r="O46" s="12">
        <v>38294</v>
      </c>
      <c r="P46" s="13">
        <v>38324</v>
      </c>
      <c r="Q46" s="13">
        <v>38355</v>
      </c>
      <c r="R46" s="13">
        <v>38386</v>
      </c>
      <c r="S46" s="13">
        <v>38414</v>
      </c>
      <c r="T46" s="13">
        <v>38445</v>
      </c>
      <c r="U46" s="13">
        <v>38475</v>
      </c>
      <c r="V46" s="13">
        <v>38506</v>
      </c>
      <c r="W46" s="13">
        <v>38536</v>
      </c>
      <c r="X46" s="13">
        <v>38567</v>
      </c>
      <c r="Y46" s="13">
        <v>38598</v>
      </c>
      <c r="Z46" s="13">
        <v>38628</v>
      </c>
      <c r="AA46" s="13">
        <v>38659</v>
      </c>
      <c r="AB46" s="13">
        <v>38689</v>
      </c>
      <c r="AC46" s="13">
        <v>38720</v>
      </c>
      <c r="AD46" s="13">
        <v>38751</v>
      </c>
      <c r="AE46" s="13">
        <v>38779</v>
      </c>
      <c r="AF46" s="13">
        <v>38810</v>
      </c>
      <c r="AG46" s="13">
        <v>38840</v>
      </c>
      <c r="AH46" s="13">
        <v>38871</v>
      </c>
      <c r="AI46" s="13">
        <v>38901</v>
      </c>
      <c r="AJ46" s="13">
        <v>38932</v>
      </c>
      <c r="AK46" s="13">
        <v>38963</v>
      </c>
      <c r="AL46" s="13">
        <v>38993</v>
      </c>
      <c r="AM46" s="13">
        <v>39024</v>
      </c>
      <c r="AN46" s="13">
        <v>39054</v>
      </c>
      <c r="AO46" s="13">
        <v>39085</v>
      </c>
      <c r="AP46" s="13">
        <v>39116</v>
      </c>
      <c r="AQ46" s="13">
        <v>39144</v>
      </c>
      <c r="AR46" s="13">
        <v>39175</v>
      </c>
      <c r="AS46" s="13">
        <v>39205</v>
      </c>
      <c r="AT46" s="13">
        <v>39236</v>
      </c>
      <c r="AU46" s="13">
        <v>39266</v>
      </c>
      <c r="AV46" s="13">
        <v>39297</v>
      </c>
      <c r="AW46" s="13">
        <v>39328</v>
      </c>
      <c r="AX46" s="13">
        <v>39358</v>
      </c>
      <c r="AY46" s="13">
        <v>39389</v>
      </c>
      <c r="AZ46" s="13">
        <v>39419</v>
      </c>
      <c r="BA46" s="13">
        <v>39450</v>
      </c>
      <c r="BB46" s="13">
        <v>39481</v>
      </c>
      <c r="BC46" s="13">
        <v>39510</v>
      </c>
      <c r="BD46" s="13">
        <v>39541</v>
      </c>
      <c r="BE46" s="13">
        <v>39571</v>
      </c>
      <c r="BF46" s="13">
        <v>39602</v>
      </c>
      <c r="BG46" s="13">
        <v>39632</v>
      </c>
      <c r="BH46" s="13">
        <v>39663</v>
      </c>
      <c r="BI46" s="13">
        <v>39694</v>
      </c>
      <c r="BJ46" s="13">
        <v>39724</v>
      </c>
      <c r="BK46" s="13">
        <v>39755</v>
      </c>
      <c r="BL46" s="13">
        <v>39785</v>
      </c>
      <c r="BM46" s="13">
        <v>39816</v>
      </c>
      <c r="BN46" s="13">
        <v>39847</v>
      </c>
      <c r="BO46" s="13">
        <v>39875</v>
      </c>
      <c r="BP46" s="13">
        <v>39906</v>
      </c>
      <c r="BQ46" s="13">
        <v>39936</v>
      </c>
      <c r="BR46" s="13">
        <v>39967</v>
      </c>
      <c r="BS46" s="13">
        <v>39997</v>
      </c>
      <c r="BT46" s="13">
        <v>40028</v>
      </c>
      <c r="BU46" s="13">
        <v>40059</v>
      </c>
      <c r="BV46" s="13">
        <v>40089</v>
      </c>
      <c r="BW46" s="13">
        <v>40120</v>
      </c>
      <c r="BX46" s="13">
        <v>40150</v>
      </c>
      <c r="BY46" s="13">
        <v>40181</v>
      </c>
      <c r="BZ46" s="13">
        <v>40212</v>
      </c>
      <c r="CA46" s="13">
        <v>40240</v>
      </c>
      <c r="CB46" s="13">
        <v>40271</v>
      </c>
      <c r="CC46" s="13">
        <v>40301</v>
      </c>
      <c r="CD46" s="13">
        <v>40332</v>
      </c>
      <c r="CE46" s="13">
        <v>40362</v>
      </c>
      <c r="CF46" s="13">
        <v>40393</v>
      </c>
      <c r="CG46" s="13">
        <v>40424</v>
      </c>
      <c r="CH46" s="13">
        <v>40454</v>
      </c>
      <c r="CI46" s="13">
        <v>40485</v>
      </c>
      <c r="CJ46" s="13">
        <v>40515</v>
      </c>
    </row>
    <row r="47" spans="1:88" ht="12.75" customHeight="1">
      <c r="A47" s="55"/>
      <c r="B47" s="58" t="s">
        <v>53</v>
      </c>
      <c r="C47" s="59">
        <v>0.0085</v>
      </c>
      <c r="D47" s="59">
        <v>0.0085</v>
      </c>
      <c r="E47" s="59">
        <v>0.0085</v>
      </c>
      <c r="F47" s="59">
        <v>0.0085</v>
      </c>
      <c r="G47" s="59">
        <v>0.0085</v>
      </c>
      <c r="H47" s="59">
        <v>0.0085</v>
      </c>
      <c r="I47" s="59">
        <v>0.0085</v>
      </c>
      <c r="J47" s="59">
        <v>0.0085</v>
      </c>
      <c r="K47" s="59">
        <v>0.0085</v>
      </c>
      <c r="L47" s="59">
        <v>0.0085</v>
      </c>
      <c r="M47" s="59">
        <v>0.0085</v>
      </c>
      <c r="N47" s="59">
        <v>0.0085</v>
      </c>
      <c r="O47" s="59">
        <v>0.0085</v>
      </c>
      <c r="P47" s="59">
        <v>0.0085</v>
      </c>
      <c r="Q47" s="59">
        <v>0.0085</v>
      </c>
      <c r="R47" s="59">
        <v>0.0085</v>
      </c>
      <c r="S47" s="59">
        <v>0.0085</v>
      </c>
      <c r="T47" s="59">
        <v>0.0085</v>
      </c>
      <c r="U47" s="59">
        <v>0.0085</v>
      </c>
      <c r="V47" s="59">
        <v>0.0085</v>
      </c>
      <c r="W47" s="59">
        <v>0.0085</v>
      </c>
      <c r="X47" s="59">
        <v>0.0085</v>
      </c>
      <c r="Y47" s="59">
        <v>0.0085</v>
      </c>
      <c r="Z47" s="59">
        <v>0.0085</v>
      </c>
      <c r="AA47" s="59">
        <v>0.0085</v>
      </c>
      <c r="AB47" s="59">
        <v>0.0085</v>
      </c>
      <c r="AC47" s="59">
        <v>0.0085</v>
      </c>
      <c r="AD47" s="59">
        <v>0.0085</v>
      </c>
      <c r="AE47" s="59">
        <v>0.0085</v>
      </c>
      <c r="AF47" s="59">
        <v>0.0085</v>
      </c>
      <c r="AG47" s="59">
        <v>0.0085</v>
      </c>
      <c r="AH47" s="59">
        <v>0.0085</v>
      </c>
      <c r="AI47" s="59">
        <v>0.0085</v>
      </c>
      <c r="AJ47" s="59">
        <v>0.0085</v>
      </c>
      <c r="AK47" s="59">
        <v>0.0085</v>
      </c>
      <c r="AL47" s="59">
        <v>0.0085</v>
      </c>
      <c r="AM47" s="59">
        <v>0.0085</v>
      </c>
      <c r="AN47" s="59">
        <v>0.0085</v>
      </c>
      <c r="AO47" s="59">
        <v>0.0085</v>
      </c>
      <c r="AP47" s="59">
        <v>0.0085</v>
      </c>
      <c r="AQ47" s="59">
        <v>0.0085</v>
      </c>
      <c r="AR47" s="59">
        <v>0.0085</v>
      </c>
      <c r="AS47" s="59">
        <v>0.0085</v>
      </c>
      <c r="AT47" s="59">
        <v>0.0085</v>
      </c>
      <c r="AU47" s="59">
        <v>0.0085</v>
      </c>
      <c r="AV47" s="59">
        <v>0.0085</v>
      </c>
      <c r="AW47" s="59">
        <v>0.0085</v>
      </c>
      <c r="AX47" s="59">
        <v>0.0085</v>
      </c>
      <c r="AY47" s="59">
        <v>0.0085</v>
      </c>
      <c r="AZ47" s="59">
        <v>0.0085</v>
      </c>
      <c r="BA47" s="59">
        <v>0.0085</v>
      </c>
      <c r="BB47" s="59">
        <v>0.0085</v>
      </c>
      <c r="BC47" s="59">
        <v>0.0085</v>
      </c>
      <c r="BD47" s="59">
        <v>0.0085</v>
      </c>
      <c r="BE47" s="59">
        <v>0.0085</v>
      </c>
      <c r="BF47" s="59">
        <v>0.0085</v>
      </c>
      <c r="BG47" s="59">
        <v>0.0085</v>
      </c>
      <c r="BH47" s="59">
        <v>0.0085</v>
      </c>
      <c r="BI47" s="59">
        <v>0.0085</v>
      </c>
      <c r="BJ47" s="59">
        <v>0.0085</v>
      </c>
      <c r="BK47" s="59">
        <v>0.0085</v>
      </c>
      <c r="BL47" s="59">
        <v>0.0085</v>
      </c>
      <c r="BM47" s="59">
        <v>0.0085</v>
      </c>
      <c r="BN47" s="59">
        <v>0.0085</v>
      </c>
      <c r="BO47" s="59">
        <v>0.0085</v>
      </c>
      <c r="BP47" s="59">
        <v>0.0085</v>
      </c>
      <c r="BQ47" s="59">
        <v>0.0085</v>
      </c>
      <c r="BR47" s="59">
        <v>0.0085</v>
      </c>
      <c r="BS47" s="59">
        <v>0.0085</v>
      </c>
      <c r="BT47" s="59">
        <v>0.0085</v>
      </c>
      <c r="BU47" s="59">
        <v>0.0085</v>
      </c>
      <c r="BV47" s="59">
        <v>0.0085</v>
      </c>
      <c r="BW47" s="59">
        <v>0.0085</v>
      </c>
      <c r="BX47" s="59">
        <v>0.0085</v>
      </c>
      <c r="BY47" s="59">
        <v>0.0085</v>
      </c>
      <c r="BZ47" s="59">
        <v>0.0085</v>
      </c>
      <c r="CA47" s="59">
        <v>0.0085</v>
      </c>
      <c r="CB47" s="59">
        <v>0.0085</v>
      </c>
      <c r="CC47" s="59">
        <v>0.0085</v>
      </c>
      <c r="CD47" s="59">
        <v>0.0085</v>
      </c>
      <c r="CE47" s="59">
        <v>0.0085</v>
      </c>
      <c r="CF47" s="59">
        <v>0.0085</v>
      </c>
      <c r="CG47" s="59">
        <v>0.0085</v>
      </c>
      <c r="CH47" s="59">
        <v>0.0085</v>
      </c>
      <c r="CI47" s="59">
        <v>0.0085</v>
      </c>
      <c r="CJ47" s="59">
        <v>0.0085</v>
      </c>
    </row>
    <row r="48" spans="1:88" ht="12.75" customHeight="1">
      <c r="A48" s="55"/>
      <c r="B48" s="58" t="s">
        <v>74</v>
      </c>
      <c r="C48" s="60">
        <f>NPV(C47,D37:$CI37)</f>
        <v>858.9926566463758</v>
      </c>
      <c r="D48" s="60">
        <f>NPV(D47,E37:$CI37)</f>
        <v>3219.7730958111433</v>
      </c>
      <c r="E48" s="60">
        <f>NPV(E47,F37:$CI37)</f>
        <v>3026.0580962136446</v>
      </c>
      <c r="F48" s="60">
        <f>NPV(F47,G37:$CI37)</f>
        <v>2828.485688410449</v>
      </c>
      <c r="G48" s="60">
        <f>NPV(G47,H37:$CI37)</f>
        <v>2627.000976124715</v>
      </c>
      <c r="H48" s="60">
        <f>NPV(H47,I37:$CI37)</f>
        <v>2421.5483753781814</v>
      </c>
      <c r="I48" s="60">
        <f>NPV(I47,J37:$CI37)</f>
        <v>2212.071606434867</v>
      </c>
      <c r="J48" s="60">
        <f>NPV(J47,K37:$CI37)</f>
        <v>1998.5136856541926</v>
      </c>
      <c r="K48" s="60">
        <f>NPV(K47,L37:$CI37)</f>
        <v>1780.8169172525304</v>
      </c>
      <c r="L48" s="60">
        <f>NPV(L47,M37:$CI37)</f>
        <v>1558.9228849721565</v>
      </c>
      <c r="M48" s="60">
        <f>NPV(M47,N37:$CI37)</f>
        <v>1332.7724436566277</v>
      </c>
      <c r="N48" s="60">
        <f>NPV(N47,O37:$CI37)</f>
        <v>1102.3057107315394</v>
      </c>
      <c r="O48" s="60">
        <f>NPV(O47,P37:$CI37)</f>
        <v>867.4620575896269</v>
      </c>
      <c r="P48" s="60">
        <f>NPV(P47,Q37:$CI37)</f>
        <v>3526.794531953167</v>
      </c>
      <c r="Q48" s="60">
        <f>NPV(Q47,R37:$CI37)</f>
        <v>3307.6503474328065</v>
      </c>
      <c r="R48" s="60">
        <f>NPV(R47,S37:$CI37)</f>
        <v>3084.152217963604</v>
      </c>
      <c r="S48" s="60">
        <f>NPV(S47,T37:$CI37)</f>
        <v>2856.2382228196884</v>
      </c>
      <c r="T48" s="60">
        <f>NPV(T47,U37:$CI37)</f>
        <v>2623.8456658270848</v>
      </c>
      <c r="U48" s="60">
        <f>NPV(U47,V37:$CI37)</f>
        <v>2386.911066281179</v>
      </c>
      <c r="V48" s="60">
        <f>NPV(V47,W37:$CI37)</f>
        <v>2145.3701497620764</v>
      </c>
      <c r="W48" s="60">
        <f>NPV(W47,X37:$CI37)</f>
        <v>1899.1578388467387</v>
      </c>
      <c r="X48" s="60">
        <f>NPV(X47,Y37:$CI37)</f>
        <v>1648.2082437167371</v>
      </c>
      <c r="Y48" s="60">
        <f>NPV(Y47,Z37:$CI37)</f>
        <v>1392.454652660528</v>
      </c>
      <c r="Z48" s="60">
        <f>NPV(Z47,AA37:$CI37)</f>
        <v>1131.829522469062</v>
      </c>
      <c r="AA48" s="60">
        <f>NPV(AA47,AB37:$CI37)</f>
        <v>866.2644687235795</v>
      </c>
      <c r="AB48" s="60">
        <f>NPV(AB47,AC37:$CI37)</f>
        <v>3861.921549610306</v>
      </c>
      <c r="AC48" s="60">
        <f>NPV(AC47,AD37:$CI37)</f>
        <v>3614.031047441325</v>
      </c>
      <c r="AD48" s="60">
        <f>NPV(AD47,AE37:$CI37)</f>
        <v>3361.2263076505033</v>
      </c>
      <c r="AE48" s="60">
        <f>NPV(AE47,AF37:$CI37)</f>
        <v>3103.4374875345147</v>
      </c>
      <c r="AF48" s="60">
        <f>NPV(AF47,AG37:$CI37)</f>
        <v>2840.593870010234</v>
      </c>
      <c r="AG48" s="60">
        <f>NPV(AG47,AH37:$CI37)</f>
        <v>2572.623853375312</v>
      </c>
      <c r="AH48" s="60">
        <f>NPV(AH47,AI37:$CI37)</f>
        <v>2299.4549409536917</v>
      </c>
      <c r="AI48" s="60">
        <f>NPV(AI47,AJ37:$CI37)</f>
        <v>2021.0137306247366</v>
      </c>
      <c r="AJ48" s="60">
        <f>NPV(AJ47,AK37:$CI37)</f>
        <v>1737.2259042347134</v>
      </c>
      <c r="AK48" s="60">
        <f>NPV(AK47,AL37:$CI37)</f>
        <v>1448.0162168893735</v>
      </c>
      <c r="AL48" s="60">
        <f>NPV(AL47,AM37:$CI37)</f>
        <v>1153.3084861262814</v>
      </c>
      <c r="AM48" s="60">
        <f>NPV(AM47,AN37:$CI37)</f>
        <v>853.0255809656385</v>
      </c>
      <c r="AN48" s="60">
        <f>NPV(AN47,AO37:$CI37)</f>
        <v>4227.560586707471</v>
      </c>
      <c r="AO48" s="60">
        <f>NPV(AO47,AP37:$CI37)</f>
        <v>3947.176095253186</v>
      </c>
      <c r="AP48" s="60">
        <f>NPV(AP47,AQ37:$CI37)</f>
        <v>3661.2451480571262</v>
      </c>
      <c r="AQ48" s="60">
        <f>NPV(AQ47,AR37:$CI37)</f>
        <v>3369.688968369841</v>
      </c>
      <c r="AR48" s="60">
        <f>NPV(AR47,AS37:$CI37)</f>
        <v>3072.4277935207574</v>
      </c>
      <c r="AS48" s="60">
        <f>NPV(AS47,AT37:$CI37)</f>
        <v>2769.3808633746553</v>
      </c>
      <c r="AT48" s="60">
        <f>NPV(AT47,AU37:$CI37)</f>
        <v>2460.4664086583984</v>
      </c>
      <c r="AU48" s="60">
        <f>NPV(AU47,AV37:$CI37)</f>
        <v>2145.601639156506</v>
      </c>
      <c r="AV48" s="60">
        <f>NPV(AV47,AW37:$CI37)</f>
        <v>1824.7027317740917</v>
      </c>
      <c r="AW48" s="60">
        <f>NPV(AW47,AX37:$CI37)</f>
        <v>1497.6848184657742</v>
      </c>
      <c r="AX48" s="60">
        <f>NPV(AX47,AY37:$CI37)</f>
        <v>1164.4619740290527</v>
      </c>
      <c r="AY48" s="60">
        <f>NPV(AY47,AZ37:$CI37)</f>
        <v>824.9472037606823</v>
      </c>
      <c r="AZ48" s="60">
        <f>NPV(AZ47,BA37:$CI37)</f>
        <v>4626.299474623288</v>
      </c>
      <c r="BA48" s="60">
        <f>NPV(BA47,BB37:$CI37)</f>
        <v>4309.187127899311</v>
      </c>
      <c r="BB48" s="60">
        <f>NPV(BB47,BC37:$CI37)</f>
        <v>3985.8149673055977</v>
      </c>
      <c r="BC48" s="60">
        <f>NPV(BC47,BD37:$CI37)</f>
        <v>3656.0941408350286</v>
      </c>
      <c r="BD48" s="60">
        <f>NPV(BD47,BE37:$CI37)</f>
        <v>3319.934684802534</v>
      </c>
      <c r="BE48" s="60">
        <f>NPV(BE47,BF37:$CI37)</f>
        <v>2977.245510831467</v>
      </c>
      <c r="BF48" s="60">
        <f>NPV(BF47,BG37:$CI37)</f>
        <v>2627.9343926937263</v>
      </c>
      <c r="BG48" s="60">
        <f>NPV(BG47,BH37:$CI37)</f>
        <v>2271.907953002018</v>
      </c>
      <c r="BH48" s="60">
        <f>NPV(BH47,BI37:$CI37)</f>
        <v>1909.0716497526328</v>
      </c>
      <c r="BI48" s="60">
        <f>NPV(BI47,BJ37:$CI37)</f>
        <v>1539.32976271713</v>
      </c>
      <c r="BJ48" s="60">
        <f>NPV(BJ47,BK37:$CI37)</f>
        <v>1162.5853796812403</v>
      </c>
      <c r="BK48" s="60">
        <f>NPV(BK47,BL37:$CI37)</f>
        <v>778.7403825293562</v>
      </c>
      <c r="BL48" s="60">
        <f>NPV(BL47,BM37:$CI37)</f>
        <v>4765.650397664258</v>
      </c>
      <c r="BM48" s="60">
        <f>NPV(BM47,BN37:$CI37)</f>
        <v>4408.494183436438</v>
      </c>
      <c r="BN48" s="60">
        <f>NPV(BN47,BO37:$CI37)</f>
        <v>4048.302141387682</v>
      </c>
      <c r="BO48" s="60">
        <f>NPV(BO47,BP37:$CI37)</f>
        <v>3685.0484669815105</v>
      </c>
      <c r="BP48" s="60">
        <f>NPV(BP47,BQ37:$CI37)</f>
        <v>3318.707136342887</v>
      </c>
      <c r="BQ48" s="60">
        <f>NPV(BQ47,BR37:$CI37)</f>
        <v>2949.2519043938355</v>
      </c>
      <c r="BR48" s="60">
        <f>NPV(BR47,BS37:$CI37)</f>
        <v>2576.656302973216</v>
      </c>
      <c r="BS48" s="60">
        <f>NPV(BS47,BT37:$CI37)</f>
        <v>2200.893638940522</v>
      </c>
      <c r="BT48" s="60">
        <f>NPV(BT47,BU37:$CI37)</f>
        <v>1821.9369922635506</v>
      </c>
      <c r="BU48" s="60">
        <f>NPV(BU47,BV37:$CI37)</f>
        <v>1439.7592140898244</v>
      </c>
      <c r="BV48" s="60">
        <f>NPV(BV47,BW37:$CI37)</f>
        <v>1054.3329248016216</v>
      </c>
      <c r="BW48" s="60">
        <f>NPV(BW47,BX37:$CI37)</f>
        <v>665.6305120544696</v>
      </c>
      <c r="BX48" s="60">
        <f>NPV(BX47,BY37:$CI37)</f>
        <v>4286.749512916054</v>
      </c>
      <c r="BY48" s="60">
        <f>NPV(BY47,BZ37:$CI37)</f>
        <v>3925.5226411678755</v>
      </c>
      <c r="BZ48" s="60">
        <f>NPV(BZ47,CA37:$CI37)</f>
        <v>3561.2253410098365</v>
      </c>
      <c r="CA48" s="60">
        <f>NPV(CA47,CB37:$CI37)</f>
        <v>3193.8315138004536</v>
      </c>
      <c r="CB48" s="60">
        <f>NPV(CB47,CC37:$CI37)</f>
        <v>2823.314839059791</v>
      </c>
      <c r="CC48" s="60">
        <f>NPV(CC47,CD37:$CI37)</f>
        <v>2449.6487725838333</v>
      </c>
      <c r="CD48" s="60">
        <f>NPV(CD47,CE37:$CI37)</f>
        <v>2072.8065445428297</v>
      </c>
      <c r="CE48" s="60">
        <f>NPV(CE47,CF37:$CI37)</f>
        <v>1692.7611575634778</v>
      </c>
      <c r="CF48" s="60">
        <f>NPV(CF47,CG37:$CI37)</f>
        <v>1309.485384794801</v>
      </c>
      <c r="CG48" s="60">
        <f>NPV(CG47,CH37:$CI37)</f>
        <v>922.9517679575907</v>
      </c>
      <c r="CH48" s="60">
        <f>NPV(CH47,CI37:$CI37)</f>
        <v>533.1326153772641</v>
      </c>
      <c r="CI48" s="60">
        <v>0</v>
      </c>
      <c r="CJ48" s="60"/>
    </row>
    <row r="49" spans="1:86" ht="12.75" customHeight="1">
      <c r="A49" s="55"/>
      <c r="B49" s="58" t="s">
        <v>75</v>
      </c>
      <c r="C49" s="60">
        <f>NPV(C47,D43:$CI43)</f>
        <v>306.9876595367302</v>
      </c>
      <c r="D49" s="60">
        <f>NPV(D47,E43:$CI43)</f>
        <v>309.59705464279233</v>
      </c>
      <c r="E49" s="60">
        <f>NPV(E47,F43:$CI43)</f>
        <v>304.226801001873</v>
      </c>
      <c r="F49" s="60">
        <f>NPV(F47,G43:$CI43)</f>
        <v>299.53857716028995</v>
      </c>
      <c r="G49" s="60">
        <f>NPV(G47,H43:$CI43)</f>
        <v>295.54788022661467</v>
      </c>
      <c r="H49" s="60">
        <f>NPV(H47,I43:$CI43)</f>
        <v>292.27044330265113</v>
      </c>
      <c r="I49" s="60">
        <f>NPV(I47,J43:$CI43)</f>
        <v>289.72223855386454</v>
      </c>
      <c r="J49" s="60">
        <f>NPV(J47,K43:$CI43)</f>
        <v>287.91948031661815</v>
      </c>
      <c r="K49" s="60">
        <f>NPV(K47,L43:$CI43)</f>
        <v>286.87862824264084</v>
      </c>
      <c r="L49" s="60">
        <f>NPV(L47,M43:$CI43)</f>
        <v>286.6163904811456</v>
      </c>
      <c r="M49" s="60">
        <f>NPV(M47,N43:$CI43)</f>
        <v>287.1497268990349</v>
      </c>
      <c r="N49" s="60">
        <f>NPV(N47,O43:$CI43)</f>
        <v>288.4958523396211</v>
      </c>
      <c r="O49" s="60">
        <f>NPV(O47,P43:$CI43)</f>
        <v>290.67223992030506</v>
      </c>
      <c r="P49" s="60">
        <f>NPV(P47,Q43:$CI43)</f>
        <v>293.1429539596278</v>
      </c>
      <c r="Q49" s="60">
        <f>NPV(Q47,R43:$CI43)</f>
        <v>286.61800830891286</v>
      </c>
      <c r="R49" s="60">
        <f>NPV(R47,S43:$CI43)</f>
        <v>280.8575652272314</v>
      </c>
      <c r="S49" s="60">
        <f>NPV(S47,T43:$CI43)</f>
        <v>275.8790530261349</v>
      </c>
      <c r="T49" s="60">
        <f>NPV(T47,U43:$CI43)</f>
        <v>271.700165649401</v>
      </c>
      <c r="U49" s="60">
        <f>NPV(U47,V43:$CI43)</f>
        <v>268.3388661303967</v>
      </c>
      <c r="V49" s="60">
        <f>NPV(V47,W43:$CI43)</f>
        <v>265.8133900908984</v>
      </c>
      <c r="W49" s="60">
        <f>NPV(W47,X43:$CI43)</f>
        <v>264.14224928183984</v>
      </c>
      <c r="X49" s="60">
        <f>NPV(X47,Y43:$CI43)</f>
        <v>263.34423516647036</v>
      </c>
      <c r="Y49" s="60">
        <f>NPV(Y47,Z43:$CI43)</f>
        <v>263.43842254640185</v>
      </c>
      <c r="Z49" s="60">
        <f>NPV(Z47,AA43:$CI43)</f>
        <v>264.44417323104045</v>
      </c>
      <c r="AA49" s="60">
        <f>NPV(AA47,AB43:$CI43)</f>
        <v>266.3811397508902</v>
      </c>
      <c r="AB49" s="60">
        <f>NPV(AB47,AC43:$CI43)</f>
        <v>268.64537943877275</v>
      </c>
      <c r="AC49" s="60">
        <f>NPV(AC47,AD43:$CI43)</f>
        <v>260.7686661321338</v>
      </c>
      <c r="AD49" s="60">
        <f>NPV(AD47,AE43:$CI43)</f>
        <v>253.74895740545068</v>
      </c>
      <c r="AE49" s="60">
        <f>NPV(AE47,AF43:$CI43)</f>
        <v>247.60585403998437</v>
      </c>
      <c r="AF49" s="60">
        <f>NPV(AF47,AG43:$CI43)</f>
        <v>242.35925581608674</v>
      </c>
      <c r="AG49" s="60">
        <f>NPV(AG47,AH43:$CI43)</f>
        <v>238.02936540630864</v>
      </c>
      <c r="AH49" s="60">
        <f>NPV(AH47,AI43:$CI43)</f>
        <v>234.63669231519677</v>
      </c>
      <c r="AI49" s="60">
        <f>NPV(AI47,AJ43:$CI43)</f>
        <v>232.20205686631527</v>
      </c>
      <c r="AJ49" s="60">
        <f>NPV(AJ47,AK43:$CI43)</f>
        <v>230.74659423702974</v>
      </c>
      <c r="AK49" s="60">
        <f>NPV(AK47,AL43:$CI43)</f>
        <v>230.29175854159828</v>
      </c>
      <c r="AL49" s="60">
        <f>NPV(AL47,AM43:$CI43)</f>
        <v>230.859326963123</v>
      </c>
      <c r="AM49" s="60">
        <f>NPV(AM47,AN43:$CI43)</f>
        <v>232.47140393491503</v>
      </c>
      <c r="AN49" s="60">
        <f>NPV(AN47,AO43:$CI43)</f>
        <v>234.44741086836174</v>
      </c>
      <c r="AO49" s="60">
        <f>NPV(AO47,AP43:$CI43)</f>
        <v>224.9914472805106</v>
      </c>
      <c r="AP49" s="60">
        <f>NPV(AP47,AQ43:$CI43)</f>
        <v>216.49624547432225</v>
      </c>
      <c r="AQ49" s="60">
        <f>NPV(AQ47,AR43:$CI43)</f>
        <v>208.98385017507658</v>
      </c>
      <c r="AR49" s="60">
        <f>NPV(AR47,AS43:$CI43)</f>
        <v>202.4766426713456</v>
      </c>
      <c r="AS49" s="60">
        <f>NPV(AS47,AT43:$CI43)</f>
        <v>196.997345198815</v>
      </c>
      <c r="AT49" s="60">
        <f>NPV(AT47,AU43:$CI43)</f>
        <v>192.5690253766918</v>
      </c>
      <c r="AU49" s="60">
        <f>NPV(AU47,AV43:$CI43)</f>
        <v>189.21510069729828</v>
      </c>
      <c r="AV49" s="60">
        <f>NPV(AV47,AW43:$CI43)</f>
        <v>186.9593430694613</v>
      </c>
      <c r="AW49" s="60">
        <f>NPV(AW47,AX43:$CI43)</f>
        <v>185.82588341630824</v>
      </c>
      <c r="AX49" s="60">
        <f>NPV(AX47,AY43:$CI43)</f>
        <v>185.83921632809222</v>
      </c>
      <c r="AY49" s="60">
        <f>NPV(AY47,AZ43:$CI43)</f>
        <v>187.0242047706732</v>
      </c>
      <c r="AZ49" s="60">
        <f>NPV(AZ47,BA43:$CI43)</f>
        <v>188.6139105112239</v>
      </c>
      <c r="BA49" s="60">
        <f>NPV(BA47,BB43:$CI43)</f>
        <v>177.3163720038251</v>
      </c>
      <c r="BB49" s="60">
        <f>NPV(BB47,BC43:$CI43)</f>
        <v>167.09598418255132</v>
      </c>
      <c r="BC49" s="60">
        <f>NPV(BC47,BD43:$CI43)</f>
        <v>157.97754118786176</v>
      </c>
      <c r="BD49" s="60">
        <f>NPV(BD47,BE43:$CI43)</f>
        <v>149.9862160136916</v>
      </c>
      <c r="BE49" s="60">
        <f>NPV(BE47,BF43:$CI43)</f>
        <v>143.14756544389883</v>
      </c>
      <c r="BF49" s="60">
        <f>NPV(BF47,BG43:$CI43)</f>
        <v>137.48753504793757</v>
      </c>
      <c r="BG49" s="60">
        <f>NPV(BG47,BH43:$CI43)</f>
        <v>133.03246423643526</v>
      </c>
      <c r="BH49" s="60">
        <f>NPV(BH47,BI43:$CI43)</f>
        <v>129.80909137735753</v>
      </c>
      <c r="BI49" s="60">
        <f>NPV(BI47,BJ43:$CI43)</f>
        <v>127.8445589734521</v>
      </c>
      <c r="BJ49" s="60">
        <f>NPV(BJ47,BK43:$CI43)</f>
        <v>127.16641890167024</v>
      </c>
      <c r="BK49" s="60">
        <f>NPV(BK47,BL43:$CI43)</f>
        <v>127.80263771527359</v>
      </c>
      <c r="BL49" s="60">
        <f>NPV(BL47,BM43:$CI43)</f>
        <v>128.8889601358534</v>
      </c>
      <c r="BM49" s="60">
        <f>NPV(BM47,BN43:$CI43)</f>
        <v>116.45152784260459</v>
      </c>
      <c r="BN49" s="60">
        <f>NPV(BN47,BO43:$CI43)</f>
        <v>105.21983683436702</v>
      </c>
      <c r="BO49" s="60">
        <f>NPV(BO47,BP43:$CI43)</f>
        <v>95.20807029044182</v>
      </c>
      <c r="BP49" s="60">
        <f>NPV(BP47,BQ43:$CI43)</f>
        <v>86.43054375028927</v>
      </c>
      <c r="BQ49" s="60">
        <f>NPV(BQ47,BR43:$CI43)</f>
        <v>78.90170627399968</v>
      </c>
      <c r="BR49" s="60">
        <f>NPV(BR47,BS43:$CI43)</f>
        <v>72.6361416127342</v>
      </c>
      <c r="BS49" s="60">
        <f>NPV(BS47,BT43:$CI43)</f>
        <v>67.64856938922128</v>
      </c>
      <c r="BT49" s="60">
        <f>NPV(BT47,BU43:$CI43)</f>
        <v>63.95384628839391</v>
      </c>
      <c r="BU49" s="60">
        <f>NPV(BU47,BV43:$CI43)</f>
        <v>61.566967258254685</v>
      </c>
      <c r="BV49" s="60">
        <f>NPV(BV47,BW43:$CI43)</f>
        <v>60.503066721055596</v>
      </c>
      <c r="BW49" s="60">
        <f>NPV(BW47,BX43:$CI43)</f>
        <v>60.77741979488071</v>
      </c>
      <c r="BX49" s="60">
        <f>NPV(BX47,BY43:$CI43)</f>
        <v>61.29402786313719</v>
      </c>
      <c r="BY49" s="60">
        <f>NPV(BY47,BZ43:$CI43)</f>
        <v>49.52245921884283</v>
      </c>
      <c r="BZ49" s="60">
        <f>NPV(BZ47,CA43:$CI43)</f>
        <v>38.96601296229567</v>
      </c>
      <c r="CA49" s="60">
        <f>NPV(CA47,CB43:$CI43)</f>
        <v>29.638963175955222</v>
      </c>
      <c r="CB49" s="60">
        <f>NPV(CB47,CC43:$CI43)</f>
        <v>21.5557171086084</v>
      </c>
      <c r="CC49" s="60">
        <f>NPV(CC47,CD43:$CI43)</f>
        <v>14.730816342793187</v>
      </c>
      <c r="CD49" s="60">
        <f>NPV(CD47,CE43:$CI43)</f>
        <v>9.178937972251916</v>
      </c>
      <c r="CE49" s="60">
        <f>NPV(CE47,CF43:$CI43)</f>
        <v>4.914895789499765</v>
      </c>
      <c r="CF49" s="60">
        <f>NPV(CF47,CG43:$CI43)</f>
        <v>1.9536414835947562</v>
      </c>
      <c r="CG49" s="60">
        <f>NPV(CG47,CH43:$CI43)</f>
        <v>0.3102658481962927</v>
      </c>
      <c r="CH49" s="60">
        <f>NPV(CH47,CI43:$CI43)</f>
        <v>1.9163869521739937E-16</v>
      </c>
    </row>
    <row r="50" spans="1:86" ht="12.75" customHeight="1">
      <c r="A50" s="55"/>
      <c r="B50" s="58" t="s">
        <v>56</v>
      </c>
      <c r="C50" s="60">
        <f>C48+C49</f>
        <v>1165.980316183106</v>
      </c>
      <c r="D50" s="60">
        <f aca="true" t="shared" si="51" ref="D50:BO50">D48+D49</f>
        <v>3529.370150453936</v>
      </c>
      <c r="E50" s="60">
        <f t="shared" si="51"/>
        <v>3330.2848972155175</v>
      </c>
      <c r="F50" s="60">
        <f t="shared" si="51"/>
        <v>3128.024265570739</v>
      </c>
      <c r="G50" s="60">
        <f t="shared" si="51"/>
        <v>2922.54885635133</v>
      </c>
      <c r="H50" s="60">
        <f t="shared" si="51"/>
        <v>2713.8188186808325</v>
      </c>
      <c r="I50" s="60">
        <f t="shared" si="51"/>
        <v>2501.7938449887315</v>
      </c>
      <c r="J50" s="60">
        <f t="shared" si="51"/>
        <v>2286.433165970811</v>
      </c>
      <c r="K50" s="60">
        <f t="shared" si="51"/>
        <v>2067.6955454951712</v>
      </c>
      <c r="L50" s="60">
        <f t="shared" si="51"/>
        <v>1845.539275453302</v>
      </c>
      <c r="M50" s="60">
        <f t="shared" si="51"/>
        <v>1619.9221705556627</v>
      </c>
      <c r="N50" s="60">
        <f t="shared" si="51"/>
        <v>1390.8015630711604</v>
      </c>
      <c r="O50" s="60">
        <f t="shared" si="51"/>
        <v>1158.134297509932</v>
      </c>
      <c r="P50" s="60">
        <f t="shared" si="51"/>
        <v>3819.9374859127947</v>
      </c>
      <c r="Q50" s="60">
        <f t="shared" si="51"/>
        <v>3594.2683557417195</v>
      </c>
      <c r="R50" s="60">
        <f t="shared" si="51"/>
        <v>3365.0097831908356</v>
      </c>
      <c r="S50" s="60">
        <f t="shared" si="51"/>
        <v>3132.1172758458233</v>
      </c>
      <c r="T50" s="60">
        <f t="shared" si="51"/>
        <v>2895.5458314764855</v>
      </c>
      <c r="U50" s="60">
        <f t="shared" si="51"/>
        <v>2655.2499324115756</v>
      </c>
      <c r="V50" s="60">
        <f t="shared" si="51"/>
        <v>2411.1835398529747</v>
      </c>
      <c r="W50" s="60">
        <f t="shared" si="51"/>
        <v>2163.3000881285784</v>
      </c>
      <c r="X50" s="60">
        <f t="shared" si="51"/>
        <v>1911.5524788832074</v>
      </c>
      <c r="Y50" s="60">
        <f t="shared" si="51"/>
        <v>1655.8930752069298</v>
      </c>
      <c r="Z50" s="60">
        <f t="shared" si="51"/>
        <v>1396.2736957001025</v>
      </c>
      <c r="AA50" s="60">
        <f t="shared" si="51"/>
        <v>1132.6456084744698</v>
      </c>
      <c r="AB50" s="60">
        <f t="shared" si="51"/>
        <v>4130.566929049079</v>
      </c>
      <c r="AC50" s="60">
        <f t="shared" si="51"/>
        <v>3874.7997135734586</v>
      </c>
      <c r="AD50" s="60">
        <f t="shared" si="51"/>
        <v>3614.975265055954</v>
      </c>
      <c r="AE50" s="60">
        <f t="shared" si="51"/>
        <v>3351.043341574499</v>
      </c>
      <c r="AF50" s="60">
        <f t="shared" si="51"/>
        <v>3082.9531258263205</v>
      </c>
      <c r="AG50" s="60">
        <f t="shared" si="51"/>
        <v>2810.6532187816206</v>
      </c>
      <c r="AH50" s="60">
        <f t="shared" si="51"/>
        <v>2534.0916332688885</v>
      </c>
      <c r="AI50" s="60">
        <f t="shared" si="51"/>
        <v>2253.2157874910517</v>
      </c>
      <c r="AJ50" s="60">
        <f t="shared" si="51"/>
        <v>1967.9724984717432</v>
      </c>
      <c r="AK50" s="60">
        <f t="shared" si="51"/>
        <v>1678.3079754309717</v>
      </c>
      <c r="AL50" s="60">
        <f t="shared" si="51"/>
        <v>1384.1678130894045</v>
      </c>
      <c r="AM50" s="60">
        <f t="shared" si="51"/>
        <v>1085.4969849005536</v>
      </c>
      <c r="AN50" s="60">
        <f t="shared" si="51"/>
        <v>4462.007997575833</v>
      </c>
      <c r="AO50" s="60">
        <f t="shared" si="51"/>
        <v>4172.167542533696</v>
      </c>
      <c r="AP50" s="60">
        <f t="shared" si="51"/>
        <v>3877.7413935314485</v>
      </c>
      <c r="AQ50" s="60">
        <f t="shared" si="51"/>
        <v>3578.6728185449174</v>
      </c>
      <c r="AR50" s="60">
        <f t="shared" si="51"/>
        <v>3274.904436192103</v>
      </c>
      <c r="AS50" s="60">
        <f t="shared" si="51"/>
        <v>2966.37820857347</v>
      </c>
      <c r="AT50" s="60">
        <f t="shared" si="51"/>
        <v>2653.0354340350905</v>
      </c>
      <c r="AU50" s="60">
        <f t="shared" si="51"/>
        <v>2334.816739853804</v>
      </c>
      <c r="AV50" s="60">
        <f t="shared" si="51"/>
        <v>2011.662074843553</v>
      </c>
      <c r="AW50" s="60">
        <f t="shared" si="51"/>
        <v>1683.5107018820825</v>
      </c>
      <c r="AX50" s="60">
        <f t="shared" si="51"/>
        <v>1350.301190357145</v>
      </c>
      <c r="AY50" s="60">
        <f t="shared" si="51"/>
        <v>1011.9714085313556</v>
      </c>
      <c r="AZ50" s="60">
        <f t="shared" si="51"/>
        <v>4814.913385134512</v>
      </c>
      <c r="BA50" s="60">
        <f t="shared" si="51"/>
        <v>4486.503499903136</v>
      </c>
      <c r="BB50" s="60">
        <f t="shared" si="51"/>
        <v>4152.910951488149</v>
      </c>
      <c r="BC50" s="60">
        <f t="shared" si="51"/>
        <v>3814.0716820228904</v>
      </c>
      <c r="BD50" s="60">
        <f t="shared" si="51"/>
        <v>3469.9209008162256</v>
      </c>
      <c r="BE50" s="60">
        <f t="shared" si="51"/>
        <v>3120.3930762753657</v>
      </c>
      <c r="BF50" s="60">
        <f t="shared" si="51"/>
        <v>2765.4219277416637</v>
      </c>
      <c r="BG50" s="60">
        <f t="shared" si="51"/>
        <v>2404.9404172384534</v>
      </c>
      <c r="BH50" s="60">
        <f t="shared" si="51"/>
        <v>2038.8807411299904</v>
      </c>
      <c r="BI50" s="60">
        <f t="shared" si="51"/>
        <v>1667.1743216905822</v>
      </c>
      <c r="BJ50" s="60">
        <f t="shared" si="51"/>
        <v>1289.7517985829106</v>
      </c>
      <c r="BK50" s="60">
        <f t="shared" si="51"/>
        <v>906.5430202446298</v>
      </c>
      <c r="BL50" s="60">
        <f t="shared" si="51"/>
        <v>4894.539357800111</v>
      </c>
      <c r="BM50" s="60">
        <f t="shared" si="51"/>
        <v>4524.945711279042</v>
      </c>
      <c r="BN50" s="60">
        <f t="shared" si="51"/>
        <v>4153.521978222048</v>
      </c>
      <c r="BO50" s="60">
        <f t="shared" si="51"/>
        <v>3780.2565372719523</v>
      </c>
      <c r="BP50" s="60">
        <f aca="true" t="shared" si="52" ref="BP50:CH50">BP48+BP49</f>
        <v>3405.1376800931766</v>
      </c>
      <c r="BQ50" s="60">
        <f t="shared" si="52"/>
        <v>3028.153610667835</v>
      </c>
      <c r="BR50" s="60">
        <f t="shared" si="52"/>
        <v>2649.2924445859503</v>
      </c>
      <c r="BS50" s="60">
        <f t="shared" si="52"/>
        <v>2268.5422083297435</v>
      </c>
      <c r="BT50" s="60">
        <f t="shared" si="52"/>
        <v>1885.8908385519444</v>
      </c>
      <c r="BU50" s="60">
        <f t="shared" si="52"/>
        <v>1501.326181348079</v>
      </c>
      <c r="BV50" s="60">
        <f t="shared" si="52"/>
        <v>1114.8359915226772</v>
      </c>
      <c r="BW50" s="60">
        <f t="shared" si="52"/>
        <v>726.4079318493503</v>
      </c>
      <c r="BX50" s="60">
        <f t="shared" si="52"/>
        <v>4348.043540779191</v>
      </c>
      <c r="BY50" s="60">
        <f t="shared" si="52"/>
        <v>3975.0451003867183</v>
      </c>
      <c r="BZ50" s="60">
        <f t="shared" si="52"/>
        <v>3600.191353972132</v>
      </c>
      <c r="CA50" s="60">
        <f t="shared" si="52"/>
        <v>3223.470476976409</v>
      </c>
      <c r="CB50" s="60">
        <f t="shared" si="52"/>
        <v>2844.8705561683996</v>
      </c>
      <c r="CC50" s="60">
        <f t="shared" si="52"/>
        <v>2464.3795889266266</v>
      </c>
      <c r="CD50" s="60">
        <f t="shared" si="52"/>
        <v>2081.9854825150815</v>
      </c>
      <c r="CE50" s="60">
        <f t="shared" si="52"/>
        <v>1697.6760533529775</v>
      </c>
      <c r="CF50" s="60">
        <f t="shared" si="52"/>
        <v>1311.4390262783957</v>
      </c>
      <c r="CG50" s="60">
        <f t="shared" si="52"/>
        <v>923.262033805787</v>
      </c>
      <c r="CH50" s="60">
        <f t="shared" si="52"/>
        <v>533.1326153772641</v>
      </c>
    </row>
    <row r="51" spans="2:86" ht="12.75" customHeight="1">
      <c r="B51" s="58" t="s">
        <v>57</v>
      </c>
      <c r="C51" s="61">
        <f aca="true" t="shared" si="53" ref="C51:AH51">C50-C9</f>
        <v>1165.980316183106</v>
      </c>
      <c r="D51" s="61">
        <f t="shared" si="53"/>
        <v>1175.891148870664</v>
      </c>
      <c r="E51" s="60">
        <f t="shared" si="53"/>
        <v>1190.8285295393885</v>
      </c>
      <c r="F51" s="60">
        <f t="shared" si="53"/>
        <v>1205.4434304125925</v>
      </c>
      <c r="G51" s="60">
        <f t="shared" si="53"/>
        <v>1219.727119324931</v>
      </c>
      <c r="H51" s="60">
        <f t="shared" si="53"/>
        <v>1233.670725486948</v>
      </c>
      <c r="I51" s="60">
        <f t="shared" si="53"/>
        <v>1247.2652376492952</v>
      </c>
      <c r="J51" s="60">
        <f t="shared" si="53"/>
        <v>1260.501502244726</v>
      </c>
      <c r="K51" s="60">
        <f t="shared" si="53"/>
        <v>1273.3702215076319</v>
      </c>
      <c r="L51" s="60">
        <f t="shared" si="53"/>
        <v>1285.8619515708208</v>
      </c>
      <c r="M51" s="60">
        <f t="shared" si="53"/>
        <v>1297.9671005393252</v>
      </c>
      <c r="N51" s="60">
        <f t="shared" si="53"/>
        <v>1309.675926540943</v>
      </c>
      <c r="O51" s="60">
        <f t="shared" si="53"/>
        <v>1158.134297509932</v>
      </c>
      <c r="P51" s="60">
        <f t="shared" si="53"/>
        <v>1167.9784390387672</v>
      </c>
      <c r="Q51" s="60">
        <f t="shared" si="53"/>
        <v>1183.4753697690317</v>
      </c>
      <c r="R51" s="60">
        <f t="shared" si="53"/>
        <v>1198.597575682611</v>
      </c>
      <c r="S51" s="60">
        <f t="shared" si="53"/>
        <v>1213.3351207116789</v>
      </c>
      <c r="T51" s="60">
        <f t="shared" si="53"/>
        <v>1227.6779117635097</v>
      </c>
      <c r="U51" s="60">
        <f t="shared" si="53"/>
        <v>1241.615696644898</v>
      </c>
      <c r="V51" s="60">
        <f t="shared" si="53"/>
        <v>1255.1380619614881</v>
      </c>
      <c r="W51" s="60">
        <f t="shared" si="53"/>
        <v>1268.2344309917335</v>
      </c>
      <c r="X51" s="60">
        <f t="shared" si="53"/>
        <v>1280.894061535151</v>
      </c>
      <c r="Y51" s="60">
        <f t="shared" si="53"/>
        <v>1293.1060437346305</v>
      </c>
      <c r="Z51" s="60">
        <f t="shared" si="53"/>
        <v>1304.8592978724655</v>
      </c>
      <c r="AA51" s="60">
        <f t="shared" si="53"/>
        <v>1132.6456084744698</v>
      </c>
      <c r="AB51" s="60">
        <f t="shared" si="53"/>
        <v>1142.2730961465022</v>
      </c>
      <c r="AC51" s="60">
        <f t="shared" si="53"/>
        <v>1158.2578345128427</v>
      </c>
      <c r="AD51" s="60">
        <f t="shared" si="53"/>
        <v>1173.807764052231</v>
      </c>
      <c r="AE51" s="60">
        <f t="shared" si="53"/>
        <v>1188.9115817987804</v>
      </c>
      <c r="AF51" s="60">
        <f t="shared" si="53"/>
        <v>1203.5578069396006</v>
      </c>
      <c r="AG51" s="60">
        <f t="shared" si="53"/>
        <v>1217.7347784682493</v>
      </c>
      <c r="AH51" s="60">
        <f t="shared" si="53"/>
        <v>1231.430652809886</v>
      </c>
      <c r="AI51" s="60">
        <f aca="true" t="shared" si="54" ref="AI51:BN51">AI50-AI9</f>
        <v>1244.6334014177346</v>
      </c>
      <c r="AJ51" s="60">
        <f t="shared" si="54"/>
        <v>1257.330808340539</v>
      </c>
      <c r="AK51" s="60">
        <f t="shared" si="54"/>
        <v>1269.51046776071</v>
      </c>
      <c r="AL51" s="60">
        <f t="shared" si="54"/>
        <v>1281.1597815027815</v>
      </c>
      <c r="AM51" s="60">
        <f t="shared" si="54"/>
        <v>1085.4969849005536</v>
      </c>
      <c r="AN51" s="60">
        <f t="shared" si="54"/>
        <v>1094.723709272208</v>
      </c>
      <c r="AO51" s="60">
        <f t="shared" si="54"/>
        <v>1111.1001578064597</v>
      </c>
      <c r="AP51" s="60">
        <f t="shared" si="54"/>
        <v>1126.9727506557429</v>
      </c>
      <c r="AQ51" s="60">
        <f t="shared" si="54"/>
        <v>1142.3286331863542</v>
      </c>
      <c r="AR51" s="60">
        <f t="shared" si="54"/>
        <v>1157.1547493576913</v>
      </c>
      <c r="AS51" s="60">
        <f t="shared" si="54"/>
        <v>1171.437839069585</v>
      </c>
      <c r="AT51" s="60">
        <f t="shared" si="54"/>
        <v>1185.1644354776336</v>
      </c>
      <c r="AU51" s="60">
        <f t="shared" si="54"/>
        <v>1198.3208622761638</v>
      </c>
      <c r="AV51" s="60">
        <f t="shared" si="54"/>
        <v>1210.893230948424</v>
      </c>
      <c r="AW51" s="60">
        <f t="shared" si="54"/>
        <v>1222.8674379836648</v>
      </c>
      <c r="AX51" s="60">
        <f t="shared" si="54"/>
        <v>1234.2291620607125</v>
      </c>
      <c r="AY51" s="60">
        <f t="shared" si="54"/>
        <v>1011.9714085313556</v>
      </c>
      <c r="AZ51" s="60">
        <f t="shared" si="54"/>
        <v>1020.573165503873</v>
      </c>
      <c r="BA51" s="60">
        <f t="shared" si="54"/>
        <v>1037.2161518718794</v>
      </c>
      <c r="BB51" s="60">
        <f t="shared" si="54"/>
        <v>1053.2759925936562</v>
      </c>
      <c r="BC51" s="60">
        <f t="shared" si="54"/>
        <v>1068.73807194438</v>
      </c>
      <c r="BD51" s="60">
        <f t="shared" si="54"/>
        <v>1083.587546137072</v>
      </c>
      <c r="BE51" s="60">
        <f t="shared" si="54"/>
        <v>1097.8093403240632</v>
      </c>
      <c r="BF51" s="60">
        <f t="shared" si="54"/>
        <v>1111.3881455623143</v>
      </c>
      <c r="BG51" s="60">
        <f t="shared" si="54"/>
        <v>1124.3084157421713</v>
      </c>
      <c r="BH51" s="60">
        <f t="shared" si="54"/>
        <v>1136.5543644791205</v>
      </c>
      <c r="BI51" s="60">
        <f t="shared" si="54"/>
        <v>1148.1099619681604</v>
      </c>
      <c r="BJ51" s="60">
        <f t="shared" si="54"/>
        <v>1158.9589318003063</v>
      </c>
      <c r="BK51" s="60">
        <f t="shared" si="54"/>
        <v>906.5430202446298</v>
      </c>
      <c r="BL51" s="60">
        <f t="shared" si="54"/>
        <v>914.2486359167096</v>
      </c>
      <c r="BM51" s="60">
        <f t="shared" si="54"/>
        <v>930.3783598379569</v>
      </c>
      <c r="BN51" s="60">
        <f t="shared" si="54"/>
        <v>945.8351673346046</v>
      </c>
      <c r="BO51" s="60">
        <f aca="true" t="shared" si="55" ref="BO51:CH51">BO50-BO9</f>
        <v>960.6109085598123</v>
      </c>
      <c r="BP51" s="60">
        <f t="shared" si="55"/>
        <v>974.6973571028666</v>
      </c>
      <c r="BQ51" s="60">
        <f t="shared" si="55"/>
        <v>988.0862093165199</v>
      </c>
      <c r="BR51" s="60">
        <f t="shared" si="55"/>
        <v>1000.7690836385473</v>
      </c>
      <c r="BS51" s="60">
        <f t="shared" si="55"/>
        <v>1012.7375199074647</v>
      </c>
      <c r="BT51" s="60">
        <f t="shared" si="55"/>
        <v>1023.9829786723649</v>
      </c>
      <c r="BU51" s="60">
        <f t="shared" si="55"/>
        <v>1034.4968404968267</v>
      </c>
      <c r="BV51" s="60">
        <f t="shared" si="55"/>
        <v>1044.2704052568374</v>
      </c>
      <c r="BW51" s="60">
        <f t="shared" si="55"/>
        <v>726.4079318493502</v>
      </c>
      <c r="BX51" s="60">
        <f t="shared" si="55"/>
        <v>732.5823992700689</v>
      </c>
      <c r="BY51" s="60">
        <f t="shared" si="55"/>
        <v>746.4018180610342</v>
      </c>
      <c r="BZ51" s="60">
        <f t="shared" si="55"/>
        <v>759.526384407437</v>
      </c>
      <c r="CA51" s="60">
        <f t="shared" si="55"/>
        <v>771.9477551109858</v>
      </c>
      <c r="CB51" s="60">
        <f t="shared" si="55"/>
        <v>783.6575087453461</v>
      </c>
      <c r="CC51" s="60">
        <f t="shared" si="55"/>
        <v>794.6471449692701</v>
      </c>
      <c r="CD51" s="60">
        <f t="shared" si="55"/>
        <v>804.9080838338191</v>
      </c>
      <c r="CE51" s="60">
        <f t="shared" si="55"/>
        <v>814.4316650836375</v>
      </c>
      <c r="CF51" s="60">
        <f t="shared" si="55"/>
        <v>823.2091474522138</v>
      </c>
      <c r="CG51" s="60">
        <f t="shared" si="55"/>
        <v>831.2317079510926</v>
      </c>
      <c r="CH51" s="60">
        <f t="shared" si="55"/>
        <v>533.1326153772641</v>
      </c>
    </row>
    <row r="53" spans="1:2" ht="15.75" thickBot="1">
      <c r="A53" s="55"/>
      <c r="B53" s="72" t="s">
        <v>76</v>
      </c>
    </row>
    <row r="54" spans="1:88" ht="15.75" thickBot="1">
      <c r="A54" s="55"/>
      <c r="B54" s="57"/>
      <c r="C54" s="62">
        <v>37928</v>
      </c>
      <c r="D54" s="63">
        <v>37958</v>
      </c>
      <c r="E54" s="63">
        <v>37989</v>
      </c>
      <c r="F54" s="63">
        <v>38020</v>
      </c>
      <c r="G54" s="63">
        <v>38049</v>
      </c>
      <c r="H54" s="63">
        <v>38080</v>
      </c>
      <c r="I54" s="63">
        <v>38110</v>
      </c>
      <c r="J54" s="63">
        <v>38141</v>
      </c>
      <c r="K54" s="63">
        <v>38171</v>
      </c>
      <c r="L54" s="63">
        <v>38202</v>
      </c>
      <c r="M54" s="63">
        <v>38233</v>
      </c>
      <c r="N54" s="63">
        <v>38263</v>
      </c>
      <c r="O54" s="63">
        <v>38294</v>
      </c>
      <c r="P54" s="64">
        <v>38324</v>
      </c>
      <c r="Q54" s="64">
        <v>38355</v>
      </c>
      <c r="R54" s="64">
        <v>38386</v>
      </c>
      <c r="S54" s="64">
        <v>38414</v>
      </c>
      <c r="T54" s="64">
        <v>38445</v>
      </c>
      <c r="U54" s="64">
        <v>38475</v>
      </c>
      <c r="V54" s="64">
        <v>38506</v>
      </c>
      <c r="W54" s="64">
        <v>38536</v>
      </c>
      <c r="X54" s="64">
        <v>38567</v>
      </c>
      <c r="Y54" s="64">
        <v>38598</v>
      </c>
      <c r="Z54" s="64">
        <v>38628</v>
      </c>
      <c r="AA54" s="64">
        <v>38659</v>
      </c>
      <c r="AB54" s="64">
        <v>38689</v>
      </c>
      <c r="AC54" s="64">
        <v>38720</v>
      </c>
      <c r="AD54" s="64">
        <v>38751</v>
      </c>
      <c r="AE54" s="64">
        <v>38779</v>
      </c>
      <c r="AF54" s="64">
        <v>38810</v>
      </c>
      <c r="AG54" s="64">
        <v>38840</v>
      </c>
      <c r="AH54" s="64">
        <v>38871</v>
      </c>
      <c r="AI54" s="64">
        <v>38901</v>
      </c>
      <c r="AJ54" s="64">
        <v>38932</v>
      </c>
      <c r="AK54" s="64">
        <v>38963</v>
      </c>
      <c r="AL54" s="64">
        <v>38993</v>
      </c>
      <c r="AM54" s="64">
        <v>39024</v>
      </c>
      <c r="AN54" s="64">
        <v>39054</v>
      </c>
      <c r="AO54" s="64">
        <v>39085</v>
      </c>
      <c r="AP54" s="64">
        <v>39116</v>
      </c>
      <c r="AQ54" s="64">
        <v>39144</v>
      </c>
      <c r="AR54" s="64">
        <v>39175</v>
      </c>
      <c r="AS54" s="64">
        <v>39205</v>
      </c>
      <c r="AT54" s="64">
        <v>39236</v>
      </c>
      <c r="AU54" s="64">
        <v>39266</v>
      </c>
      <c r="AV54" s="64">
        <v>39297</v>
      </c>
      <c r="AW54" s="64">
        <v>39328</v>
      </c>
      <c r="AX54" s="64">
        <v>39358</v>
      </c>
      <c r="AY54" s="64">
        <v>39389</v>
      </c>
      <c r="AZ54" s="64">
        <v>39419</v>
      </c>
      <c r="BA54" s="64">
        <v>39450</v>
      </c>
      <c r="BB54" s="64">
        <v>39481</v>
      </c>
      <c r="BC54" s="64">
        <v>39510</v>
      </c>
      <c r="BD54" s="64">
        <v>39541</v>
      </c>
      <c r="BE54" s="64">
        <v>39571</v>
      </c>
      <c r="BF54" s="64">
        <v>39602</v>
      </c>
      <c r="BG54" s="64">
        <v>39632</v>
      </c>
      <c r="BH54" s="64">
        <v>39663</v>
      </c>
      <c r="BI54" s="64">
        <v>39694</v>
      </c>
      <c r="BJ54" s="64">
        <v>39724</v>
      </c>
      <c r="BK54" s="64">
        <v>39755</v>
      </c>
      <c r="BL54" s="64">
        <v>39785</v>
      </c>
      <c r="BM54" s="64">
        <v>39816</v>
      </c>
      <c r="BN54" s="64">
        <v>39847</v>
      </c>
      <c r="BO54" s="64">
        <v>39875</v>
      </c>
      <c r="BP54" s="64">
        <v>39906</v>
      </c>
      <c r="BQ54" s="64">
        <v>39936</v>
      </c>
      <c r="BR54" s="64">
        <v>39967</v>
      </c>
      <c r="BS54" s="64">
        <v>39997</v>
      </c>
      <c r="BT54" s="64">
        <v>40028</v>
      </c>
      <c r="BU54" s="64">
        <v>40059</v>
      </c>
      <c r="BV54" s="64">
        <v>40089</v>
      </c>
      <c r="BW54" s="64">
        <v>40120</v>
      </c>
      <c r="BX54" s="64">
        <v>40150</v>
      </c>
      <c r="BY54" s="64">
        <v>40181</v>
      </c>
      <c r="BZ54" s="64">
        <v>40212</v>
      </c>
      <c r="CA54" s="64">
        <v>40240</v>
      </c>
      <c r="CB54" s="64">
        <v>40271</v>
      </c>
      <c r="CC54" s="64">
        <v>40301</v>
      </c>
      <c r="CD54" s="64">
        <v>40332</v>
      </c>
      <c r="CE54" s="64">
        <v>40362</v>
      </c>
      <c r="CF54" s="64">
        <v>40393</v>
      </c>
      <c r="CG54" s="64">
        <v>40424</v>
      </c>
      <c r="CH54" s="64">
        <v>40454</v>
      </c>
      <c r="CI54" s="64">
        <v>40485</v>
      </c>
      <c r="CJ54" s="13">
        <v>40515</v>
      </c>
    </row>
    <row r="55" spans="1:88" s="77" customFormat="1" ht="13.5" customHeight="1">
      <c r="A55" s="73"/>
      <c r="B55" s="74" t="s">
        <v>58</v>
      </c>
      <c r="C55" s="75">
        <v>0.005</v>
      </c>
      <c r="D55" s="75">
        <f>C55</f>
        <v>0.005</v>
      </c>
      <c r="E55" s="75">
        <f aca="true" t="shared" si="56" ref="E55:BP55">D55</f>
        <v>0.005</v>
      </c>
      <c r="F55" s="75">
        <f t="shared" si="56"/>
        <v>0.005</v>
      </c>
      <c r="G55" s="75">
        <f t="shared" si="56"/>
        <v>0.005</v>
      </c>
      <c r="H55" s="75">
        <f t="shared" si="56"/>
        <v>0.005</v>
      </c>
      <c r="I55" s="75">
        <f t="shared" si="56"/>
        <v>0.005</v>
      </c>
      <c r="J55" s="75">
        <f t="shared" si="56"/>
        <v>0.005</v>
      </c>
      <c r="K55" s="75">
        <f t="shared" si="56"/>
        <v>0.005</v>
      </c>
      <c r="L55" s="75">
        <f t="shared" si="56"/>
        <v>0.005</v>
      </c>
      <c r="M55" s="75">
        <f t="shared" si="56"/>
        <v>0.005</v>
      </c>
      <c r="N55" s="75">
        <f t="shared" si="56"/>
        <v>0.005</v>
      </c>
      <c r="O55" s="75">
        <f t="shared" si="56"/>
        <v>0.005</v>
      </c>
      <c r="P55" s="75">
        <f t="shared" si="56"/>
        <v>0.005</v>
      </c>
      <c r="Q55" s="75">
        <f t="shared" si="56"/>
        <v>0.005</v>
      </c>
      <c r="R55" s="75">
        <f t="shared" si="56"/>
        <v>0.005</v>
      </c>
      <c r="S55" s="75">
        <f t="shared" si="56"/>
        <v>0.005</v>
      </c>
      <c r="T55" s="75">
        <f t="shared" si="56"/>
        <v>0.005</v>
      </c>
      <c r="U55" s="75">
        <f t="shared" si="56"/>
        <v>0.005</v>
      </c>
      <c r="V55" s="75">
        <f t="shared" si="56"/>
        <v>0.005</v>
      </c>
      <c r="W55" s="75">
        <f t="shared" si="56"/>
        <v>0.005</v>
      </c>
      <c r="X55" s="75">
        <f t="shared" si="56"/>
        <v>0.005</v>
      </c>
      <c r="Y55" s="75">
        <f t="shared" si="56"/>
        <v>0.005</v>
      </c>
      <c r="Z55" s="75">
        <f t="shared" si="56"/>
        <v>0.005</v>
      </c>
      <c r="AA55" s="75">
        <f t="shared" si="56"/>
        <v>0.005</v>
      </c>
      <c r="AB55" s="75">
        <f t="shared" si="56"/>
        <v>0.005</v>
      </c>
      <c r="AC55" s="75">
        <f t="shared" si="56"/>
        <v>0.005</v>
      </c>
      <c r="AD55" s="75">
        <f t="shared" si="56"/>
        <v>0.005</v>
      </c>
      <c r="AE55" s="75">
        <f t="shared" si="56"/>
        <v>0.005</v>
      </c>
      <c r="AF55" s="75">
        <f t="shared" si="56"/>
        <v>0.005</v>
      </c>
      <c r="AG55" s="75">
        <f t="shared" si="56"/>
        <v>0.005</v>
      </c>
      <c r="AH55" s="75">
        <f t="shared" si="56"/>
        <v>0.005</v>
      </c>
      <c r="AI55" s="75">
        <f t="shared" si="56"/>
        <v>0.005</v>
      </c>
      <c r="AJ55" s="75">
        <f t="shared" si="56"/>
        <v>0.005</v>
      </c>
      <c r="AK55" s="75">
        <f t="shared" si="56"/>
        <v>0.005</v>
      </c>
      <c r="AL55" s="75">
        <f t="shared" si="56"/>
        <v>0.005</v>
      </c>
      <c r="AM55" s="75">
        <f t="shared" si="56"/>
        <v>0.005</v>
      </c>
      <c r="AN55" s="75">
        <f t="shared" si="56"/>
        <v>0.005</v>
      </c>
      <c r="AO55" s="75">
        <f t="shared" si="56"/>
        <v>0.005</v>
      </c>
      <c r="AP55" s="75">
        <f t="shared" si="56"/>
        <v>0.005</v>
      </c>
      <c r="AQ55" s="75">
        <f t="shared" si="56"/>
        <v>0.005</v>
      </c>
      <c r="AR55" s="75">
        <f t="shared" si="56"/>
        <v>0.005</v>
      </c>
      <c r="AS55" s="75">
        <f t="shared" si="56"/>
        <v>0.005</v>
      </c>
      <c r="AT55" s="75">
        <f t="shared" si="56"/>
        <v>0.005</v>
      </c>
      <c r="AU55" s="75">
        <f t="shared" si="56"/>
        <v>0.005</v>
      </c>
      <c r="AV55" s="75">
        <f t="shared" si="56"/>
        <v>0.005</v>
      </c>
      <c r="AW55" s="75">
        <f t="shared" si="56"/>
        <v>0.005</v>
      </c>
      <c r="AX55" s="75">
        <f t="shared" si="56"/>
        <v>0.005</v>
      </c>
      <c r="AY55" s="75">
        <f t="shared" si="56"/>
        <v>0.005</v>
      </c>
      <c r="AZ55" s="75">
        <f t="shared" si="56"/>
        <v>0.005</v>
      </c>
      <c r="BA55" s="75">
        <f t="shared" si="56"/>
        <v>0.005</v>
      </c>
      <c r="BB55" s="75">
        <f t="shared" si="56"/>
        <v>0.005</v>
      </c>
      <c r="BC55" s="75">
        <f t="shared" si="56"/>
        <v>0.005</v>
      </c>
      <c r="BD55" s="75">
        <f t="shared" si="56"/>
        <v>0.005</v>
      </c>
      <c r="BE55" s="75">
        <f t="shared" si="56"/>
        <v>0.005</v>
      </c>
      <c r="BF55" s="75">
        <f t="shared" si="56"/>
        <v>0.005</v>
      </c>
      <c r="BG55" s="75">
        <f t="shared" si="56"/>
        <v>0.005</v>
      </c>
      <c r="BH55" s="75">
        <f t="shared" si="56"/>
        <v>0.005</v>
      </c>
      <c r="BI55" s="75">
        <f t="shared" si="56"/>
        <v>0.005</v>
      </c>
      <c r="BJ55" s="75">
        <f t="shared" si="56"/>
        <v>0.005</v>
      </c>
      <c r="BK55" s="75">
        <f t="shared" si="56"/>
        <v>0.005</v>
      </c>
      <c r="BL55" s="75">
        <f t="shared" si="56"/>
        <v>0.005</v>
      </c>
      <c r="BM55" s="75">
        <f t="shared" si="56"/>
        <v>0.005</v>
      </c>
      <c r="BN55" s="75">
        <f t="shared" si="56"/>
        <v>0.005</v>
      </c>
      <c r="BO55" s="75">
        <f t="shared" si="56"/>
        <v>0.005</v>
      </c>
      <c r="BP55" s="75">
        <f t="shared" si="56"/>
        <v>0.005</v>
      </c>
      <c r="BQ55" s="75">
        <f aca="true" t="shared" si="57" ref="BQ55:CI55">BP55</f>
        <v>0.005</v>
      </c>
      <c r="BR55" s="75">
        <f t="shared" si="57"/>
        <v>0.005</v>
      </c>
      <c r="BS55" s="75">
        <f t="shared" si="57"/>
        <v>0.005</v>
      </c>
      <c r="BT55" s="75">
        <f t="shared" si="57"/>
        <v>0.005</v>
      </c>
      <c r="BU55" s="75">
        <f t="shared" si="57"/>
        <v>0.005</v>
      </c>
      <c r="BV55" s="75">
        <f t="shared" si="57"/>
        <v>0.005</v>
      </c>
      <c r="BW55" s="75">
        <f t="shared" si="57"/>
        <v>0.005</v>
      </c>
      <c r="BX55" s="75">
        <f t="shared" si="57"/>
        <v>0.005</v>
      </c>
      <c r="BY55" s="75">
        <f t="shared" si="57"/>
        <v>0.005</v>
      </c>
      <c r="BZ55" s="75">
        <f t="shared" si="57"/>
        <v>0.005</v>
      </c>
      <c r="CA55" s="75">
        <f t="shared" si="57"/>
        <v>0.005</v>
      </c>
      <c r="CB55" s="75">
        <f t="shared" si="57"/>
        <v>0.005</v>
      </c>
      <c r="CC55" s="75">
        <f t="shared" si="57"/>
        <v>0.005</v>
      </c>
      <c r="CD55" s="75">
        <f t="shared" si="57"/>
        <v>0.005</v>
      </c>
      <c r="CE55" s="75">
        <f t="shared" si="57"/>
        <v>0.005</v>
      </c>
      <c r="CF55" s="75">
        <f t="shared" si="57"/>
        <v>0.005</v>
      </c>
      <c r="CG55" s="75">
        <f t="shared" si="57"/>
        <v>0.005</v>
      </c>
      <c r="CH55" s="75">
        <f t="shared" si="57"/>
        <v>0.005</v>
      </c>
      <c r="CI55" s="75">
        <f t="shared" si="57"/>
        <v>0.005</v>
      </c>
      <c r="CJ55" s="76"/>
    </row>
    <row r="56" spans="1:91" s="77" customFormat="1" ht="13.5" customHeight="1">
      <c r="A56" s="73"/>
      <c r="B56" s="78" t="s">
        <v>59</v>
      </c>
      <c r="C56" s="79"/>
      <c r="D56" s="79">
        <f aca="true" t="shared" si="58" ref="D56:AI56">D47+C9*0.6/C51*(D47-D55)</f>
        <v>0.0085</v>
      </c>
      <c r="E56" s="79">
        <f t="shared" si="58"/>
        <v>0.012703030108757521</v>
      </c>
      <c r="F56" s="79">
        <f t="shared" si="58"/>
        <v>0.012272884391556948</v>
      </c>
      <c r="G56" s="79">
        <f t="shared" si="58"/>
        <v>0.01184932328798723</v>
      </c>
      <c r="H56" s="79">
        <f t="shared" si="58"/>
        <v>0.011431742347201863</v>
      </c>
      <c r="I56" s="79">
        <f t="shared" si="58"/>
        <v>0.011019562904015788</v>
      </c>
      <c r="J56" s="79">
        <f t="shared" si="58"/>
        <v>0.010612229216279646</v>
      </c>
      <c r="K56" s="79">
        <f t="shared" si="58"/>
        <v>0.010209205812121668</v>
      </c>
      <c r="L56" s="79">
        <f t="shared" si="58"/>
        <v>0.009809975019204449</v>
      </c>
      <c r="M56" s="79">
        <f t="shared" si="58"/>
        <v>0.009414034651011663</v>
      </c>
      <c r="N56" s="79">
        <f t="shared" si="58"/>
        <v>0.009020895827601006</v>
      </c>
      <c r="O56" s="79">
        <f t="shared" si="58"/>
        <v>0.00863008091029314</v>
      </c>
      <c r="P56" s="79">
        <f t="shared" si="58"/>
        <v>0.0085</v>
      </c>
      <c r="Q56" s="79">
        <f t="shared" si="58"/>
        <v>0.01326816507248094</v>
      </c>
      <c r="R56" s="79">
        <f t="shared" si="58"/>
        <v>0.01277779521218991</v>
      </c>
      <c r="S56" s="79">
        <f t="shared" si="58"/>
        <v>0.012295657298218975</v>
      </c>
      <c r="T56" s="79">
        <f t="shared" si="58"/>
        <v>0.011820964222496292</v>
      </c>
      <c r="U56" s="79">
        <f t="shared" si="58"/>
        <v>0.011352965421823073</v>
      </c>
      <c r="V56" s="79">
        <f t="shared" si="58"/>
        <v>0.010890942626717656</v>
      </c>
      <c r="W56" s="79">
        <f t="shared" si="58"/>
        <v>0.010434205946856715</v>
      </c>
      <c r="X56" s="79">
        <f t="shared" si="58"/>
        <v>0.009982090246136542</v>
      </c>
      <c r="Y56" s="79">
        <f t="shared" si="58"/>
        <v>0.009533951765568847</v>
      </c>
      <c r="Z56" s="79">
        <f t="shared" si="58"/>
        <v>0.009089164956565756</v>
      </c>
      <c r="AA56" s="79">
        <f t="shared" si="58"/>
        <v>0.008647119490776546</v>
      </c>
      <c r="AB56" s="79">
        <f t="shared" si="58"/>
        <v>0.0085</v>
      </c>
      <c r="AC56" s="79">
        <f t="shared" si="58"/>
        <v>0.013993797473008641</v>
      </c>
      <c r="AD56" s="79">
        <f t="shared" si="58"/>
        <v>0.013425274646147053</v>
      </c>
      <c r="AE56" s="79">
        <f t="shared" si="58"/>
        <v>0.012867369094927632</v>
      </c>
      <c r="AF56" s="79">
        <f t="shared" si="58"/>
        <v>0.012319019652125377</v>
      </c>
      <c r="AG56" s="79">
        <f t="shared" si="58"/>
        <v>0.01177921944995549</v>
      </c>
      <c r="AH56" s="79">
        <f t="shared" si="58"/>
        <v>0.011247009269839377</v>
      </c>
      <c r="AI56" s="79">
        <f t="shared" si="58"/>
        <v>0.01072147146712795</v>
      </c>
      <c r="AJ56" s="79">
        <f aca="true" t="shared" si="59" ref="AJ56:BO56">AJ47+AI9*0.6/AI51*(AJ47-AJ55)</f>
        <v>0.010201724385944789</v>
      </c>
      <c r="AK56" s="79">
        <f t="shared" si="59"/>
        <v>0.00968691718947472</v>
      </c>
      <c r="AL56" s="79">
        <f t="shared" si="59"/>
        <v>0.009176225039421546</v>
      </c>
      <c r="AM56" s="79">
        <f t="shared" si="59"/>
        <v>0.008668844565256469</v>
      </c>
      <c r="AN56" s="79">
        <f t="shared" si="59"/>
        <v>0.0085</v>
      </c>
      <c r="AO56" s="79">
        <f t="shared" si="59"/>
        <v>0.014959435331074303</v>
      </c>
      <c r="AP56" s="79">
        <f t="shared" si="59"/>
        <v>0.014285474390191674</v>
      </c>
      <c r="AQ56" s="79">
        <f t="shared" si="59"/>
        <v>0.013625779790751632</v>
      </c>
      <c r="AR56" s="79">
        <f t="shared" si="59"/>
        <v>0.01297885366838943</v>
      </c>
      <c r="AS56" s="79">
        <f t="shared" si="59"/>
        <v>0.012343284007450897</v>
      </c>
      <c r="AT56" s="79">
        <f t="shared" si="59"/>
        <v>0.011717733498306652</v>
      </c>
      <c r="AU56" s="79">
        <f t="shared" si="59"/>
        <v>0.011100929461512544</v>
      </c>
      <c r="AV56" s="79">
        <f t="shared" si="59"/>
        <v>0.010491654671170218</v>
      </c>
      <c r="AW56" s="79">
        <f t="shared" si="59"/>
        <v>0.009888738931889691</v>
      </c>
      <c r="AX56" s="79">
        <f t="shared" si="59"/>
        <v>0.009291051281716768</v>
      </c>
      <c r="AY56" s="79">
        <f t="shared" si="59"/>
        <v>0.008697492707930781</v>
      </c>
      <c r="AZ56" s="79">
        <f t="shared" si="59"/>
        <v>0.0085</v>
      </c>
      <c r="BA56" s="79">
        <f t="shared" si="59"/>
        <v>0.01630748968378995</v>
      </c>
      <c r="BB56" s="79">
        <f t="shared" si="59"/>
        <v>0.015483600687082613</v>
      </c>
      <c r="BC56" s="79">
        <f t="shared" si="59"/>
        <v>0.01467998839758008</v>
      </c>
      <c r="BD56" s="79">
        <f t="shared" si="59"/>
        <v>0.013894399930636053</v>
      </c>
      <c r="BE56" s="79">
        <f t="shared" si="59"/>
        <v>0.013124730196181402</v>
      </c>
      <c r="BF56" s="79">
        <f t="shared" si="59"/>
        <v>0.012369001373447902</v>
      </c>
      <c r="BG56" s="79">
        <f t="shared" si="59"/>
        <v>0.011625344603004748</v>
      </c>
      <c r="BH56" s="79">
        <f t="shared" si="59"/>
        <v>0.010891983521147026</v>
      </c>
      <c r="BI56" s="79">
        <f t="shared" si="59"/>
        <v>0.010167219316724235</v>
      </c>
      <c r="BJ56" s="79">
        <f t="shared" si="59"/>
        <v>0.009449417034539515</v>
      </c>
      <c r="BK56" s="79">
        <f t="shared" si="59"/>
        <v>0.008736992884481947</v>
      </c>
      <c r="BL56" s="79">
        <f t="shared" si="59"/>
        <v>0.0085</v>
      </c>
      <c r="BM56" s="79">
        <f t="shared" si="59"/>
        <v>0.017642601025129268</v>
      </c>
      <c r="BN56" s="79">
        <f t="shared" si="59"/>
        <v>0.01661346411726624</v>
      </c>
      <c r="BO56" s="79">
        <f t="shared" si="59"/>
        <v>0.015621898757313402</v>
      </c>
      <c r="BP56" s="79">
        <f aca="true" t="shared" si="60" ref="BP56:CI56">BP47+BO9*0.6/BO51*(BP47-BP55)</f>
        <v>0.014664052237521315</v>
      </c>
      <c r="BQ56" s="79">
        <f t="shared" si="60"/>
        <v>0.01373641994213492</v>
      </c>
      <c r="BR56" s="79">
        <f t="shared" si="60"/>
        <v>0.01283579732460915</v>
      </c>
      <c r="BS56" s="79">
        <f t="shared" si="60"/>
        <v>0.01195923861416956</v>
      </c>
      <c r="BT56" s="79">
        <f t="shared" si="60"/>
        <v>0.011104021075399428</v>
      </c>
      <c r="BU56" s="79">
        <f t="shared" si="60"/>
        <v>0.0102676138602361</v>
      </c>
      <c r="BV56" s="79">
        <f t="shared" si="60"/>
        <v>0.009447650662052106</v>
      </c>
      <c r="BW56" s="79">
        <f t="shared" si="60"/>
        <v>0.0086419055164374</v>
      </c>
      <c r="BX56" s="79">
        <f t="shared" si="60"/>
        <v>0.0085</v>
      </c>
      <c r="BY56" s="79">
        <f t="shared" si="60"/>
        <v>0.01886397872066562</v>
      </c>
      <c r="BZ56" s="79">
        <f t="shared" si="60"/>
        <v>0.0175837813210277</v>
      </c>
      <c r="CA56" s="79">
        <f t="shared" si="60"/>
        <v>0.016354100342728592</v>
      </c>
      <c r="CB56" s="79">
        <f t="shared" si="60"/>
        <v>0.01516910122068716</v>
      </c>
      <c r="CC56" s="79">
        <f t="shared" si="60"/>
        <v>0.014023519332467723</v>
      </c>
      <c r="CD56" s="79">
        <f t="shared" si="60"/>
        <v>0.012912572491462292</v>
      </c>
      <c r="CE56" s="79">
        <f t="shared" si="60"/>
        <v>0.01183188669749321</v>
      </c>
      <c r="CF56" s="79">
        <f t="shared" si="60"/>
        <v>0.010777432588742895</v>
      </c>
      <c r="CG56" s="79">
        <f t="shared" si="60"/>
        <v>0.009745470545010555</v>
      </c>
      <c r="CH56" s="79">
        <f t="shared" si="60"/>
        <v>0.00873250278165066</v>
      </c>
      <c r="CI56" s="79">
        <f t="shared" si="60"/>
        <v>0.0085</v>
      </c>
      <c r="CJ56" s="73"/>
      <c r="CK56" s="73"/>
      <c r="CL56" s="73"/>
      <c r="CM56" s="73"/>
    </row>
    <row r="57" spans="1:91" s="82" customFormat="1" ht="13.5" customHeight="1">
      <c r="A57" s="14"/>
      <c r="B57" s="65" t="s">
        <v>79</v>
      </c>
      <c r="C57" s="66">
        <v>1</v>
      </c>
      <c r="D57" s="66">
        <f>1/(1+D56)</f>
        <v>0.991571641051066</v>
      </c>
      <c r="E57" s="66">
        <f>D57/(1+E56)</f>
        <v>0.9791336764782641</v>
      </c>
      <c r="F57" s="66">
        <f aca="true" t="shared" si="61" ref="F57:BQ57">E57/(1+F56)</f>
        <v>0.9672625747224162</v>
      </c>
      <c r="G57" s="66">
        <f t="shared" si="61"/>
        <v>0.9559353872761537</v>
      </c>
      <c r="H57" s="66">
        <f t="shared" si="61"/>
        <v>0.9451308944069133</v>
      </c>
      <c r="I57" s="66">
        <f t="shared" si="61"/>
        <v>0.9348294821241182</v>
      </c>
      <c r="J57" s="66">
        <f t="shared" si="61"/>
        <v>0.9250130318025834</v>
      </c>
      <c r="K57" s="66">
        <f t="shared" si="61"/>
        <v>0.915664821188154</v>
      </c>
      <c r="L57" s="66">
        <f t="shared" si="61"/>
        <v>0.9067694356759943</v>
      </c>
      <c r="M57" s="66">
        <f t="shared" si="61"/>
        <v>0.8983126888952906</v>
      </c>
      <c r="N57" s="66">
        <f t="shared" si="61"/>
        <v>0.890281551759632</v>
      </c>
      <c r="O57" s="66">
        <f t="shared" si="61"/>
        <v>0.8826640892527704</v>
      </c>
      <c r="P57" s="66">
        <f t="shared" si="61"/>
        <v>0.8752246794772142</v>
      </c>
      <c r="Q57" s="66">
        <f t="shared" si="61"/>
        <v>0.8637641146207409</v>
      </c>
      <c r="R57" s="66">
        <f t="shared" si="61"/>
        <v>0.8528663628923373</v>
      </c>
      <c r="S57" s="66">
        <f t="shared" si="61"/>
        <v>0.8425071832952512</v>
      </c>
      <c r="T57" s="66">
        <f t="shared" si="61"/>
        <v>0.8326642885311739</v>
      </c>
      <c r="U57" s="66">
        <f t="shared" si="61"/>
        <v>0.8233171968639847</v>
      </c>
      <c r="V57" s="66">
        <f t="shared" si="61"/>
        <v>0.81444710022296</v>
      </c>
      <c r="W57" s="66">
        <f t="shared" si="61"/>
        <v>0.8060367468060512</v>
      </c>
      <c r="X57" s="66">
        <f t="shared" si="61"/>
        <v>0.7980703366825217</v>
      </c>
      <c r="Y57" s="66">
        <f t="shared" si="61"/>
        <v>0.7905334291004087</v>
      </c>
      <c r="Z57" s="66">
        <f t="shared" si="61"/>
        <v>0.7834128603832898</v>
      </c>
      <c r="AA57" s="66">
        <f t="shared" si="61"/>
        <v>0.7766966714571119</v>
      </c>
      <c r="AB57" s="66">
        <f t="shared" si="61"/>
        <v>0.770150393115629</v>
      </c>
      <c r="AC57" s="66">
        <f t="shared" si="61"/>
        <v>0.7595217988856875</v>
      </c>
      <c r="AD57" s="66">
        <f t="shared" si="61"/>
        <v>0.7494600913233452</v>
      </c>
      <c r="AE57" s="66">
        <f t="shared" si="61"/>
        <v>0.7399390228091202</v>
      </c>
      <c r="AF57" s="66">
        <f t="shared" si="61"/>
        <v>0.7309346248017682</v>
      </c>
      <c r="AG57" s="66">
        <f t="shared" si="61"/>
        <v>0.7224250219322889</v>
      </c>
      <c r="AH57" s="66">
        <f t="shared" si="61"/>
        <v>0.7143902679661901</v>
      </c>
      <c r="AI57" s="66">
        <f t="shared" si="61"/>
        <v>0.7068122011192719</v>
      </c>
      <c r="AJ57" s="66">
        <f t="shared" si="61"/>
        <v>0.6996743165815824</v>
      </c>
      <c r="AK57" s="66">
        <f t="shared" si="61"/>
        <v>0.692961654419737</v>
      </c>
      <c r="AL57" s="66">
        <f t="shared" si="61"/>
        <v>0.6866607012988913</v>
      </c>
      <c r="AM57" s="66">
        <f t="shared" si="61"/>
        <v>0.6807593047000942</v>
      </c>
      <c r="AN57" s="66">
        <f t="shared" si="61"/>
        <v>0.675021620922255</v>
      </c>
      <c r="AO57" s="66">
        <f t="shared" si="61"/>
        <v>0.6650725116931069</v>
      </c>
      <c r="AP57" s="66">
        <f t="shared" si="61"/>
        <v>0.655705448303853</v>
      </c>
      <c r="AQ57" s="66">
        <f t="shared" si="61"/>
        <v>0.6468910532634775</v>
      </c>
      <c r="AR57" s="66">
        <f t="shared" si="61"/>
        <v>0.6386027219826298</v>
      </c>
      <c r="AS57" s="66">
        <f t="shared" si="61"/>
        <v>0.6308163762934883</v>
      </c>
      <c r="AT57" s="66">
        <f t="shared" si="61"/>
        <v>0.6235102493580479</v>
      </c>
      <c r="AU57" s="66">
        <f t="shared" si="61"/>
        <v>0.6166646980436603</v>
      </c>
      <c r="AV57" s="66">
        <f t="shared" si="61"/>
        <v>0.6102620394666521</v>
      </c>
      <c r="AW57" s="66">
        <f t="shared" si="61"/>
        <v>0.6042864089286674</v>
      </c>
      <c r="AX57" s="66">
        <f t="shared" si="61"/>
        <v>0.5987236369145186</v>
      </c>
      <c r="AY57" s="66">
        <f t="shared" si="61"/>
        <v>0.593561143199827</v>
      </c>
      <c r="AZ57" s="66">
        <f t="shared" si="61"/>
        <v>0.5885583968267992</v>
      </c>
      <c r="BA57" s="66">
        <f t="shared" si="61"/>
        <v>0.5791144932031554</v>
      </c>
      <c r="BB57" s="66">
        <f t="shared" si="61"/>
        <v>0.5702844367071245</v>
      </c>
      <c r="BC57" s="66">
        <f t="shared" si="61"/>
        <v>0.5620337872315178</v>
      </c>
      <c r="BD57" s="66">
        <f t="shared" si="61"/>
        <v>0.5543316811592691</v>
      </c>
      <c r="BE57" s="66">
        <f t="shared" si="61"/>
        <v>0.5471504787489773</v>
      </c>
      <c r="BF57" s="66">
        <f t="shared" si="61"/>
        <v>0.5404654607229934</v>
      </c>
      <c r="BG57" s="66">
        <f t="shared" si="61"/>
        <v>0.5342545672727188</v>
      </c>
      <c r="BH57" s="66">
        <f t="shared" si="61"/>
        <v>0.5284981738719493</v>
      </c>
      <c r="BI57" s="66">
        <f t="shared" si="61"/>
        <v>0.5231788992612776</v>
      </c>
      <c r="BJ57" s="66">
        <f t="shared" si="61"/>
        <v>0.5182814417766674</v>
      </c>
      <c r="BK57" s="66">
        <f t="shared" si="61"/>
        <v>0.5137924408766276</v>
      </c>
      <c r="BL57" s="66">
        <f t="shared" si="61"/>
        <v>0.5094620137596704</v>
      </c>
      <c r="BM57" s="66">
        <f t="shared" si="61"/>
        <v>0.5006296053707464</v>
      </c>
      <c r="BN57" s="66">
        <f t="shared" si="61"/>
        <v>0.4924483326663859</v>
      </c>
      <c r="BO57" s="66">
        <f t="shared" si="61"/>
        <v>0.48487368504847317</v>
      </c>
      <c r="BP57" s="66">
        <f t="shared" si="61"/>
        <v>0.47786622969369746</v>
      </c>
      <c r="BQ57" s="66">
        <f t="shared" si="61"/>
        <v>0.4713910048935349</v>
      </c>
      <c r="BR57" s="66">
        <f aca="true" t="shared" si="62" ref="BR57:CI57">BQ57/(1+BR56)</f>
        <v>0.46541700652633655</v>
      </c>
      <c r="BS57" s="66">
        <f t="shared" si="62"/>
        <v>0.45991675234241963</v>
      </c>
      <c r="BT57" s="66">
        <f t="shared" si="62"/>
        <v>0.45486591167272494</v>
      </c>
      <c r="BU57" s="66">
        <f t="shared" si="62"/>
        <v>0.4502429905029626</v>
      </c>
      <c r="BV57" s="66">
        <f t="shared" si="62"/>
        <v>0.44602906372377826</v>
      </c>
      <c r="BW57" s="66">
        <f t="shared" si="62"/>
        <v>0.4422075478763751</v>
      </c>
      <c r="BX57" s="66">
        <f t="shared" si="62"/>
        <v>0.4384804639329451</v>
      </c>
      <c r="BY57" s="66">
        <f t="shared" si="62"/>
        <v>0.43036212202096114</v>
      </c>
      <c r="BZ57" s="66">
        <f t="shared" si="62"/>
        <v>0.42292549264323454</v>
      </c>
      <c r="CA57" s="66">
        <f t="shared" si="62"/>
        <v>0.4161202207976711</v>
      </c>
      <c r="CB57" s="66">
        <f t="shared" si="62"/>
        <v>0.40990237025270815</v>
      </c>
      <c r="CC57" s="66">
        <f t="shared" si="62"/>
        <v>0.4042335926513293</v>
      </c>
      <c r="CD57" s="66">
        <f t="shared" si="62"/>
        <v>0.3990804375712658</v>
      </c>
      <c r="CE57" s="66">
        <f t="shared" si="62"/>
        <v>0.39441377843291736</v>
      </c>
      <c r="CF57" s="66">
        <f t="shared" si="62"/>
        <v>0.39020833441321334</v>
      </c>
      <c r="CG57" s="66">
        <f t="shared" si="62"/>
        <v>0.3864422726279705</v>
      </c>
      <c r="CH57" s="66">
        <f t="shared" si="62"/>
        <v>0.38309687807454285</v>
      </c>
      <c r="CI57" s="66">
        <f t="shared" si="62"/>
        <v>0.3798680000739146</v>
      </c>
      <c r="CJ57" s="14"/>
      <c r="CK57" s="14"/>
      <c r="CL57" s="14"/>
      <c r="CM57" s="14"/>
    </row>
    <row r="58" spans="1:91" s="82" customFormat="1" ht="13.5" customHeight="1">
      <c r="A58" s="14"/>
      <c r="B58" s="65" t="s">
        <v>78</v>
      </c>
      <c r="C58" s="66"/>
      <c r="D58" s="66">
        <f>D40*D57</f>
        <v>4.5108366994848447E-13</v>
      </c>
      <c r="E58" s="66">
        <f aca="true" t="shared" si="63" ref="E58:BP58">E40*E57</f>
        <v>-2.5132752101894545E-13</v>
      </c>
      <c r="F58" s="66">
        <f t="shared" si="63"/>
        <v>2.2938016592889196E-13</v>
      </c>
      <c r="G58" s="66">
        <f t="shared" si="63"/>
        <v>-1.2990330078577328E-13</v>
      </c>
      <c r="H58" s="66">
        <f t="shared" si="63"/>
        <v>7.555003777836884E-14</v>
      </c>
      <c r="I58" s="66">
        <f t="shared" si="63"/>
        <v>-1.7104084665714967E-13</v>
      </c>
      <c r="J58" s="66">
        <f t="shared" si="63"/>
        <v>1.6226138102571695E-13</v>
      </c>
      <c r="K58" s="66">
        <f t="shared" si="63"/>
        <v>-1.0735213286924179E-13</v>
      </c>
      <c r="L58" s="66">
        <f t="shared" si="63"/>
        <v>1.0711461490667351E-13</v>
      </c>
      <c r="M58" s="66">
        <f t="shared" si="63"/>
        <v>-7.340329888660223E-14</v>
      </c>
      <c r="N58" s="66">
        <f t="shared" si="63"/>
        <v>-8.40149415588173E-15</v>
      </c>
      <c r="O58" s="66">
        <f t="shared" si="63"/>
        <v>143.7367612391035</v>
      </c>
      <c r="P58" s="66">
        <f t="shared" si="63"/>
        <v>0</v>
      </c>
      <c r="Q58" s="66">
        <f t="shared" si="63"/>
        <v>2.1480946096890768E-14</v>
      </c>
      <c r="R58" s="66">
        <f t="shared" si="63"/>
        <v>4.393485490772836E-14</v>
      </c>
      <c r="S58" s="66">
        <f t="shared" si="63"/>
        <v>1.459178562358101E-13</v>
      </c>
      <c r="T58" s="66">
        <f t="shared" si="63"/>
        <v>4.5112821567629175E-14</v>
      </c>
      <c r="U58" s="66">
        <f t="shared" si="63"/>
        <v>-2.9396353186268154E-13</v>
      </c>
      <c r="V58" s="66">
        <f t="shared" si="63"/>
        <v>6.148681876445714E-14</v>
      </c>
      <c r="W58" s="66">
        <f t="shared" si="63"/>
        <v>-6.908477884584835E-14</v>
      </c>
      <c r="X58" s="66">
        <f t="shared" si="63"/>
        <v>2.1619279938548986E-14</v>
      </c>
      <c r="Y58" s="66">
        <f t="shared" si="63"/>
        <v>-3.967061234548649E-14</v>
      </c>
      <c r="Z58" s="66">
        <f t="shared" si="63"/>
        <v>3.218123082924432E-14</v>
      </c>
      <c r="AA58" s="66">
        <f t="shared" si="63"/>
        <v>142.52148090136407</v>
      </c>
      <c r="AB58" s="66">
        <f t="shared" si="63"/>
        <v>1.3133394414506296E-16</v>
      </c>
      <c r="AC58" s="66">
        <f t="shared" si="63"/>
        <v>-9.983944891718876E-14</v>
      </c>
      <c r="AD58" s="66">
        <f t="shared" si="63"/>
        <v>-5.72462680404297E-14</v>
      </c>
      <c r="AE58" s="66">
        <f t="shared" si="63"/>
        <v>5.389022550015086E-14</v>
      </c>
      <c r="AF58" s="66">
        <f t="shared" si="63"/>
        <v>-8.374684643490945E-14</v>
      </c>
      <c r="AG58" s="66">
        <f t="shared" si="63"/>
        <v>-4.683988894621035E-14</v>
      </c>
      <c r="AH58" s="66">
        <f t="shared" si="63"/>
        <v>1.4720539646631545E-13</v>
      </c>
      <c r="AI58" s="66">
        <f t="shared" si="63"/>
        <v>-9.57357399317695E-14</v>
      </c>
      <c r="AJ58" s="66">
        <f t="shared" si="63"/>
        <v>2.3925271709038508E-14</v>
      </c>
      <c r="AK58" s="66">
        <f t="shared" si="63"/>
        <v>-4.3083151099471446E-15</v>
      </c>
      <c r="AL58" s="66">
        <f t="shared" si="63"/>
        <v>-1.7991377888219958E-14</v>
      </c>
      <c r="AM58" s="66">
        <f t="shared" si="63"/>
        <v>140.75990134768463</v>
      </c>
      <c r="AN58" s="66">
        <f t="shared" si="63"/>
        <v>0</v>
      </c>
      <c r="AO58" s="66">
        <f t="shared" si="63"/>
        <v>1.949320072991203E-13</v>
      </c>
      <c r="AP58" s="66">
        <f t="shared" si="63"/>
        <v>-1.6423212693944449E-13</v>
      </c>
      <c r="AQ58" s="66">
        <f t="shared" si="63"/>
        <v>5.975368603419332E-14</v>
      </c>
      <c r="AR58" s="66">
        <f t="shared" si="63"/>
        <v>-3.4598782542030566E-14</v>
      </c>
      <c r="AS58" s="66">
        <f t="shared" si="63"/>
        <v>6.947440903494644E-14</v>
      </c>
      <c r="AT58" s="66">
        <f t="shared" si="63"/>
        <v>-8.694477062684093E-14</v>
      </c>
      <c r="AU58" s="66">
        <f t="shared" si="63"/>
        <v>5.586624425331386E-14</v>
      </c>
      <c r="AV58" s="66">
        <f t="shared" si="63"/>
        <v>3.387634836352916E-14</v>
      </c>
      <c r="AW58" s="66">
        <f t="shared" si="63"/>
        <v>3.2202848863711647E-14</v>
      </c>
      <c r="AX58" s="66">
        <f t="shared" si="63"/>
        <v>2.1270936546873947E-15</v>
      </c>
      <c r="AY58" s="66">
        <f t="shared" si="63"/>
        <v>138.29526656153794</v>
      </c>
      <c r="AZ58" s="66">
        <f t="shared" si="63"/>
        <v>1.0036701442461422E-16</v>
      </c>
      <c r="BA58" s="66">
        <f t="shared" si="63"/>
        <v>-4.629212958587558E-14</v>
      </c>
      <c r="BB58" s="66">
        <f t="shared" si="63"/>
        <v>5.065143297741099E-14</v>
      </c>
      <c r="BC58" s="66">
        <f t="shared" si="63"/>
        <v>-6.28974714011321E-14</v>
      </c>
      <c r="BD58" s="66">
        <f t="shared" si="63"/>
        <v>0</v>
      </c>
      <c r="BE58" s="66">
        <f t="shared" si="63"/>
        <v>-3.353174008118692E-14</v>
      </c>
      <c r="BF58" s="66">
        <f t="shared" si="63"/>
        <v>3.552220215175118E-14</v>
      </c>
      <c r="BG58" s="66">
        <f t="shared" si="63"/>
        <v>1.56589414501693E-14</v>
      </c>
      <c r="BH58" s="66">
        <f t="shared" si="63"/>
        <v>2.1827131289105533E-14</v>
      </c>
      <c r="BI58" s="66">
        <f t="shared" si="63"/>
        <v>-1.9748738838569133E-14</v>
      </c>
      <c r="BJ58" s="66">
        <f t="shared" si="63"/>
        <v>1.3464546963575258E-14</v>
      </c>
      <c r="BK58" s="66">
        <f t="shared" si="63"/>
        <v>134.89195500225037</v>
      </c>
      <c r="BL58" s="66">
        <f t="shared" si="63"/>
        <v>0</v>
      </c>
      <c r="BM58" s="66">
        <f t="shared" si="63"/>
        <v>1.1471929023234802E-13</v>
      </c>
      <c r="BN58" s="66">
        <f t="shared" si="63"/>
        <v>2.589301332798226E-13</v>
      </c>
      <c r="BO58" s="66">
        <f t="shared" si="63"/>
        <v>2.6700569287112806E-14</v>
      </c>
      <c r="BP58" s="66">
        <f t="shared" si="63"/>
        <v>-1.5873699679630957E-13</v>
      </c>
      <c r="BQ58" s="66">
        <f aca="true" t="shared" si="64" ref="BQ58:CI58">BQ40*BQ57</f>
        <v>7.661831515505647E-14</v>
      </c>
      <c r="BR58" s="66">
        <f t="shared" si="64"/>
        <v>3.0176253919143085E-14</v>
      </c>
      <c r="BS58" s="66">
        <f t="shared" si="64"/>
        <v>-7.802123364921888E-14</v>
      </c>
      <c r="BT58" s="66">
        <f t="shared" si="64"/>
        <v>-2.040210537354935E-14</v>
      </c>
      <c r="BU58" s="66">
        <f t="shared" si="64"/>
        <v>-2.559335089830271E-14</v>
      </c>
      <c r="BV58" s="66">
        <f t="shared" si="64"/>
        <v>-2.426439507370885E-14</v>
      </c>
      <c r="BW58" s="66">
        <f t="shared" si="64"/>
        <v>144.5518808301076</v>
      </c>
      <c r="BX58" s="66">
        <f t="shared" si="64"/>
        <v>-7.477418602086546E-17</v>
      </c>
      <c r="BY58" s="66">
        <f t="shared" si="64"/>
        <v>8.867929706900578E-14</v>
      </c>
      <c r="BZ58" s="66">
        <f t="shared" si="64"/>
        <v>2.103546455957884E-14</v>
      </c>
      <c r="CA58" s="66">
        <f t="shared" si="64"/>
        <v>-3.0306298009294103E-14</v>
      </c>
      <c r="CB58" s="66">
        <f t="shared" si="64"/>
        <v>4.951303576416449E-14</v>
      </c>
      <c r="CC58" s="66">
        <f t="shared" si="64"/>
        <v>-2.405511408522104E-14</v>
      </c>
      <c r="CD58" s="66">
        <f t="shared" si="64"/>
        <v>2.9774189119523634E-14</v>
      </c>
      <c r="CE58" s="66">
        <f t="shared" si="64"/>
        <v>-3.993531793376144E-14</v>
      </c>
      <c r="CF58" s="66">
        <f t="shared" si="64"/>
        <v>-1.975475344333791E-14</v>
      </c>
      <c r="CG58" s="66">
        <f t="shared" si="64"/>
        <v>8.494934753448886E-15</v>
      </c>
      <c r="CH58" s="66">
        <f t="shared" si="64"/>
        <v>116.98162975030378</v>
      </c>
      <c r="CI58" s="66">
        <f t="shared" si="64"/>
        <v>204.24144055074584</v>
      </c>
      <c r="CJ58" s="14"/>
      <c r="CK58" s="14"/>
      <c r="CL58" s="14"/>
      <c r="CM58" s="14"/>
    </row>
    <row r="59" spans="1:91" s="77" customFormat="1" ht="13.5" customHeight="1">
      <c r="A59" s="73"/>
      <c r="B59" s="78" t="s">
        <v>77</v>
      </c>
      <c r="C59" s="80">
        <f>SUM(D58:$CI58)/C57</f>
        <v>1165.9803161830982</v>
      </c>
      <c r="D59" s="80">
        <f>SUM(E58:$CI58)/D57</f>
        <v>1175.891148870654</v>
      </c>
      <c r="E59" s="81">
        <f>SUM(F58:$CI58)/E57</f>
        <v>1190.8285295393798</v>
      </c>
      <c r="F59" s="81">
        <f>SUM(G58:$CI58)/F57</f>
        <v>1205.4434304125841</v>
      </c>
      <c r="G59" s="81">
        <f>SUM(H58:$CI58)/G57</f>
        <v>1219.7271193249235</v>
      </c>
      <c r="H59" s="81">
        <f>SUM(I58:$CI58)/H57</f>
        <v>1233.6707254869405</v>
      </c>
      <c r="I59" s="81">
        <f>SUM(J58:$CI58)/I57</f>
        <v>1247.2652376492867</v>
      </c>
      <c r="J59" s="81">
        <f>SUM(K58:$CI58)/J57</f>
        <v>1260.5015022447183</v>
      </c>
      <c r="K59" s="81">
        <f>SUM(L58:$CI58)/K57</f>
        <v>1273.3702215076235</v>
      </c>
      <c r="L59" s="81">
        <f>SUM(M58:$CI58)/L57</f>
        <v>1285.861951570812</v>
      </c>
      <c r="M59" s="81">
        <f>SUM(N58:$CI58)/M57</f>
        <v>1297.9671005393172</v>
      </c>
      <c r="N59" s="81">
        <f>SUM(O58:$CI58)/N57</f>
        <v>1309.6759265409357</v>
      </c>
      <c r="O59" s="81">
        <f>SUM(P58:$CI58)/O57</f>
        <v>1158.1342975099244</v>
      </c>
      <c r="P59" s="81">
        <f>SUM(Q58:$CI58)/P57</f>
        <v>1167.9784390387586</v>
      </c>
      <c r="Q59" s="81">
        <f>SUM(R58:$CI58)/Q57</f>
        <v>1183.4753697690235</v>
      </c>
      <c r="R59" s="81">
        <f>SUM(S58:$CI58)/R57</f>
        <v>1198.5975756826028</v>
      </c>
      <c r="S59" s="81">
        <f>SUM(T58:$CI58)/S57</f>
        <v>1213.3351207116718</v>
      </c>
      <c r="T59" s="81">
        <f>SUM(U58:$CI58)/T57</f>
        <v>1227.6779117635026</v>
      </c>
      <c r="U59" s="81">
        <f>SUM(V58:$CI58)/U57</f>
        <v>1241.61569664489</v>
      </c>
      <c r="V59" s="81">
        <f>SUM(W58:$CI58)/V57</f>
        <v>1255.1380619614815</v>
      </c>
      <c r="W59" s="81">
        <f>SUM(X58:$CI58)/W57</f>
        <v>1268.2344309917262</v>
      </c>
      <c r="X59" s="81">
        <f>SUM(Y58:$CI58)/X57</f>
        <v>1280.8940615351432</v>
      </c>
      <c r="Y59" s="81">
        <f>SUM(Z58:$CI58)/Y57</f>
        <v>1293.106043734623</v>
      </c>
      <c r="Z59" s="81">
        <f>SUM(AA58:$CI58)/Z57</f>
        <v>1304.8592978724591</v>
      </c>
      <c r="AA59" s="81">
        <f>SUM(AB58:$CI58)/AA57</f>
        <v>1132.645608474463</v>
      </c>
      <c r="AB59" s="81">
        <f>SUM(AC58:$CI58)/AB57</f>
        <v>1142.2730961464958</v>
      </c>
      <c r="AC59" s="81">
        <f>SUM(AD58:$CI58)/AC57</f>
        <v>1158.2578345128366</v>
      </c>
      <c r="AD59" s="81">
        <f>SUM(AE58:$CI58)/AD57</f>
        <v>1173.8077640522226</v>
      </c>
      <c r="AE59" s="81">
        <f>SUM(AF58:$CI58)/AE57</f>
        <v>1188.9115817987745</v>
      </c>
      <c r="AF59" s="81">
        <f>SUM(AG58:$CI58)/AF57</f>
        <v>1203.5578069395935</v>
      </c>
      <c r="AG59" s="81">
        <f>SUM(AH58:$CI58)/AG57</f>
        <v>1217.7347784682422</v>
      </c>
      <c r="AH59" s="81">
        <f>SUM(AI58:$CI58)/AH57</f>
        <v>1231.43065280988</v>
      </c>
      <c r="AI59" s="81">
        <f>SUM(AJ58:$CI58)/AI57</f>
        <v>1244.6334014177282</v>
      </c>
      <c r="AJ59" s="81">
        <f>SUM(AK58:$CI58)/AJ57</f>
        <v>1257.3308083405323</v>
      </c>
      <c r="AK59" s="81">
        <f>SUM(AL58:$CI58)/AK57</f>
        <v>1269.5104677607023</v>
      </c>
      <c r="AL59" s="81">
        <f>SUM(AM58:$CI58)/AL57</f>
        <v>1281.1597815027762</v>
      </c>
      <c r="AM59" s="81">
        <f>SUM(AN58:$CI58)/AM57</f>
        <v>1085.4969849005486</v>
      </c>
      <c r="AN59" s="81">
        <f>SUM(AO58:$CI58)/AN57</f>
        <v>1094.7237092722032</v>
      </c>
      <c r="AO59" s="81">
        <f>SUM(AP58:$CI58)/AO57</f>
        <v>1111.100157806454</v>
      </c>
      <c r="AP59" s="81">
        <f>SUM(AQ58:$CI58)/AP57</f>
        <v>1126.9727506557365</v>
      </c>
      <c r="AQ59" s="81">
        <f>SUM(AR58:$CI58)/AQ57</f>
        <v>1142.3286331863492</v>
      </c>
      <c r="AR59" s="81">
        <f>SUM(AS58:$CI58)/AR57</f>
        <v>1157.1547493576861</v>
      </c>
      <c r="AS59" s="81">
        <f>SUM(AT58:$CI58)/AS57</f>
        <v>1171.437839069578</v>
      </c>
      <c r="AT59" s="81">
        <f>SUM(AU58:$CI58)/AT57</f>
        <v>1185.1644354776283</v>
      </c>
      <c r="AU59" s="81">
        <f>SUM(AV58:$CI58)/AU57</f>
        <v>1198.3208622761588</v>
      </c>
      <c r="AV59" s="81">
        <f>SUM(AW58:$CI58)/AV57</f>
        <v>1210.8932309484187</v>
      </c>
      <c r="AW59" s="81">
        <f>SUM(AX58:$CI58)/AW57</f>
        <v>1222.8674379836602</v>
      </c>
      <c r="AX59" s="81">
        <f>SUM(AY58:$CI58)/AX57</f>
        <v>1234.229162060708</v>
      </c>
      <c r="AY59" s="81">
        <f>SUM(AZ58:$CI58)/AY57</f>
        <v>1011.9714085313509</v>
      </c>
      <c r="AZ59" s="81">
        <f>SUM(BA58:$CI58)/AZ57</f>
        <v>1020.5731655038674</v>
      </c>
      <c r="BA59" s="81">
        <f>SUM(BB58:$CI58)/BA57</f>
        <v>1037.216151871875</v>
      </c>
      <c r="BB59" s="81">
        <f>SUM(BC58:$CI58)/BB57</f>
        <v>1053.2759925936512</v>
      </c>
      <c r="BC59" s="81">
        <f>SUM(BD58:$CI58)/BC57</f>
        <v>1068.7380719443759</v>
      </c>
      <c r="BD59" s="81">
        <f>SUM(BE58:$CI58)/BD57</f>
        <v>1083.5875461370679</v>
      </c>
      <c r="BE59" s="81">
        <f>SUM(BF58:$CI58)/BE57</f>
        <v>1097.8093403240593</v>
      </c>
      <c r="BF59" s="81">
        <f>SUM(BG58:$CI58)/BF57</f>
        <v>1111.3881455623114</v>
      </c>
      <c r="BG59" s="81">
        <f>SUM(BH58:$CI58)/BG57</f>
        <v>1124.3084157421679</v>
      </c>
      <c r="BH59" s="81">
        <f>SUM(BI58:$CI58)/BH57</f>
        <v>1136.554364479118</v>
      </c>
      <c r="BI59" s="81">
        <f>SUM(BJ58:$CI58)/BI57</f>
        <v>1148.1099619681572</v>
      </c>
      <c r="BJ59" s="81">
        <f>SUM(BK58:$CI58)/BJ57</f>
        <v>1158.9589318003038</v>
      </c>
      <c r="BK59" s="81">
        <f>SUM(BL58:$CI58)/BK57</f>
        <v>906.5430202446281</v>
      </c>
      <c r="BL59" s="81">
        <f>SUM(BM58:$CI58)/BL57</f>
        <v>914.2486359167075</v>
      </c>
      <c r="BM59" s="81">
        <f>SUM(BN58:$CI58)/BM57</f>
        <v>930.3783598379543</v>
      </c>
      <c r="BN59" s="81">
        <f>SUM(BO58:$CI58)/BN57</f>
        <v>945.8351673346026</v>
      </c>
      <c r="BO59" s="81">
        <f>SUM(BP58:$CI58)/BO57</f>
        <v>960.6109085598102</v>
      </c>
      <c r="BP59" s="81">
        <f>SUM(BQ58:$CI58)/BP57</f>
        <v>974.6973571028644</v>
      </c>
      <c r="BQ59" s="81">
        <f>SUM(BR58:$CI58)/BQ57</f>
        <v>988.0862093165182</v>
      </c>
      <c r="BR59" s="81">
        <f>SUM(BS58:$CI58)/BR57</f>
        <v>1000.7690836385462</v>
      </c>
      <c r="BS59" s="81">
        <f>SUM(BT58:$CI58)/BS57</f>
        <v>1012.7375199074637</v>
      </c>
      <c r="BT59" s="81">
        <f>SUM(BU58:$CI58)/BT57</f>
        <v>1023.9829786723639</v>
      </c>
      <c r="BU59" s="81">
        <f>SUM(BV58:$CI58)/BU57</f>
        <v>1034.496840496826</v>
      </c>
      <c r="BV59" s="81">
        <f>SUM(BW58:$CI58)/BV57</f>
        <v>1044.2704052568365</v>
      </c>
      <c r="BW59" s="81">
        <f>SUM(BX58:$CI58)/BW57</f>
        <v>726.4079318493491</v>
      </c>
      <c r="BX59" s="81">
        <f>SUM(BY58:$CI58)/BX57</f>
        <v>732.5823992700685</v>
      </c>
      <c r="BY59" s="81">
        <f>SUM(BZ58:$CI58)/BY57</f>
        <v>746.4018180610333</v>
      </c>
      <c r="BZ59" s="81">
        <f>SUM(CA58:$CI58)/BZ57</f>
        <v>759.5263844074359</v>
      </c>
      <c r="CA59" s="81">
        <f>SUM(CB58:$CI58)/CA57</f>
        <v>771.9477551109851</v>
      </c>
      <c r="CB59" s="81">
        <f>SUM(CC58:$CI58)/CB57</f>
        <v>783.6575087453457</v>
      </c>
      <c r="CC59" s="81">
        <f>SUM(CD58:$CI58)/CC57</f>
        <v>794.6471449692697</v>
      </c>
      <c r="CD59" s="81">
        <f>SUM(CE58:$CI58)/CD57</f>
        <v>804.908083833819</v>
      </c>
      <c r="CE59" s="81">
        <f>SUM(CF58:$CI58)/CE57</f>
        <v>814.4316650836371</v>
      </c>
      <c r="CF59" s="81">
        <f>SUM(CG58:$CI58)/CF57</f>
        <v>823.2091474522136</v>
      </c>
      <c r="CG59" s="81">
        <f>SUM(CH58:$CI58)/CG57</f>
        <v>831.2317079510925</v>
      </c>
      <c r="CH59" s="81">
        <f>SUM(CI58:$CI58)/CH57</f>
        <v>533.132615377264</v>
      </c>
      <c r="CI59" s="81">
        <f>SUM($CI58:CJ58)/CI57</f>
        <v>537.6642426079707</v>
      </c>
      <c r="CJ59" s="73"/>
      <c r="CK59" s="73"/>
      <c r="CL59" s="73"/>
      <c r="CM59" s="73"/>
    </row>
    <row r="60" spans="1:91" s="77" customFormat="1" ht="13.5" customHeight="1">
      <c r="A60" s="73"/>
      <c r="B60" s="78" t="s">
        <v>63</v>
      </c>
      <c r="C60" s="79"/>
      <c r="D60" s="79">
        <f aca="true" t="shared" si="65" ref="D60:AI60">C59/C50*D56+C9*0.6*D55/C50</f>
        <v>0.008499999999999943</v>
      </c>
      <c r="E60" s="79">
        <f t="shared" si="65"/>
        <v>0.006232788496453374</v>
      </c>
      <c r="F60" s="79">
        <f t="shared" si="65"/>
        <v>0.006315756947346778</v>
      </c>
      <c r="G60" s="79">
        <f t="shared" si="65"/>
        <v>0.006410254433929369</v>
      </c>
      <c r="H60" s="79">
        <f t="shared" si="65"/>
        <v>0.0065189915753477296</v>
      </c>
      <c r="I60" s="79">
        <f t="shared" si="65"/>
        <v>0.006645600774002461</v>
      </c>
      <c r="J60" s="79">
        <f t="shared" si="65"/>
        <v>0.006795064450055282</v>
      </c>
      <c r="K60" s="79">
        <f t="shared" si="65"/>
        <v>0.0069744064648013865</v>
      </c>
      <c r="L60" s="79">
        <f t="shared" si="65"/>
        <v>0.007193856981294143</v>
      </c>
      <c r="M60" s="79">
        <f t="shared" si="65"/>
        <v>0.007468917688986529</v>
      </c>
      <c r="N60" s="79">
        <f t="shared" si="65"/>
        <v>0.007824259363843305</v>
      </c>
      <c r="O60" s="79">
        <f t="shared" si="65"/>
        <v>0.008301677556650337</v>
      </c>
      <c r="P60" s="79">
        <f t="shared" si="65"/>
        <v>0.008499999999999945</v>
      </c>
      <c r="Q60" s="79">
        <f t="shared" si="65"/>
        <v>0.0061395789741000885</v>
      </c>
      <c r="R60" s="79">
        <f t="shared" si="65"/>
        <v>0.006219509134810898</v>
      </c>
      <c r="S60" s="79">
        <f t="shared" si="65"/>
        <v>0.00631106089428854</v>
      </c>
      <c r="T60" s="79">
        <f t="shared" si="65"/>
        <v>0.006417108858673111</v>
      </c>
      <c r="U60" s="79">
        <f t="shared" si="65"/>
        <v>0.006541560639317323</v>
      </c>
      <c r="V60" s="79">
        <f t="shared" si="65"/>
        <v>0.006689866670200226</v>
      </c>
      <c r="W60" s="79">
        <f t="shared" si="65"/>
        <v>0.006869865022771848</v>
      </c>
      <c r="X60" s="79">
        <f t="shared" si="65"/>
        <v>0.0070932496138813705</v>
      </c>
      <c r="Y60" s="79">
        <f t="shared" si="65"/>
        <v>0.0073782737368339475</v>
      </c>
      <c r="Z60" s="79">
        <f t="shared" si="65"/>
        <v>0.00775509930231954</v>
      </c>
      <c r="AA60" s="79">
        <f t="shared" si="65"/>
        <v>0.008277401125888734</v>
      </c>
      <c r="AB60" s="79">
        <f t="shared" si="65"/>
        <v>0.00849999999999995</v>
      </c>
      <c r="AC60" s="79">
        <f t="shared" si="65"/>
        <v>0.006040241035579132</v>
      </c>
      <c r="AD60" s="79">
        <f t="shared" si="65"/>
        <v>0.006116330372779906</v>
      </c>
      <c r="AE60" s="79">
        <f t="shared" si="65"/>
        <v>0.0062040037912170064</v>
      </c>
      <c r="AF60" s="79">
        <f t="shared" si="65"/>
        <v>0.006306280840347619</v>
      </c>
      <c r="AG60" s="79">
        <f t="shared" si="65"/>
        <v>0.006427330120368846</v>
      </c>
      <c r="AH60" s="79">
        <f t="shared" si="65"/>
        <v>0.006573073312326567</v>
      </c>
      <c r="AI60" s="79">
        <f t="shared" si="65"/>
        <v>0.006752215004613959</v>
      </c>
      <c r="AJ60" s="79">
        <f aca="true" t="shared" si="66" ref="AJ60:BO60">AI59/AI50*AJ56+AI9*0.6*AJ55/AI50</f>
        <v>0.0069780951155735856</v>
      </c>
      <c r="AK60" s="79">
        <f t="shared" si="66"/>
        <v>0.007272248215702974</v>
      </c>
      <c r="AL60" s="79">
        <f t="shared" si="66"/>
        <v>0.007671837620731055</v>
      </c>
      <c r="AM60" s="79">
        <f t="shared" si="66"/>
        <v>0.00824697626683511</v>
      </c>
      <c r="AN60" s="79">
        <f t="shared" si="66"/>
        <v>0.00849999999999996</v>
      </c>
      <c r="AO60" s="79">
        <f t="shared" si="66"/>
        <v>0.005934167176201297</v>
      </c>
      <c r="AP60" s="79">
        <f t="shared" si="66"/>
        <v>0.006005462328161376</v>
      </c>
      <c r="AQ60" s="79">
        <f t="shared" si="66"/>
        <v>0.006088128645871332</v>
      </c>
      <c r="AR60" s="79">
        <f t="shared" si="66"/>
        <v>0.006185295457217219</v>
      </c>
      <c r="AS60" s="79">
        <f t="shared" si="66"/>
        <v>0.0063013560164798975</v>
      </c>
      <c r="AT60" s="79">
        <f t="shared" si="66"/>
        <v>0.006442677289539516</v>
      </c>
      <c r="AU60" s="79">
        <f t="shared" si="66"/>
        <v>0.006618848572065698</v>
      </c>
      <c r="AV60" s="79">
        <f t="shared" si="66"/>
        <v>0.006845015299142502</v>
      </c>
      <c r="AW60" s="79">
        <f t="shared" si="66"/>
        <v>0.007146584780172272</v>
      </c>
      <c r="AX60" s="79">
        <f t="shared" si="66"/>
        <v>0.007569689847825891</v>
      </c>
      <c r="AY60" s="79">
        <f t="shared" si="66"/>
        <v>0.008207735652589088</v>
      </c>
      <c r="AZ60" s="79">
        <f t="shared" si="66"/>
        <v>0.008499999999999962</v>
      </c>
      <c r="BA60" s="79">
        <f t="shared" si="66"/>
        <v>0.0058206669123947565</v>
      </c>
      <c r="BB60" s="79">
        <f t="shared" si="66"/>
        <v>0.00588603191024825</v>
      </c>
      <c r="BC60" s="79">
        <f t="shared" si="66"/>
        <v>0.005962320048912943</v>
      </c>
      <c r="BD60" s="79">
        <f t="shared" si="66"/>
        <v>0.00605271136663158</v>
      </c>
      <c r="BE60" s="79">
        <f t="shared" si="66"/>
        <v>0.006161752634188106</v>
      </c>
      <c r="BF60" s="79">
        <f t="shared" si="66"/>
        <v>0.006296179989463731</v>
      </c>
      <c r="BG60" s="79">
        <f t="shared" si="66"/>
        <v>0.006466417058100665</v>
      </c>
      <c r="BH60" s="79">
        <f t="shared" si="66"/>
        <v>0.006689498262045435</v>
      </c>
      <c r="BI60" s="79">
        <f t="shared" si="66"/>
        <v>0.006995297140865295</v>
      </c>
      <c r="BJ60" s="79">
        <f t="shared" si="66"/>
        <v>0.007441431138846556</v>
      </c>
      <c r="BK60" s="79">
        <f t="shared" si="66"/>
        <v>0.00815520827530578</v>
      </c>
      <c r="BL60" s="79">
        <f t="shared" si="66"/>
        <v>0.008499999999999985</v>
      </c>
      <c r="BM60" s="79">
        <f t="shared" si="66"/>
        <v>0.00573508435317065</v>
      </c>
      <c r="BN60" s="79">
        <f t="shared" si="66"/>
        <v>0.005799077210045656</v>
      </c>
      <c r="BO60" s="79">
        <f t="shared" si="66"/>
        <v>0.005874244023698219</v>
      </c>
      <c r="BP60" s="79">
        <f aca="true" t="shared" si="67" ref="BP60:CI60">BO59/BO50*BP56+BO9*0.6*BP55/BO50</f>
        <v>0.005963982922032143</v>
      </c>
      <c r="BQ60" s="79">
        <f t="shared" si="67"/>
        <v>0.006073226731337053</v>
      </c>
      <c r="BR60" s="79">
        <f t="shared" si="67"/>
        <v>0.006209419647616634</v>
      </c>
      <c r="BS60" s="79">
        <f t="shared" si="67"/>
        <v>0.006384348540428059</v>
      </c>
      <c r="BT60" s="79">
        <f t="shared" si="67"/>
        <v>0.006617850342410234</v>
      </c>
      <c r="BU60" s="79">
        <f t="shared" si="67"/>
        <v>0.006946099496490097</v>
      </c>
      <c r="BV60" s="79">
        <f t="shared" si="67"/>
        <v>0.007442788197119791</v>
      </c>
      <c r="BW60" s="79">
        <f t="shared" si="67"/>
        <v>0.008284790771801179</v>
      </c>
      <c r="BX60" s="79">
        <f t="shared" si="67"/>
        <v>0.008499999999999985</v>
      </c>
      <c r="BY60" s="79">
        <f t="shared" si="67"/>
        <v>0.005672850785452776</v>
      </c>
      <c r="BZ60" s="79">
        <f t="shared" si="67"/>
        <v>0.005738424500180039</v>
      </c>
      <c r="CA60" s="79">
        <f t="shared" si="67"/>
        <v>0.005817292347290398</v>
      </c>
      <c r="CB60" s="79">
        <f t="shared" si="67"/>
        <v>0.005914222554890348</v>
      </c>
      <c r="CC60" s="79">
        <f t="shared" si="67"/>
        <v>0.006036575312348395</v>
      </c>
      <c r="CD60" s="79">
        <f t="shared" si="67"/>
        <v>0.0061963409634764495</v>
      </c>
      <c r="CE60" s="79">
        <f t="shared" si="67"/>
        <v>0.006414460407153756</v>
      </c>
      <c r="CF60" s="79">
        <f t="shared" si="67"/>
        <v>0.0067310930791627446</v>
      </c>
      <c r="CG60" s="79">
        <f t="shared" si="67"/>
        <v>0.0072342289235362185</v>
      </c>
      <c r="CH60" s="79">
        <f t="shared" si="67"/>
        <v>0.00816108959704956</v>
      </c>
      <c r="CI60" s="79">
        <f t="shared" si="67"/>
        <v>0.008499999999999999</v>
      </c>
      <c r="CJ60" s="73"/>
      <c r="CK60" s="73"/>
      <c r="CL60" s="73"/>
      <c r="CM60" s="73"/>
    </row>
    <row r="61" spans="1:91" s="82" customFormat="1" ht="13.5" customHeight="1">
      <c r="A61" s="14"/>
      <c r="B61" s="65" t="s">
        <v>80</v>
      </c>
      <c r="C61" s="66">
        <v>1</v>
      </c>
      <c r="D61" s="66">
        <f>1/(1+D60)</f>
        <v>0.991571641051066</v>
      </c>
      <c r="E61" s="66">
        <f>D61/(1+E60)</f>
        <v>0.9854296663624978</v>
      </c>
      <c r="F61" s="66">
        <f aca="true" t="shared" si="68" ref="F61:BQ61">E61/(1+F60)</f>
        <v>0.979244992994836</v>
      </c>
      <c r="G61" s="66">
        <f t="shared" si="68"/>
        <v>0.9730077656508253</v>
      </c>
      <c r="H61" s="66">
        <f t="shared" si="68"/>
        <v>0.9667058185637685</v>
      </c>
      <c r="I61" s="66">
        <f t="shared" si="68"/>
        <v>0.9603238893812036</v>
      </c>
      <c r="J61" s="66">
        <f t="shared" si="68"/>
        <v>0.9538424683336766</v>
      </c>
      <c r="K61" s="66">
        <f t="shared" si="68"/>
        <v>0.9472360590398163</v>
      </c>
      <c r="L61" s="66">
        <f t="shared" si="68"/>
        <v>0.9404704491336157</v>
      </c>
      <c r="M61" s="66">
        <f t="shared" si="68"/>
        <v>0.9334982277080494</v>
      </c>
      <c r="N61" s="66">
        <f t="shared" si="68"/>
        <v>0.9262509996507626</v>
      </c>
      <c r="O61" s="66">
        <f t="shared" si="68"/>
        <v>0.9186248721665171</v>
      </c>
      <c r="P61" s="66">
        <f t="shared" si="68"/>
        <v>0.9108823720044791</v>
      </c>
      <c r="Q61" s="66">
        <f t="shared" si="68"/>
        <v>0.905324063419959</v>
      </c>
      <c r="R61" s="66">
        <f t="shared" si="68"/>
        <v>0.8997281956880303</v>
      </c>
      <c r="S61" s="66">
        <f t="shared" si="68"/>
        <v>0.8940855672285465</v>
      </c>
      <c r="T61" s="66">
        <f t="shared" si="68"/>
        <v>0.8883847058626456</v>
      </c>
      <c r="U61" s="66">
        <f t="shared" si="68"/>
        <v>0.8826110521441133</v>
      </c>
      <c r="V61" s="66">
        <f t="shared" si="68"/>
        <v>0.8767457400395825</v>
      </c>
      <c r="W61" s="66">
        <f t="shared" si="68"/>
        <v>0.8707637108791151</v>
      </c>
      <c r="X61" s="66">
        <f t="shared" si="68"/>
        <v>0.8646306697150091</v>
      </c>
      <c r="Y61" s="66">
        <f t="shared" si="68"/>
        <v>0.858297912766862</v>
      </c>
      <c r="Z61" s="66">
        <f t="shared" si="68"/>
        <v>0.8516929493694169</v>
      </c>
      <c r="AA61" s="66">
        <f t="shared" si="68"/>
        <v>0.8447010201938251</v>
      </c>
      <c r="AB61" s="66">
        <f t="shared" si="68"/>
        <v>0.8375815767911008</v>
      </c>
      <c r="AC61" s="66">
        <f t="shared" si="68"/>
        <v>0.8325527574611992</v>
      </c>
      <c r="AD61" s="66">
        <f t="shared" si="68"/>
        <v>0.8274915457864868</v>
      </c>
      <c r="AE61" s="66">
        <f t="shared" si="68"/>
        <v>0.8223894385916076</v>
      </c>
      <c r="AF61" s="66">
        <f t="shared" si="68"/>
        <v>0.8172357206245852</v>
      </c>
      <c r="AG61" s="66">
        <f t="shared" si="68"/>
        <v>0.8120166217334774</v>
      </c>
      <c r="AH61" s="66">
        <f t="shared" si="68"/>
        <v>0.8067140312638973</v>
      </c>
      <c r="AI61" s="66">
        <f t="shared" si="68"/>
        <v>0.8013034580313291</v>
      </c>
      <c r="AJ61" s="66">
        <f t="shared" si="68"/>
        <v>0.7957506344160955</v>
      </c>
      <c r="AK61" s="66">
        <f t="shared" si="68"/>
        <v>0.7900055181959991</v>
      </c>
      <c r="AL61" s="66">
        <f t="shared" si="68"/>
        <v>0.7839908675639127</v>
      </c>
      <c r="AM61" s="66">
        <f t="shared" si="68"/>
        <v>0.7775781986143319</v>
      </c>
      <c r="AN61" s="66">
        <f t="shared" si="68"/>
        <v>0.7710244904455448</v>
      </c>
      <c r="AO61" s="66">
        <f t="shared" si="68"/>
        <v>0.7664760931721</v>
      </c>
      <c r="AP61" s="66">
        <f t="shared" si="68"/>
        <v>0.761900528251877</v>
      </c>
      <c r="AQ61" s="66">
        <f t="shared" si="68"/>
        <v>0.7572900490112583</v>
      </c>
      <c r="AR61" s="66">
        <f t="shared" si="68"/>
        <v>0.7526347805223497</v>
      </c>
      <c r="AS61" s="66">
        <f t="shared" si="68"/>
        <v>0.747921858618686</v>
      </c>
      <c r="AT61" s="66">
        <f t="shared" si="68"/>
        <v>0.7431340855228055</v>
      </c>
      <c r="AU61" s="66">
        <f t="shared" si="68"/>
        <v>0.738247735552513</v>
      </c>
      <c r="AV61" s="66">
        <f t="shared" si="68"/>
        <v>0.7332287733809488</v>
      </c>
      <c r="AW61" s="66">
        <f t="shared" si="68"/>
        <v>0.7280258747449251</v>
      </c>
      <c r="AX61" s="66">
        <f t="shared" si="68"/>
        <v>0.722556347298299</v>
      </c>
      <c r="AY61" s="66">
        <f t="shared" si="68"/>
        <v>0.7166740759339694</v>
      </c>
      <c r="AZ61" s="66">
        <f t="shared" si="68"/>
        <v>0.7106336895726023</v>
      </c>
      <c r="BA61" s="66">
        <f t="shared" si="68"/>
        <v>0.706521264624698</v>
      </c>
      <c r="BB61" s="66">
        <f t="shared" si="68"/>
        <v>0.70238699237424</v>
      </c>
      <c r="BC61" s="66">
        <f t="shared" si="68"/>
        <v>0.6982239576727762</v>
      </c>
      <c r="BD61" s="66">
        <f t="shared" si="68"/>
        <v>0.6940232353474821</v>
      </c>
      <c r="BE61" s="66">
        <f t="shared" si="68"/>
        <v>0.6897730245961846</v>
      </c>
      <c r="BF61" s="66">
        <f t="shared" si="68"/>
        <v>0.6854572622976735</v>
      </c>
      <c r="BG61" s="66">
        <f t="shared" si="68"/>
        <v>0.6810532877006107</v>
      </c>
      <c r="BH61" s="66">
        <f t="shared" si="68"/>
        <v>0.6765276571141202</v>
      </c>
      <c r="BI61" s="66">
        <f t="shared" si="68"/>
        <v>0.6718280204832803</v>
      </c>
      <c r="BJ61" s="66">
        <f t="shared" si="68"/>
        <v>0.6668655861451148</v>
      </c>
      <c r="BK61" s="66">
        <f t="shared" si="68"/>
        <v>0.6614711511394662</v>
      </c>
      <c r="BL61" s="66">
        <f t="shared" si="68"/>
        <v>0.6558960348432982</v>
      </c>
      <c r="BM61" s="66">
        <f t="shared" si="68"/>
        <v>0.6521558659407131</v>
      </c>
      <c r="BN61" s="66">
        <f t="shared" si="68"/>
        <v>0.6483957688146899</v>
      </c>
      <c r="BO61" s="66">
        <f t="shared" si="68"/>
        <v>0.6446091772078555</v>
      </c>
      <c r="BP61" s="66">
        <f t="shared" si="68"/>
        <v>0.640787531314445</v>
      </c>
      <c r="BQ61" s="66">
        <f t="shared" si="68"/>
        <v>0.6369193755372258</v>
      </c>
      <c r="BR61" s="66">
        <f aca="true" t="shared" si="69" ref="BR61:CI61">BQ61/(1+BR60)</f>
        <v>0.6329888819370033</v>
      </c>
      <c r="BS61" s="66">
        <f t="shared" si="69"/>
        <v>0.628973297185151</v>
      </c>
      <c r="BT61" s="66">
        <f t="shared" si="69"/>
        <v>0.6248382114137954</v>
      </c>
      <c r="BU61" s="66">
        <f t="shared" si="69"/>
        <v>0.6205279624462892</v>
      </c>
      <c r="BV61" s="66">
        <f t="shared" si="69"/>
        <v>0.615943624507712</v>
      </c>
      <c r="BW61" s="66">
        <f t="shared" si="69"/>
        <v>0.6108825900629049</v>
      </c>
      <c r="BX61" s="66">
        <f t="shared" si="69"/>
        <v>0.6057338523182002</v>
      </c>
      <c r="BY61" s="66">
        <f t="shared" si="69"/>
        <v>0.602316997863777</v>
      </c>
      <c r="BZ61" s="66">
        <f t="shared" si="69"/>
        <v>0.5988803680868704</v>
      </c>
      <c r="CA61" s="66">
        <f t="shared" si="69"/>
        <v>0.5954166553343447</v>
      </c>
      <c r="CB61" s="66">
        <f t="shared" si="69"/>
        <v>0.591915932774133</v>
      </c>
      <c r="CC61" s="66">
        <f t="shared" si="69"/>
        <v>0.5883642278019151</v>
      </c>
      <c r="CD61" s="66">
        <f t="shared" si="69"/>
        <v>0.5847409733556882</v>
      </c>
      <c r="CE61" s="66">
        <f t="shared" si="69"/>
        <v>0.5810140815336916</v>
      </c>
      <c r="CF61" s="66">
        <f t="shared" si="69"/>
        <v>0.5771293700253326</v>
      </c>
      <c r="CG61" s="66">
        <f t="shared" si="69"/>
        <v>0.5729842706419235</v>
      </c>
      <c r="CH61" s="66">
        <f t="shared" si="69"/>
        <v>0.5683459484346283</v>
      </c>
      <c r="CI61" s="66">
        <f t="shared" si="69"/>
        <v>0.5635557247740489</v>
      </c>
      <c r="CJ61" s="14"/>
      <c r="CK61" s="14"/>
      <c r="CL61" s="14"/>
      <c r="CM61" s="14"/>
    </row>
    <row r="62" spans="1:91" s="82" customFormat="1" ht="13.5" customHeight="1">
      <c r="A62" s="14"/>
      <c r="B62" s="65" t="s">
        <v>81</v>
      </c>
      <c r="C62" s="59"/>
      <c r="D62" s="68">
        <f>D37*D61</f>
        <v>-2333.6430357791487</v>
      </c>
      <c r="E62" s="68">
        <f aca="true" t="shared" si="70" ref="E62:BP62">E37*E61</f>
        <v>217.86181680710254</v>
      </c>
      <c r="F62" s="68">
        <f t="shared" si="70"/>
        <v>218.65943512865687</v>
      </c>
      <c r="G62" s="68">
        <f t="shared" si="70"/>
        <v>219.43936730271278</v>
      </c>
      <c r="H62" s="68">
        <f t="shared" si="70"/>
        <v>220.19829017716887</v>
      </c>
      <c r="I62" s="68">
        <f t="shared" si="70"/>
        <v>220.9320468970793</v>
      </c>
      <c r="J62" s="68">
        <f t="shared" si="70"/>
        <v>221.63534093995312</v>
      </c>
      <c r="K62" s="68">
        <f t="shared" si="70"/>
        <v>222.30127490055276</v>
      </c>
      <c r="L62" s="68">
        <f t="shared" si="70"/>
        <v>222.92062852973513</v>
      </c>
      <c r="M62" s="68">
        <f t="shared" si="70"/>
        <v>223.4806760406061</v>
      </c>
      <c r="N62" s="68">
        <f t="shared" si="70"/>
        <v>223.96313712818136</v>
      </c>
      <c r="O62" s="68">
        <f t="shared" si="70"/>
        <v>224.34036710878541</v>
      </c>
      <c r="P62" s="68">
        <f t="shared" si="70"/>
        <v>-2415.6227470753515</v>
      </c>
      <c r="Q62" s="68">
        <f t="shared" si="70"/>
        <v>225.53608523520415</v>
      </c>
      <c r="R62" s="68">
        <f t="shared" si="70"/>
        <v>226.3834521390075</v>
      </c>
      <c r="S62" s="68">
        <f t="shared" si="70"/>
        <v>227.2133295019168</v>
      </c>
      <c r="T62" s="68">
        <f t="shared" si="70"/>
        <v>228.0222193928955</v>
      </c>
      <c r="U62" s="68">
        <f t="shared" si="70"/>
        <v>228.8056952566818</v>
      </c>
      <c r="V62" s="68">
        <f t="shared" si="70"/>
        <v>229.5580395317089</v>
      </c>
      <c r="W62" s="68">
        <f t="shared" si="70"/>
        <v>230.27168453569942</v>
      </c>
      <c r="X62" s="68">
        <f t="shared" si="70"/>
        <v>230.93631247178465</v>
      </c>
      <c r="Y62" s="68">
        <f t="shared" si="70"/>
        <v>231.53732979696505</v>
      </c>
      <c r="Z62" s="68">
        <f t="shared" si="70"/>
        <v>232.05310819745156</v>
      </c>
      <c r="AA62" s="68">
        <f t="shared" si="70"/>
        <v>232.449561021316</v>
      </c>
      <c r="AB62" s="68">
        <f t="shared" si="70"/>
        <v>-2502.9398604776625</v>
      </c>
      <c r="AC62" s="68">
        <f t="shared" si="70"/>
        <v>233.7115753286547</v>
      </c>
      <c r="AD62" s="68">
        <f t="shared" si="70"/>
        <v>234.6137160843835</v>
      </c>
      <c r="AE62" s="68">
        <f t="shared" si="70"/>
        <v>235.49881768746704</v>
      </c>
      <c r="AF62" s="68">
        <f t="shared" si="70"/>
        <v>236.3632329371082</v>
      </c>
      <c r="AG62" s="68">
        <f t="shared" si="70"/>
        <v>237.2022878571144</v>
      </c>
      <c r="AH62" s="68">
        <f t="shared" si="70"/>
        <v>238.00985451291623</v>
      </c>
      <c r="AI62" s="68">
        <f t="shared" si="70"/>
        <v>238.77767485909504</v>
      </c>
      <c r="AJ62" s="68">
        <f t="shared" si="70"/>
        <v>239.49423803504564</v>
      </c>
      <c r="AK62" s="68">
        <f t="shared" si="70"/>
        <v>240.14280234949595</v>
      </c>
      <c r="AL62" s="68">
        <f t="shared" si="70"/>
        <v>240.69763718481528</v>
      </c>
      <c r="AM62" s="68">
        <f t="shared" si="70"/>
        <v>241.11613451774463</v>
      </c>
      <c r="AN62" s="68">
        <f t="shared" si="70"/>
        <v>-2596.258652574591</v>
      </c>
      <c r="AO62" s="68">
        <f t="shared" si="70"/>
        <v>242.45076463418414</v>
      </c>
      <c r="AP62" s="68">
        <f t="shared" si="70"/>
        <v>243.4134619048888</v>
      </c>
      <c r="AQ62" s="68">
        <f t="shared" si="70"/>
        <v>244.35990200464107</v>
      </c>
      <c r="AR62" s="68">
        <f t="shared" si="70"/>
        <v>245.28633258602568</v>
      </c>
      <c r="AS62" s="68">
        <f t="shared" si="70"/>
        <v>246.18787844287547</v>
      </c>
      <c r="AT62" s="68">
        <f t="shared" si="70"/>
        <v>247.05804199097085</v>
      </c>
      <c r="AU62" s="68">
        <f t="shared" si="70"/>
        <v>247.88789000409457</v>
      </c>
      <c r="AV62" s="68">
        <f t="shared" si="70"/>
        <v>248.6646555326585</v>
      </c>
      <c r="AW62" s="68">
        <f t="shared" si="70"/>
        <v>249.36916421436646</v>
      </c>
      <c r="AX62" s="68">
        <f t="shared" si="70"/>
        <v>249.97065552314206</v>
      </c>
      <c r="AY62" s="68">
        <f t="shared" si="70"/>
        <v>250.41502177619714</v>
      </c>
      <c r="AZ62" s="68">
        <f t="shared" si="70"/>
        <v>-2696.3859897698394</v>
      </c>
      <c r="BA62" s="68">
        <f t="shared" si="70"/>
        <v>251.8295373559488</v>
      </c>
      <c r="BB62" s="68">
        <f t="shared" si="70"/>
        <v>252.8594936808932</v>
      </c>
      <c r="BC62" s="68">
        <f t="shared" si="70"/>
        <v>253.87440814411877</v>
      </c>
      <c r="BD62" s="68">
        <f t="shared" si="70"/>
        <v>254.87049468535858</v>
      </c>
      <c r="BE62" s="68">
        <f t="shared" si="70"/>
        <v>255.8427598328742</v>
      </c>
      <c r="BF62" s="68">
        <f t="shared" si="70"/>
        <v>256.7844264636961</v>
      </c>
      <c r="BG62" s="68">
        <f t="shared" si="70"/>
        <v>257.68596580342876</v>
      </c>
      <c r="BH62" s="68">
        <f t="shared" si="70"/>
        <v>258.5333669525531</v>
      </c>
      <c r="BI62" s="68">
        <f t="shared" si="70"/>
        <v>259.3047865898343</v>
      </c>
      <c r="BJ62" s="68">
        <f t="shared" si="70"/>
        <v>259.9633351982301</v>
      </c>
      <c r="BK62" s="68">
        <f t="shared" si="70"/>
        <v>260.43903398504483</v>
      </c>
      <c r="BL62" s="68">
        <f t="shared" si="70"/>
        <v>-2610.656902006892</v>
      </c>
      <c r="BM62" s="68">
        <f t="shared" si="70"/>
        <v>259.3390684916562</v>
      </c>
      <c r="BN62" s="68">
        <f t="shared" si="70"/>
        <v>257.8438123159032</v>
      </c>
      <c r="BO62" s="68">
        <f t="shared" si="70"/>
        <v>256.33802023250604</v>
      </c>
      <c r="BP62" s="68">
        <f t="shared" si="70"/>
        <v>254.8182883127871</v>
      </c>
      <c r="BQ62" s="68">
        <f aca="true" t="shared" si="71" ref="BQ62:CI62">BQ37*BQ61</f>
        <v>253.28006107534958</v>
      </c>
      <c r="BR62" s="68">
        <f t="shared" si="71"/>
        <v>251.71704431474166</v>
      </c>
      <c r="BS62" s="68">
        <f t="shared" si="71"/>
        <v>250.12018984576838</v>
      </c>
      <c r="BT62" s="68">
        <f t="shared" si="71"/>
        <v>248.4758140943831</v>
      </c>
      <c r="BU62" s="68">
        <f t="shared" si="71"/>
        <v>246.76178220326798</v>
      </c>
      <c r="BV62" s="68">
        <f t="shared" si="71"/>
        <v>244.93875492906474</v>
      </c>
      <c r="BW62" s="68">
        <f t="shared" si="71"/>
        <v>242.92616249975774</v>
      </c>
      <c r="BX62" s="68">
        <f t="shared" si="71"/>
        <v>-2190.0072051530783</v>
      </c>
      <c r="BY62" s="68">
        <f t="shared" si="71"/>
        <v>239.51993276540253</v>
      </c>
      <c r="BZ62" s="68">
        <f t="shared" si="71"/>
        <v>238.15330798804524</v>
      </c>
      <c r="CA62" s="68">
        <f t="shared" si="71"/>
        <v>236.77591327970057</v>
      </c>
      <c r="CB62" s="68">
        <f t="shared" si="71"/>
        <v>235.38380109421337</v>
      </c>
      <c r="CC62" s="68">
        <f t="shared" si="71"/>
        <v>233.97141502646937</v>
      </c>
      <c r="CD62" s="68">
        <f t="shared" si="71"/>
        <v>232.53057629133474</v>
      </c>
      <c r="CE62" s="68">
        <f t="shared" si="71"/>
        <v>231.04852467765852</v>
      </c>
      <c r="CF62" s="68">
        <f t="shared" si="71"/>
        <v>229.50371381793647</v>
      </c>
      <c r="CG62" s="68">
        <f t="shared" si="71"/>
        <v>227.85535601109834</v>
      </c>
      <c r="CH62" s="68">
        <f t="shared" si="71"/>
        <v>226.01086112356262</v>
      </c>
      <c r="CI62" s="68">
        <f t="shared" si="71"/>
        <v>303.003761928025</v>
      </c>
      <c r="CJ62" s="14"/>
      <c r="CK62" s="14"/>
      <c r="CL62" s="14"/>
      <c r="CM62" s="14"/>
    </row>
    <row r="63" spans="1:91" s="77" customFormat="1" ht="13.5" customHeight="1">
      <c r="A63" s="73"/>
      <c r="B63" s="78" t="s">
        <v>66</v>
      </c>
      <c r="C63" s="81">
        <f>SUM(D62:$CI62)/C61</f>
        <v>1165.980316183101</v>
      </c>
      <c r="D63" s="81">
        <f>SUM(E62:$CI62)/D61</f>
        <v>3529.370150453928</v>
      </c>
      <c r="E63" s="81">
        <f>SUM(F62:$CI62)/E61</f>
        <v>3330.2848972155107</v>
      </c>
      <c r="F63" s="81">
        <f>SUM(G62:$CI62)/F61</f>
        <v>3128.0242655707334</v>
      </c>
      <c r="G63" s="81">
        <f>SUM(H62:$CI62)/G61</f>
        <v>2922.548856351325</v>
      </c>
      <c r="H63" s="81">
        <f>SUM(I62:$CI62)/H61</f>
        <v>2713.8188186808275</v>
      </c>
      <c r="I63" s="81">
        <f>SUM(J62:$CI62)/I61</f>
        <v>2501.793844988726</v>
      </c>
      <c r="J63" s="81">
        <f>SUM(K62:$CI62)/J61</f>
        <v>2286.4331659708055</v>
      </c>
      <c r="K63" s="81">
        <f>SUM(L62:$CI62)/K61</f>
        <v>2067.6955454951653</v>
      </c>
      <c r="L63" s="81">
        <f>SUM(M62:$CI62)/L61</f>
        <v>1845.5392754532959</v>
      </c>
      <c r="M63" s="81">
        <f>SUM(N62:$CI62)/M61</f>
        <v>1619.9221705556574</v>
      </c>
      <c r="N63" s="81">
        <f>SUM(O62:$CI62)/N61</f>
        <v>1390.801563071156</v>
      </c>
      <c r="O63" s="81">
        <f>SUM(P62:$CI62)/O61</f>
        <v>1158.1342975099258</v>
      </c>
      <c r="P63" s="81">
        <f>SUM(Q62:$CI62)/P61</f>
        <v>3819.937485912788</v>
      </c>
      <c r="Q63" s="81">
        <f>SUM(R62:$CI62)/Q61</f>
        <v>3594.268355741713</v>
      </c>
      <c r="R63" s="81">
        <f>SUM(S62:$CI62)/R61</f>
        <v>3365.0097831908292</v>
      </c>
      <c r="S63" s="81">
        <f>SUM(T62:$CI62)/S61</f>
        <v>3132.1172758458188</v>
      </c>
      <c r="T63" s="81">
        <f>SUM(U62:$CI62)/T61</f>
        <v>2895.545831476481</v>
      </c>
      <c r="U63" s="81">
        <f>SUM(V62:$CI62)/U61</f>
        <v>2655.2499324115697</v>
      </c>
      <c r="V63" s="81">
        <f>SUM(W62:$CI62)/V61</f>
        <v>2411.1835398529706</v>
      </c>
      <c r="W63" s="81">
        <f>SUM(X62:$CI62)/W61</f>
        <v>2163.3000881285734</v>
      </c>
      <c r="X63" s="81">
        <f>SUM(Y62:$CI62)/X61</f>
        <v>1911.5524788832013</v>
      </c>
      <c r="Y63" s="81">
        <f>SUM(Z62:$CI62)/Y61</f>
        <v>1655.8930752069246</v>
      </c>
      <c r="Z63" s="81">
        <f>SUM(AA62:$CI62)/Z61</f>
        <v>1396.2736957000982</v>
      </c>
      <c r="AA63" s="81">
        <f>SUM(AB62:$CI62)/AA61</f>
        <v>1132.6456084744643</v>
      </c>
      <c r="AB63" s="81">
        <f>SUM(AC62:$CI62)/AB61</f>
        <v>4130.566929049072</v>
      </c>
      <c r="AC63" s="81">
        <f>SUM(AD62:$CI62)/AC61</f>
        <v>3874.799713573452</v>
      </c>
      <c r="AD63" s="81">
        <f>SUM(AE62:$CI62)/AD61</f>
        <v>3614.975265055946</v>
      </c>
      <c r="AE63" s="81">
        <f>SUM(AF62:$CI62)/AE61</f>
        <v>3351.043341574494</v>
      </c>
      <c r="AF63" s="81">
        <f>SUM(AG62:$CI62)/AF61</f>
        <v>3082.9531258263137</v>
      </c>
      <c r="AG63" s="81">
        <f>SUM(AH62:$CI62)/AG61</f>
        <v>2810.6532187816133</v>
      </c>
      <c r="AH63" s="81">
        <f>SUM(AI62:$CI62)/AH61</f>
        <v>2534.091633268883</v>
      </c>
      <c r="AI63" s="81">
        <f>SUM(AJ62:$CI62)/AI61</f>
        <v>2253.215787491046</v>
      </c>
      <c r="AJ63" s="81">
        <f>SUM(AK62:$CI62)/AJ61</f>
        <v>1967.9724984717368</v>
      </c>
      <c r="AK63" s="81">
        <f>SUM(AL62:$CI62)/AK61</f>
        <v>1678.3079754309651</v>
      </c>
      <c r="AL63" s="81">
        <f>SUM(AM62:$CI62)/AL61</f>
        <v>1384.1678130893993</v>
      </c>
      <c r="AM63" s="81">
        <f>SUM(AN62:$CI62)/AM61</f>
        <v>1085.4969849005481</v>
      </c>
      <c r="AN63" s="81">
        <f>SUM(AO62:$CI62)/AN61</f>
        <v>4462.007997575826</v>
      </c>
      <c r="AO63" s="81">
        <f>SUM(AP62:$CI62)/AO61</f>
        <v>4172.16754253369</v>
      </c>
      <c r="AP63" s="81">
        <f>SUM(AQ62:$CI62)/AP61</f>
        <v>3877.741393531441</v>
      </c>
      <c r="AQ63" s="81">
        <f>SUM(AR62:$CI62)/AQ61</f>
        <v>3578.672818544913</v>
      </c>
      <c r="AR63" s="81">
        <f>SUM(AS62:$CI62)/AR61</f>
        <v>3274.9044361920974</v>
      </c>
      <c r="AS63" s="81">
        <f>SUM(AT62:$CI62)/AS61</f>
        <v>2966.378208573464</v>
      </c>
      <c r="AT63" s="81">
        <f>SUM(AU62:$CI62)/AT61</f>
        <v>2653.035434035086</v>
      </c>
      <c r="AU63" s="81">
        <f>SUM(AV62:$CI62)/AU61</f>
        <v>2334.8167398537994</v>
      </c>
      <c r="AV63" s="81">
        <f>SUM(AW62:$CI62)/AV61</f>
        <v>2011.662074843549</v>
      </c>
      <c r="AW63" s="81">
        <f>SUM(AX62:$CI62)/AW61</f>
        <v>1683.5107018820786</v>
      </c>
      <c r="AX63" s="81">
        <f>SUM(AY62:$CI62)/AX61</f>
        <v>1350.3011903571403</v>
      </c>
      <c r="AY63" s="81">
        <f>SUM(AZ62:$CI62)/AY61</f>
        <v>1011.9714085313508</v>
      </c>
      <c r="AZ63" s="81">
        <f>SUM(BA62:$CI62)/AZ61</f>
        <v>4814.913385134507</v>
      </c>
      <c r="BA63" s="81">
        <f>SUM(BB62:$CI62)/BA61</f>
        <v>4486.50349990313</v>
      </c>
      <c r="BB63" s="81">
        <f>SUM(BC62:$CI62)/BB61</f>
        <v>4152.910951488145</v>
      </c>
      <c r="BC63" s="81">
        <f>SUM(BD62:$CI62)/BC61</f>
        <v>3814.0716820228863</v>
      </c>
      <c r="BD63" s="81">
        <f>SUM(BE62:$CI62)/BD61</f>
        <v>3469.920900816222</v>
      </c>
      <c r="BE63" s="81">
        <f>SUM(BF62:$CI62)/BE61</f>
        <v>3120.393076275362</v>
      </c>
      <c r="BF63" s="81">
        <f>SUM(BG62:$CI62)/BF61</f>
        <v>2765.421927741661</v>
      </c>
      <c r="BG63" s="81">
        <f>SUM(BH62:$CI62)/BG61</f>
        <v>2404.9404172384498</v>
      </c>
      <c r="BH63" s="81">
        <f>SUM(BI62:$CI62)/BH61</f>
        <v>2038.880741129988</v>
      </c>
      <c r="BI63" s="81">
        <f>SUM(BJ62:$CI62)/BI61</f>
        <v>1667.174321690579</v>
      </c>
      <c r="BJ63" s="81">
        <f>SUM(BK62:$CI62)/BJ61</f>
        <v>1289.7517985829081</v>
      </c>
      <c r="BK63" s="81">
        <f>SUM(BL62:$CI62)/BK61</f>
        <v>906.5430202446279</v>
      </c>
      <c r="BL63" s="81">
        <f>SUM(BM62:$CI62)/BL61</f>
        <v>4894.539357800108</v>
      </c>
      <c r="BM63" s="81">
        <f>SUM(BN62:$CI62)/BM61</f>
        <v>4524.945711279039</v>
      </c>
      <c r="BN63" s="81">
        <f>SUM(BO62:$CI62)/BN61</f>
        <v>4153.521978222046</v>
      </c>
      <c r="BO63" s="81">
        <f>SUM(BP62:$CI62)/BO61</f>
        <v>3780.2565372719505</v>
      </c>
      <c r="BP63" s="81">
        <f>SUM(BQ62:$CI62)/BP61</f>
        <v>3405.137680093175</v>
      </c>
      <c r="BQ63" s="81">
        <f>SUM(BR62:$CI62)/BQ61</f>
        <v>3028.1536106678336</v>
      </c>
      <c r="BR63" s="81">
        <f>SUM(BS62:$CI62)/BR61</f>
        <v>2649.2924445859494</v>
      </c>
      <c r="BS63" s="81">
        <f>SUM(BT62:$CI62)/BS61</f>
        <v>2268.5422083297435</v>
      </c>
      <c r="BT63" s="81">
        <f>SUM(BU62:$CI62)/BT61</f>
        <v>1885.8908385519433</v>
      </c>
      <c r="BU63" s="81">
        <f>SUM(BV62:$CI62)/BU61</f>
        <v>1501.3261813480783</v>
      </c>
      <c r="BV63" s="81">
        <f>SUM(BW62:$CI62)/BV61</f>
        <v>1114.8359915226765</v>
      </c>
      <c r="BW63" s="81">
        <f>SUM(BX62:$CI62)/BW61</f>
        <v>726.407931849349</v>
      </c>
      <c r="BX63" s="81">
        <f>SUM(BY62:$CI62)/BX61</f>
        <v>4348.043540779191</v>
      </c>
      <c r="BY63" s="81">
        <f>SUM(BZ62:$CI62)/BY61</f>
        <v>3975.0451003867183</v>
      </c>
      <c r="BZ63" s="81">
        <f>SUM(CA62:$CI62)/BZ61</f>
        <v>3600.191353972132</v>
      </c>
      <c r="CA63" s="81">
        <f>SUM(CB62:$CI62)/CA61</f>
        <v>3223.470476976409</v>
      </c>
      <c r="CB63" s="81">
        <f>SUM(CC62:$CI62)/CB61</f>
        <v>2844.8705561684005</v>
      </c>
      <c r="CC63" s="81">
        <f>SUM(CD62:$CI62)/CC61</f>
        <v>2464.3795889266266</v>
      </c>
      <c r="CD63" s="81">
        <f>SUM(CE62:$CI62)/CD61</f>
        <v>2081.9854825150815</v>
      </c>
      <c r="CE63" s="81">
        <f>SUM(CF62:$CI62)/CE61</f>
        <v>1697.676053352977</v>
      </c>
      <c r="CF63" s="81">
        <f>SUM(CG62:$CI62)/CF61</f>
        <v>1311.4390262783954</v>
      </c>
      <c r="CG63" s="81">
        <f>SUM(CH62:$CI62)/CG61</f>
        <v>923.2620338057869</v>
      </c>
      <c r="CH63" s="81">
        <f>SUM(CI62:$CI62)/CH61</f>
        <v>533.1326153772641</v>
      </c>
      <c r="CI63" s="81">
        <f>SUM($CI62:CJ62)/CI61</f>
        <v>537.6642426079708</v>
      </c>
      <c r="CJ63" s="73"/>
      <c r="CK63" s="73"/>
      <c r="CL63" s="73"/>
      <c r="CM63" s="73"/>
    </row>
    <row r="64" spans="2:91" s="77" customFormat="1" ht="13.5" customHeight="1">
      <c r="B64" s="78" t="s">
        <v>57</v>
      </c>
      <c r="C64" s="80">
        <f aca="true" t="shared" si="72" ref="C64:AH64">C63-C9</f>
        <v>1165.980316183101</v>
      </c>
      <c r="D64" s="80">
        <f t="shared" si="72"/>
        <v>1175.8911488706563</v>
      </c>
      <c r="E64" s="81">
        <f t="shared" si="72"/>
        <v>1190.8285295393816</v>
      </c>
      <c r="F64" s="81">
        <f t="shared" si="72"/>
        <v>1205.443430412587</v>
      </c>
      <c r="G64" s="81">
        <f t="shared" si="72"/>
        <v>1219.727119324926</v>
      </c>
      <c r="H64" s="81">
        <f t="shared" si="72"/>
        <v>1233.670725486943</v>
      </c>
      <c r="I64" s="81">
        <f t="shared" si="72"/>
        <v>1247.2652376492897</v>
      </c>
      <c r="J64" s="81">
        <f t="shared" si="72"/>
        <v>1260.5015022447205</v>
      </c>
      <c r="K64" s="81">
        <f t="shared" si="72"/>
        <v>1273.370221507626</v>
      </c>
      <c r="L64" s="81">
        <f t="shared" si="72"/>
        <v>1285.8619515708147</v>
      </c>
      <c r="M64" s="81">
        <f t="shared" si="72"/>
        <v>1297.96710053932</v>
      </c>
      <c r="N64" s="81">
        <f t="shared" si="72"/>
        <v>1309.6759265409385</v>
      </c>
      <c r="O64" s="81">
        <f t="shared" si="72"/>
        <v>1158.1342975099258</v>
      </c>
      <c r="P64" s="81">
        <f t="shared" si="72"/>
        <v>1167.9784390387604</v>
      </c>
      <c r="Q64" s="81">
        <f t="shared" si="72"/>
        <v>1183.4753697690253</v>
      </c>
      <c r="R64" s="81">
        <f t="shared" si="72"/>
        <v>1198.5975756826047</v>
      </c>
      <c r="S64" s="81">
        <f t="shared" si="72"/>
        <v>1213.3351207116743</v>
      </c>
      <c r="T64" s="81">
        <f t="shared" si="72"/>
        <v>1227.677911763505</v>
      </c>
      <c r="U64" s="81">
        <f t="shared" si="72"/>
        <v>1241.615696644892</v>
      </c>
      <c r="V64" s="81">
        <f t="shared" si="72"/>
        <v>1255.138061961484</v>
      </c>
      <c r="W64" s="81">
        <f t="shared" si="72"/>
        <v>1268.2344309917285</v>
      </c>
      <c r="X64" s="81">
        <f t="shared" si="72"/>
        <v>1280.8940615351448</v>
      </c>
      <c r="Y64" s="81">
        <f t="shared" si="72"/>
        <v>1293.1060437346252</v>
      </c>
      <c r="Z64" s="81">
        <f t="shared" si="72"/>
        <v>1304.8592978724612</v>
      </c>
      <c r="AA64" s="81">
        <f t="shared" si="72"/>
        <v>1132.6456084744643</v>
      </c>
      <c r="AB64" s="81">
        <f t="shared" si="72"/>
        <v>1142.2730961464958</v>
      </c>
      <c r="AC64" s="81">
        <f t="shared" si="72"/>
        <v>1158.2578345128363</v>
      </c>
      <c r="AD64" s="81">
        <f t="shared" si="72"/>
        <v>1173.8077640522229</v>
      </c>
      <c r="AE64" s="81">
        <f t="shared" si="72"/>
        <v>1188.9115817987754</v>
      </c>
      <c r="AF64" s="81">
        <f t="shared" si="72"/>
        <v>1203.5578069395938</v>
      </c>
      <c r="AG64" s="81">
        <f t="shared" si="72"/>
        <v>1217.734778468242</v>
      </c>
      <c r="AH64" s="81">
        <f t="shared" si="72"/>
        <v>1231.4306528098805</v>
      </c>
      <c r="AI64" s="81">
        <f aca="true" t="shared" si="73" ref="AI64:BN64">AI63-AI9</f>
        <v>1244.6334014177287</v>
      </c>
      <c r="AJ64" s="81">
        <f t="shared" si="73"/>
        <v>1257.3308083405327</v>
      </c>
      <c r="AK64" s="81">
        <f t="shared" si="73"/>
        <v>1269.5104677607035</v>
      </c>
      <c r="AL64" s="81">
        <f t="shared" si="73"/>
        <v>1281.1597815027762</v>
      </c>
      <c r="AM64" s="81">
        <f t="shared" si="73"/>
        <v>1085.4969849005481</v>
      </c>
      <c r="AN64" s="81">
        <f t="shared" si="73"/>
        <v>1094.7237092722016</v>
      </c>
      <c r="AO64" s="81">
        <f t="shared" si="73"/>
        <v>1111.1001578064534</v>
      </c>
      <c r="AP64" s="81">
        <f t="shared" si="73"/>
        <v>1126.9727506557356</v>
      </c>
      <c r="AQ64" s="81">
        <f t="shared" si="73"/>
        <v>1142.3286331863496</v>
      </c>
      <c r="AR64" s="81">
        <f t="shared" si="73"/>
        <v>1157.154749357686</v>
      </c>
      <c r="AS64" s="81">
        <f t="shared" si="73"/>
        <v>1171.4378390695786</v>
      </c>
      <c r="AT64" s="81">
        <f t="shared" si="73"/>
        <v>1185.164435477629</v>
      </c>
      <c r="AU64" s="81">
        <f t="shared" si="73"/>
        <v>1198.3208622761592</v>
      </c>
      <c r="AV64" s="81">
        <f t="shared" si="73"/>
        <v>1210.8932309484198</v>
      </c>
      <c r="AW64" s="81">
        <f t="shared" si="73"/>
        <v>1222.867437983661</v>
      </c>
      <c r="AX64" s="81">
        <f t="shared" si="73"/>
        <v>1234.229162060708</v>
      </c>
      <c r="AY64" s="81">
        <f t="shared" si="73"/>
        <v>1011.9714085313508</v>
      </c>
      <c r="AZ64" s="81">
        <f t="shared" si="73"/>
        <v>1020.5731655038676</v>
      </c>
      <c r="BA64" s="81">
        <f t="shared" si="73"/>
        <v>1037.216151871874</v>
      </c>
      <c r="BB64" s="81">
        <f t="shared" si="73"/>
        <v>1053.2759925936516</v>
      </c>
      <c r="BC64" s="81">
        <f t="shared" si="73"/>
        <v>1068.7380719443759</v>
      </c>
      <c r="BD64" s="81">
        <f t="shared" si="73"/>
        <v>1083.5875461370683</v>
      </c>
      <c r="BE64" s="81">
        <f t="shared" si="73"/>
        <v>1097.8093403240596</v>
      </c>
      <c r="BF64" s="81">
        <f t="shared" si="73"/>
        <v>1111.3881455623116</v>
      </c>
      <c r="BG64" s="81">
        <f t="shared" si="73"/>
        <v>1124.3084157421677</v>
      </c>
      <c r="BH64" s="81">
        <f t="shared" si="73"/>
        <v>1136.5543644791182</v>
      </c>
      <c r="BI64" s="81">
        <f t="shared" si="73"/>
        <v>1148.1099619681572</v>
      </c>
      <c r="BJ64" s="81">
        <f t="shared" si="73"/>
        <v>1158.9589318003036</v>
      </c>
      <c r="BK64" s="81">
        <f t="shared" si="73"/>
        <v>906.5430202446279</v>
      </c>
      <c r="BL64" s="81">
        <f t="shared" si="73"/>
        <v>914.248635916706</v>
      </c>
      <c r="BM64" s="81">
        <f t="shared" si="73"/>
        <v>930.3783598379532</v>
      </c>
      <c r="BN64" s="81">
        <f t="shared" si="73"/>
        <v>945.8351673346019</v>
      </c>
      <c r="BO64" s="81">
        <f aca="true" t="shared" si="74" ref="BO64:CI64">BO63-BO9</f>
        <v>960.6109085598105</v>
      </c>
      <c r="BP64" s="81">
        <f t="shared" si="74"/>
        <v>974.6973571028648</v>
      </c>
      <c r="BQ64" s="81">
        <f t="shared" si="74"/>
        <v>988.0862093165185</v>
      </c>
      <c r="BR64" s="81">
        <f t="shared" si="74"/>
        <v>1000.7690836385464</v>
      </c>
      <c r="BS64" s="81">
        <f t="shared" si="74"/>
        <v>1012.7375199074647</v>
      </c>
      <c r="BT64" s="81">
        <f t="shared" si="74"/>
        <v>1023.9829786723637</v>
      </c>
      <c r="BU64" s="81">
        <f t="shared" si="74"/>
        <v>1034.4968404968263</v>
      </c>
      <c r="BV64" s="81">
        <f t="shared" si="74"/>
        <v>1044.2704052568367</v>
      </c>
      <c r="BW64" s="81">
        <f t="shared" si="74"/>
        <v>726.4079318493489</v>
      </c>
      <c r="BX64" s="81">
        <f t="shared" si="74"/>
        <v>732.5823992700689</v>
      </c>
      <c r="BY64" s="81">
        <f t="shared" si="74"/>
        <v>746.4018180610342</v>
      </c>
      <c r="BZ64" s="81">
        <f t="shared" si="74"/>
        <v>759.526384407437</v>
      </c>
      <c r="CA64" s="81">
        <f t="shared" si="74"/>
        <v>771.9477551109858</v>
      </c>
      <c r="CB64" s="81">
        <f t="shared" si="74"/>
        <v>783.6575087453471</v>
      </c>
      <c r="CC64" s="81">
        <f t="shared" si="74"/>
        <v>794.6471449692701</v>
      </c>
      <c r="CD64" s="81">
        <f t="shared" si="74"/>
        <v>804.9080838338191</v>
      </c>
      <c r="CE64" s="81">
        <f t="shared" si="74"/>
        <v>814.4316650836371</v>
      </c>
      <c r="CF64" s="81">
        <f t="shared" si="74"/>
        <v>823.2091474522135</v>
      </c>
      <c r="CG64" s="81">
        <f t="shared" si="74"/>
        <v>831.2317079510925</v>
      </c>
      <c r="CH64" s="81">
        <f t="shared" si="74"/>
        <v>533.1326153772641</v>
      </c>
      <c r="CI64" s="81">
        <f t="shared" si="74"/>
        <v>537.6642426079708</v>
      </c>
      <c r="CJ64" s="73"/>
      <c r="CK64" s="73"/>
      <c r="CL64" s="73"/>
      <c r="CM64" s="73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3:E45"/>
  <sheetViews>
    <sheetView zoomScalePageLayoutView="0" workbookViewId="0" topLeftCell="A1">
      <selection activeCell="H9" sqref="H9"/>
    </sheetView>
  </sheetViews>
  <sheetFormatPr defaultColWidth="11.421875" defaultRowHeight="15"/>
  <cols>
    <col min="1" max="2" width="9.140625" style="0" customWidth="1"/>
    <col min="3" max="3" width="28.140625" style="0" customWidth="1"/>
    <col min="4" max="5" width="12.57421875" style="0" customWidth="1"/>
    <col min="6" max="16384" width="9.140625" style="0" customWidth="1"/>
  </cols>
  <sheetData>
    <row r="3" ht="17.25" thickBot="1">
      <c r="B3" s="237" t="s">
        <v>199</v>
      </c>
    </row>
    <row r="4" spans="2:5" ht="24">
      <c r="B4" s="291"/>
      <c r="C4" s="242" t="s">
        <v>200</v>
      </c>
      <c r="D4" s="286" t="s">
        <v>202</v>
      </c>
      <c r="E4" s="286" t="s">
        <v>134</v>
      </c>
    </row>
    <row r="5" spans="2:5" ht="15">
      <c r="B5" s="292"/>
      <c r="C5" s="245" t="s">
        <v>201</v>
      </c>
      <c r="D5" s="293"/>
      <c r="E5" s="293"/>
    </row>
    <row r="6" spans="2:5" ht="15">
      <c r="B6" s="275">
        <v>37928</v>
      </c>
      <c r="C6" s="276">
        <v>1179.7</v>
      </c>
      <c r="D6" s="277">
        <v>1165.980316183106</v>
      </c>
      <c r="E6" s="279">
        <v>0.012</v>
      </c>
    </row>
    <row r="7" spans="2:5" ht="15">
      <c r="B7" s="275">
        <v>37958</v>
      </c>
      <c r="C7" s="276">
        <v>1176.9</v>
      </c>
      <c r="D7" s="277">
        <v>1175.891148870664</v>
      </c>
      <c r="E7" s="279">
        <v>0.001</v>
      </c>
    </row>
    <row r="8" spans="2:5" ht="15">
      <c r="B8" s="275">
        <v>37989</v>
      </c>
      <c r="C8" s="276">
        <v>1178.4</v>
      </c>
      <c r="D8" s="277">
        <v>1190.8285295393885</v>
      </c>
      <c r="E8" s="279">
        <v>-0.01</v>
      </c>
    </row>
    <row r="9" spans="2:5" ht="15">
      <c r="B9" s="275">
        <v>38020</v>
      </c>
      <c r="C9" s="276">
        <v>1174.9</v>
      </c>
      <c r="D9" s="277">
        <v>1205.4434304125925</v>
      </c>
      <c r="E9" s="279">
        <v>-0.025</v>
      </c>
    </row>
    <row r="10" spans="2:5" ht="15">
      <c r="B10" s="275">
        <v>38049</v>
      </c>
      <c r="C10" s="276">
        <v>1172</v>
      </c>
      <c r="D10" s="277">
        <v>1219.727119324931</v>
      </c>
      <c r="E10" s="279">
        <v>-0.039</v>
      </c>
    </row>
    <row r="11" spans="2:5" ht="15">
      <c r="B11" s="275">
        <v>38080</v>
      </c>
      <c r="C11" s="276">
        <v>1169.9</v>
      </c>
      <c r="D11" s="277">
        <v>1233.670725486948</v>
      </c>
      <c r="E11" s="279">
        <v>-0.052</v>
      </c>
    </row>
    <row r="12" spans="2:5" ht="15">
      <c r="B12" s="275">
        <v>38110</v>
      </c>
      <c r="C12" s="276">
        <v>1168.4</v>
      </c>
      <c r="D12" s="277">
        <v>1247.2652376492952</v>
      </c>
      <c r="E12" s="279">
        <v>-0.063</v>
      </c>
    </row>
    <row r="13" spans="2:5" ht="15">
      <c r="B13" s="275">
        <v>38141</v>
      </c>
      <c r="C13" s="276">
        <v>1167.7</v>
      </c>
      <c r="D13" s="277">
        <v>1260.501502244726</v>
      </c>
      <c r="E13" s="279">
        <v>-0.074</v>
      </c>
    </row>
    <row r="14" spans="2:5" ht="15">
      <c r="B14" s="275">
        <v>38171</v>
      </c>
      <c r="C14" s="276">
        <v>1167.7</v>
      </c>
      <c r="D14" s="277">
        <v>1273.3702215076319</v>
      </c>
      <c r="E14" s="279">
        <v>-0.083</v>
      </c>
    </row>
    <row r="15" spans="2:5" ht="15">
      <c r="B15" s="275">
        <v>38202</v>
      </c>
      <c r="C15" s="276">
        <v>1168.6</v>
      </c>
      <c r="D15" s="277">
        <v>1285.8619515708208</v>
      </c>
      <c r="E15" s="279">
        <v>-0.091</v>
      </c>
    </row>
    <row r="16" spans="2:5" ht="15">
      <c r="B16" s="275">
        <v>38233</v>
      </c>
      <c r="C16" s="276">
        <v>1170.6</v>
      </c>
      <c r="D16" s="277">
        <v>1297.9671005393252</v>
      </c>
      <c r="E16" s="279">
        <v>-0.098</v>
      </c>
    </row>
    <row r="17" spans="2:5" ht="15">
      <c r="B17" s="275">
        <v>38263</v>
      </c>
      <c r="C17" s="276">
        <v>1174.1</v>
      </c>
      <c r="D17" s="277">
        <v>1309.675926540943</v>
      </c>
      <c r="E17" s="279">
        <v>-0.104</v>
      </c>
    </row>
    <row r="18" spans="2:5" ht="15">
      <c r="B18" s="275">
        <v>38294</v>
      </c>
      <c r="C18" s="276">
        <v>1185</v>
      </c>
      <c r="D18" s="277">
        <v>1158.134297509932</v>
      </c>
      <c r="E18" s="279">
        <v>0.023</v>
      </c>
    </row>
    <row r="19" spans="2:5" ht="15">
      <c r="B19" s="275">
        <v>38324</v>
      </c>
      <c r="C19" s="276">
        <v>1180</v>
      </c>
      <c r="D19" s="277">
        <v>1167.9784390387672</v>
      </c>
      <c r="E19" s="279">
        <v>0.01</v>
      </c>
    </row>
    <row r="20" spans="2:5" ht="15">
      <c r="B20" s="275">
        <v>38355</v>
      </c>
      <c r="C20" s="276">
        <v>1181.1</v>
      </c>
      <c r="D20" s="277">
        <v>1183.4753697690317</v>
      </c>
      <c r="E20" s="279">
        <v>-0.002</v>
      </c>
    </row>
    <row r="21" spans="2:5" ht="15">
      <c r="B21" s="275">
        <v>38386</v>
      </c>
      <c r="C21" s="276">
        <v>1176.7</v>
      </c>
      <c r="D21" s="277">
        <v>1198.597575682611</v>
      </c>
      <c r="E21" s="279">
        <v>-0.018</v>
      </c>
    </row>
    <row r="22" spans="2:5" ht="15">
      <c r="B22" s="275">
        <v>38414</v>
      </c>
      <c r="C22" s="276">
        <v>1172.8</v>
      </c>
      <c r="D22" s="277">
        <v>1213.3351207116789</v>
      </c>
      <c r="E22" s="279">
        <v>-0.033</v>
      </c>
    </row>
    <row r="23" spans="2:5" ht="15">
      <c r="B23" s="275">
        <v>38445</v>
      </c>
      <c r="C23" s="276">
        <v>1169.5</v>
      </c>
      <c r="D23" s="277">
        <v>1227.6779117635097</v>
      </c>
      <c r="E23" s="279">
        <v>-0.047</v>
      </c>
    </row>
    <row r="24" spans="2:5" ht="15">
      <c r="B24" s="275">
        <v>38475</v>
      </c>
      <c r="C24" s="276">
        <v>1166.8</v>
      </c>
      <c r="D24" s="277">
        <v>1241.615696644898</v>
      </c>
      <c r="E24" s="279">
        <v>-0.06</v>
      </c>
    </row>
    <row r="25" spans="2:5" ht="15">
      <c r="B25" s="275">
        <v>38506</v>
      </c>
      <c r="C25" s="276">
        <v>1164.8</v>
      </c>
      <c r="D25" s="277">
        <v>1255.1380619614881</v>
      </c>
      <c r="E25" s="279">
        <v>-0.072</v>
      </c>
    </row>
    <row r="26" spans="2:5" ht="15">
      <c r="B26" s="275">
        <v>38536</v>
      </c>
      <c r="C26" s="276">
        <v>1163.5</v>
      </c>
      <c r="D26" s="277">
        <v>1268.2344309917335</v>
      </c>
      <c r="E26" s="279">
        <v>-0.083</v>
      </c>
    </row>
    <row r="27" spans="2:5" ht="15">
      <c r="B27" s="275">
        <v>38567</v>
      </c>
      <c r="C27" s="276">
        <v>1163</v>
      </c>
      <c r="D27" s="277">
        <v>1280.894061535151</v>
      </c>
      <c r="E27" s="279">
        <v>-0.092</v>
      </c>
    </row>
    <row r="28" spans="2:5" ht="15">
      <c r="B28" s="275">
        <v>38598</v>
      </c>
      <c r="C28" s="276">
        <v>1163.5</v>
      </c>
      <c r="D28" s="277">
        <v>1293.1060437346305</v>
      </c>
      <c r="E28" s="279">
        <v>-0.1</v>
      </c>
    </row>
    <row r="29" spans="2:5" ht="15">
      <c r="B29" s="275">
        <v>38628</v>
      </c>
      <c r="C29" s="276">
        <v>1165.5</v>
      </c>
      <c r="D29" s="277">
        <v>1304.8592978724655</v>
      </c>
      <c r="E29" s="279">
        <v>-0.107</v>
      </c>
    </row>
    <row r="30" spans="2:5" ht="15">
      <c r="B30" s="275">
        <v>38659</v>
      </c>
      <c r="C30" s="276">
        <v>1175.6</v>
      </c>
      <c r="D30" s="277">
        <v>1132.6456084744698</v>
      </c>
      <c r="E30" s="279">
        <v>0.038</v>
      </c>
    </row>
    <row r="31" spans="2:5" ht="15">
      <c r="B31" s="275">
        <v>38689</v>
      </c>
      <c r="C31" s="276">
        <v>1167.7</v>
      </c>
      <c r="D31" s="277">
        <v>1142.2730961465022</v>
      </c>
      <c r="E31" s="279">
        <v>0.022</v>
      </c>
    </row>
    <row r="32" spans="2:5" ht="15">
      <c r="B32" s="275">
        <v>39389</v>
      </c>
      <c r="C32" s="276">
        <v>1097.8</v>
      </c>
      <c r="D32" s="277">
        <v>1011.9714085313556</v>
      </c>
      <c r="E32" s="279">
        <v>0.085</v>
      </c>
    </row>
    <row r="33" spans="2:5" ht="15">
      <c r="B33" s="275">
        <v>39419</v>
      </c>
      <c r="C33" s="276">
        <v>1082.4</v>
      </c>
      <c r="D33" s="277">
        <v>1020.573165503873</v>
      </c>
      <c r="E33" s="279">
        <v>0.061</v>
      </c>
    </row>
    <row r="34" spans="2:5" ht="15">
      <c r="B34" s="275">
        <v>39816</v>
      </c>
      <c r="C34" s="276">
        <v>987.4</v>
      </c>
      <c r="D34" s="277">
        <v>930.3783598379569</v>
      </c>
      <c r="E34" s="279">
        <v>0.061</v>
      </c>
    </row>
    <row r="35" spans="2:5" ht="15">
      <c r="B35" s="275">
        <v>39847</v>
      </c>
      <c r="C35" s="276">
        <v>971.8</v>
      </c>
      <c r="D35" s="277">
        <v>945.8351673346046</v>
      </c>
      <c r="E35" s="279">
        <v>0.027</v>
      </c>
    </row>
    <row r="36" spans="2:5" ht="15">
      <c r="B36" s="275">
        <v>39875</v>
      </c>
      <c r="C36" s="276">
        <v>956.4</v>
      </c>
      <c r="D36" s="277">
        <v>960.6109085598123</v>
      </c>
      <c r="E36" s="279">
        <v>-0.004</v>
      </c>
    </row>
    <row r="37" spans="2:5" ht="15">
      <c r="B37" s="275">
        <v>39906</v>
      </c>
      <c r="C37" s="276">
        <v>941.2</v>
      </c>
      <c r="D37" s="277">
        <v>974.6973571028666</v>
      </c>
      <c r="E37" s="279">
        <v>-0.034</v>
      </c>
    </row>
    <row r="38" spans="2:5" ht="15">
      <c r="B38" s="275">
        <v>39936</v>
      </c>
      <c r="C38" s="276">
        <v>926.1</v>
      </c>
      <c r="D38" s="277">
        <v>988.0862093165199</v>
      </c>
      <c r="E38" s="279">
        <v>-0.063</v>
      </c>
    </row>
    <row r="39" spans="2:5" ht="15">
      <c r="B39" s="275">
        <v>39967</v>
      </c>
      <c r="C39" s="276">
        <v>911.3</v>
      </c>
      <c r="D39" s="277">
        <v>1000.7690836385473</v>
      </c>
      <c r="E39" s="279">
        <v>-0.089</v>
      </c>
    </row>
    <row r="40" spans="2:5" ht="15">
      <c r="B40" s="275">
        <v>39997</v>
      </c>
      <c r="C40" s="276">
        <v>896.8</v>
      </c>
      <c r="D40" s="277">
        <v>1012.7375199074647</v>
      </c>
      <c r="E40" s="279">
        <v>-0.115</v>
      </c>
    </row>
    <row r="41" spans="2:5" ht="15">
      <c r="B41" s="275">
        <v>40028</v>
      </c>
      <c r="C41" s="276">
        <v>882.7</v>
      </c>
      <c r="D41" s="277">
        <v>1023.9829786723649</v>
      </c>
      <c r="E41" s="279">
        <v>-0.138</v>
      </c>
    </row>
    <row r="42" spans="2:5" ht="15">
      <c r="B42" s="275">
        <v>40059</v>
      </c>
      <c r="C42" s="276">
        <v>869.5</v>
      </c>
      <c r="D42" s="277">
        <v>1034.4968404968267</v>
      </c>
      <c r="E42" s="279">
        <v>-0.16</v>
      </c>
    </row>
    <row r="43" spans="2:5" ht="15">
      <c r="B43" s="275">
        <v>40089</v>
      </c>
      <c r="C43" s="276">
        <v>857.7</v>
      </c>
      <c r="D43" s="277">
        <v>1044.2704052568374</v>
      </c>
      <c r="E43" s="279">
        <v>-0.179</v>
      </c>
    </row>
    <row r="44" spans="2:5" ht="15">
      <c r="B44" s="275">
        <v>40120</v>
      </c>
      <c r="C44" s="276">
        <v>831.9</v>
      </c>
      <c r="D44" s="277">
        <v>726.4079318493502</v>
      </c>
      <c r="E44" s="279">
        <v>0.145</v>
      </c>
    </row>
    <row r="45" spans="2:5" ht="15">
      <c r="B45" s="275">
        <v>40150</v>
      </c>
      <c r="C45" s="276">
        <v>774.8</v>
      </c>
      <c r="D45" s="277">
        <v>732.5823992700689</v>
      </c>
      <c r="E45" s="279">
        <v>0.058</v>
      </c>
    </row>
  </sheetData>
  <sheetProtection/>
  <mergeCells count="3">
    <mergeCell ref="B4:B5"/>
    <mergeCell ref="D4:D5"/>
    <mergeCell ref="E4:E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R13" sqref="R13"/>
    </sheetView>
  </sheetViews>
  <sheetFormatPr defaultColWidth="11.421875" defaultRowHeight="15"/>
  <cols>
    <col min="1" max="1" width="9.140625" style="0" customWidth="1"/>
    <col min="2" max="2" width="6.57421875" style="0" customWidth="1"/>
    <col min="3" max="3" width="18.7109375" style="0" customWidth="1"/>
    <col min="4" max="16384" width="9.140625" style="0" customWidth="1"/>
  </cols>
  <sheetData>
    <row r="2" ht="17.25" thickBot="1">
      <c r="B2" s="107" t="s">
        <v>203</v>
      </c>
    </row>
    <row r="3" spans="2:17" ht="15.75" thickBot="1">
      <c r="B3" s="192" t="s">
        <v>114</v>
      </c>
      <c r="C3" s="191"/>
      <c r="D3" s="11">
        <v>37928</v>
      </c>
      <c r="E3" s="12">
        <v>37958</v>
      </c>
      <c r="F3" s="12">
        <v>37989</v>
      </c>
      <c r="G3" s="12">
        <v>38020</v>
      </c>
      <c r="H3" s="12">
        <v>38049</v>
      </c>
      <c r="I3" s="12">
        <v>38080</v>
      </c>
      <c r="J3" s="12">
        <v>38110</v>
      </c>
      <c r="K3" s="12">
        <v>38141</v>
      </c>
      <c r="L3" s="12">
        <v>38171</v>
      </c>
      <c r="M3" s="12">
        <v>38202</v>
      </c>
      <c r="N3" s="12">
        <v>38233</v>
      </c>
      <c r="O3" s="12">
        <v>38263</v>
      </c>
      <c r="P3" s="12">
        <v>38294</v>
      </c>
      <c r="Q3" s="13">
        <v>38324</v>
      </c>
    </row>
    <row r="4" spans="2:17" ht="12.75" customHeight="1" thickBot="1">
      <c r="B4" s="185">
        <v>1</v>
      </c>
      <c r="C4" s="228" t="s">
        <v>1</v>
      </c>
      <c r="D4" s="218">
        <v>140</v>
      </c>
      <c r="E4" s="218">
        <v>140</v>
      </c>
      <c r="F4" s="218">
        <v>140</v>
      </c>
      <c r="G4" s="218">
        <v>140</v>
      </c>
      <c r="H4" s="218">
        <v>140</v>
      </c>
      <c r="I4" s="218">
        <v>140</v>
      </c>
      <c r="J4" s="218">
        <v>140</v>
      </c>
      <c r="K4" s="218">
        <v>140</v>
      </c>
      <c r="L4" s="218">
        <v>140</v>
      </c>
      <c r="M4" s="218">
        <v>140</v>
      </c>
      <c r="N4" s="218">
        <v>140</v>
      </c>
      <c r="O4" s="218">
        <v>140</v>
      </c>
      <c r="P4" s="218">
        <v>140</v>
      </c>
      <c r="Q4" s="218">
        <v>140</v>
      </c>
    </row>
    <row r="5" spans="2:17" ht="12.75" customHeight="1" thickBot="1">
      <c r="B5" s="212">
        <v>2</v>
      </c>
      <c r="C5" s="229" t="s">
        <v>204</v>
      </c>
      <c r="D5" s="220">
        <v>201</v>
      </c>
      <c r="E5" s="220">
        <v>203</v>
      </c>
      <c r="F5" s="220">
        <v>205</v>
      </c>
      <c r="G5" s="220">
        <v>207</v>
      </c>
      <c r="H5" s="220">
        <v>209</v>
      </c>
      <c r="I5" s="220">
        <v>211</v>
      </c>
      <c r="J5" s="220">
        <v>213</v>
      </c>
      <c r="K5" s="220">
        <v>215</v>
      </c>
      <c r="L5" s="220">
        <v>217</v>
      </c>
      <c r="M5" s="220">
        <v>220</v>
      </c>
      <c r="N5" s="220">
        <v>222</v>
      </c>
      <c r="O5" s="220">
        <v>224</v>
      </c>
      <c r="P5" s="220">
        <v>226</v>
      </c>
      <c r="Q5" s="220">
        <v>229</v>
      </c>
    </row>
    <row r="6" spans="2:17" ht="12.75" customHeight="1" thickBot="1">
      <c r="B6" s="212">
        <v>3</v>
      </c>
      <c r="C6" s="229" t="s">
        <v>205</v>
      </c>
      <c r="D6" s="220">
        <v>0</v>
      </c>
      <c r="E6" s="220">
        <v>2370</v>
      </c>
      <c r="F6" s="220">
        <v>2165</v>
      </c>
      <c r="G6" s="220">
        <v>1958</v>
      </c>
      <c r="H6" s="220">
        <v>1749</v>
      </c>
      <c r="I6" s="220">
        <v>1538</v>
      </c>
      <c r="J6" s="220">
        <v>1325</v>
      </c>
      <c r="K6" s="220">
        <v>1109</v>
      </c>
      <c r="L6" s="220">
        <v>892</v>
      </c>
      <c r="M6" s="220">
        <v>672</v>
      </c>
      <c r="N6" s="220">
        <v>450</v>
      </c>
      <c r="O6" s="220">
        <v>226</v>
      </c>
      <c r="P6" s="220">
        <v>0</v>
      </c>
      <c r="Q6" s="220">
        <v>2670</v>
      </c>
    </row>
    <row r="7" spans="2:17" ht="12.75" customHeight="1" thickBot="1">
      <c r="B7" s="212">
        <v>4</v>
      </c>
      <c r="C7" s="229" t="s">
        <v>3</v>
      </c>
      <c r="D7" s="220">
        <v>0</v>
      </c>
      <c r="E7" s="220">
        <v>0</v>
      </c>
      <c r="F7" s="220">
        <v>0</v>
      </c>
      <c r="G7" s="220">
        <v>0</v>
      </c>
      <c r="H7" s="220">
        <v>0</v>
      </c>
      <c r="I7" s="220">
        <v>0</v>
      </c>
      <c r="J7" s="220">
        <v>0</v>
      </c>
      <c r="K7" s="220">
        <v>0</v>
      </c>
      <c r="L7" s="220">
        <v>0</v>
      </c>
      <c r="M7" s="220">
        <v>0</v>
      </c>
      <c r="N7" s="220">
        <v>0</v>
      </c>
      <c r="O7" s="220">
        <v>0</v>
      </c>
      <c r="P7" s="220">
        <v>0</v>
      </c>
      <c r="Q7" s="220">
        <v>0</v>
      </c>
    </row>
    <row r="8" spans="2:17" ht="12.75" customHeight="1" thickBot="1">
      <c r="B8" s="212">
        <v>5</v>
      </c>
      <c r="C8" s="229" t="s">
        <v>4</v>
      </c>
      <c r="D8" s="220">
        <v>341</v>
      </c>
      <c r="E8" s="220">
        <v>2712</v>
      </c>
      <c r="F8" s="220">
        <v>2510</v>
      </c>
      <c r="G8" s="220">
        <v>2305</v>
      </c>
      <c r="H8" s="220">
        <v>2098</v>
      </c>
      <c r="I8" s="220">
        <v>1889</v>
      </c>
      <c r="J8" s="220">
        <v>1678</v>
      </c>
      <c r="K8" s="220">
        <v>1465</v>
      </c>
      <c r="L8" s="220">
        <v>1249</v>
      </c>
      <c r="M8" s="220">
        <v>1032</v>
      </c>
      <c r="N8" s="220">
        <v>812</v>
      </c>
      <c r="O8" s="220">
        <v>590</v>
      </c>
      <c r="P8" s="220">
        <v>366</v>
      </c>
      <c r="Q8" s="220">
        <v>3039</v>
      </c>
    </row>
    <row r="9" spans="2:17" ht="12.75" customHeight="1" thickBot="1">
      <c r="B9" s="192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</row>
    <row r="10" spans="2:17" ht="22.5" customHeight="1" thickBot="1">
      <c r="B10" s="185">
        <v>6</v>
      </c>
      <c r="C10" s="228" t="s">
        <v>206</v>
      </c>
      <c r="D10" s="218">
        <v>0</v>
      </c>
      <c r="E10" s="218">
        <v>2370</v>
      </c>
      <c r="F10" s="218">
        <v>2165</v>
      </c>
      <c r="G10" s="218">
        <v>1958</v>
      </c>
      <c r="H10" s="218">
        <v>1749</v>
      </c>
      <c r="I10" s="218">
        <v>1538</v>
      </c>
      <c r="J10" s="218">
        <v>1325</v>
      </c>
      <c r="K10" s="218">
        <v>1109</v>
      </c>
      <c r="L10" s="218">
        <v>892</v>
      </c>
      <c r="M10" s="218">
        <v>672</v>
      </c>
      <c r="N10" s="218">
        <v>450</v>
      </c>
      <c r="O10" s="218">
        <v>226</v>
      </c>
      <c r="P10" s="218">
        <v>0</v>
      </c>
      <c r="Q10" s="218">
        <v>2670</v>
      </c>
    </row>
    <row r="11" spans="2:17" ht="13.5" customHeight="1" thickBot="1">
      <c r="B11" s="212">
        <v>7</v>
      </c>
      <c r="C11" s="229" t="s">
        <v>207</v>
      </c>
      <c r="D11" s="220">
        <v>0</v>
      </c>
      <c r="E11" s="220">
        <v>-16</v>
      </c>
      <c r="F11" s="220">
        <v>-25</v>
      </c>
      <c r="G11" s="220">
        <v>-35</v>
      </c>
      <c r="H11" s="220">
        <v>-46</v>
      </c>
      <c r="I11" s="220">
        <v>-58</v>
      </c>
      <c r="J11" s="220">
        <v>-70</v>
      </c>
      <c r="K11" s="220">
        <v>-83</v>
      </c>
      <c r="L11" s="220">
        <v>-97</v>
      </c>
      <c r="M11" s="220">
        <v>-112</v>
      </c>
      <c r="N11" s="220">
        <v>-128</v>
      </c>
      <c r="O11" s="220">
        <v>-145</v>
      </c>
      <c r="P11" s="220">
        <v>0</v>
      </c>
      <c r="Q11" s="220">
        <v>-18</v>
      </c>
    </row>
    <row r="12" spans="2:17" ht="13.5" customHeight="1" thickBot="1">
      <c r="B12" s="212">
        <v>8</v>
      </c>
      <c r="C12" s="229" t="s">
        <v>6</v>
      </c>
      <c r="D12" s="220">
        <v>341</v>
      </c>
      <c r="E12" s="220">
        <v>359</v>
      </c>
      <c r="F12" s="220">
        <v>370</v>
      </c>
      <c r="G12" s="220">
        <v>382</v>
      </c>
      <c r="H12" s="220">
        <v>395</v>
      </c>
      <c r="I12" s="220">
        <v>409</v>
      </c>
      <c r="J12" s="220">
        <v>423</v>
      </c>
      <c r="K12" s="220">
        <v>439</v>
      </c>
      <c r="L12" s="220">
        <v>455</v>
      </c>
      <c r="M12" s="220">
        <v>472</v>
      </c>
      <c r="N12" s="220">
        <v>490</v>
      </c>
      <c r="O12" s="220">
        <v>509</v>
      </c>
      <c r="P12" s="220">
        <v>366</v>
      </c>
      <c r="Q12" s="220">
        <v>387</v>
      </c>
    </row>
    <row r="13" spans="2:17" ht="13.5" customHeight="1" thickBot="1">
      <c r="B13" s="212">
        <v>9</v>
      </c>
      <c r="C13" s="229" t="s">
        <v>7</v>
      </c>
      <c r="D13" s="220">
        <v>341</v>
      </c>
      <c r="E13" s="220">
        <v>2712</v>
      </c>
      <c r="F13" s="220">
        <v>2510</v>
      </c>
      <c r="G13" s="220">
        <v>2305</v>
      </c>
      <c r="H13" s="220">
        <v>2098</v>
      </c>
      <c r="I13" s="220">
        <v>1889</v>
      </c>
      <c r="J13" s="220">
        <v>1678</v>
      </c>
      <c r="K13" s="220">
        <v>1465</v>
      </c>
      <c r="L13" s="220">
        <v>1249</v>
      </c>
      <c r="M13" s="220">
        <v>1032</v>
      </c>
      <c r="N13" s="220">
        <v>812</v>
      </c>
      <c r="O13" s="220">
        <v>590</v>
      </c>
      <c r="P13" s="220">
        <v>366</v>
      </c>
      <c r="Q13" s="220">
        <v>3039</v>
      </c>
    </row>
    <row r="14" ht="15">
      <c r="B14" s="280"/>
    </row>
    <row r="15" ht="17.25" thickBot="1">
      <c r="B15" s="107" t="s">
        <v>208</v>
      </c>
    </row>
    <row r="16" spans="3:17" ht="15.75" thickBot="1">
      <c r="C16" s="221"/>
      <c r="D16" s="216"/>
      <c r="E16" s="12">
        <v>37958</v>
      </c>
      <c r="F16" s="12">
        <v>37989</v>
      </c>
      <c r="G16" s="12">
        <v>38020</v>
      </c>
      <c r="H16" s="12">
        <v>38049</v>
      </c>
      <c r="I16" s="12">
        <v>38080</v>
      </c>
      <c r="J16" s="12">
        <v>38110</v>
      </c>
      <c r="K16" s="12">
        <v>38141</v>
      </c>
      <c r="L16" s="12">
        <v>38171</v>
      </c>
      <c r="M16" s="12">
        <v>38202</v>
      </c>
      <c r="N16" s="12">
        <v>38233</v>
      </c>
      <c r="O16" s="12">
        <v>38263</v>
      </c>
      <c r="P16" s="12">
        <v>38294</v>
      </c>
      <c r="Q16" s="13">
        <v>38324</v>
      </c>
    </row>
    <row r="17" spans="3:17" ht="13.5" customHeight="1" thickBot="1">
      <c r="C17" s="222" t="s">
        <v>10</v>
      </c>
      <c r="D17" s="222"/>
      <c r="E17" s="219">
        <v>83.7</v>
      </c>
      <c r="F17" s="220">
        <v>84.5</v>
      </c>
      <c r="G17" s="220">
        <v>85.4</v>
      </c>
      <c r="H17" s="220">
        <v>86.2</v>
      </c>
      <c r="I17" s="220">
        <v>87.1</v>
      </c>
      <c r="J17" s="220">
        <v>87.9</v>
      </c>
      <c r="K17" s="220">
        <v>88.8</v>
      </c>
      <c r="L17" s="220">
        <v>89.7</v>
      </c>
      <c r="M17" s="220">
        <v>90.6</v>
      </c>
      <c r="N17" s="220">
        <v>91.5</v>
      </c>
      <c r="O17" s="220">
        <v>92.4</v>
      </c>
      <c r="P17" s="220">
        <v>93.4</v>
      </c>
      <c r="Q17" s="220">
        <v>94.3</v>
      </c>
    </row>
    <row r="18" spans="3:17" ht="13.5" customHeight="1" thickBot="1">
      <c r="C18" s="222" t="s">
        <v>84</v>
      </c>
      <c r="D18" s="222"/>
      <c r="E18" s="219">
        <v>-53.6</v>
      </c>
      <c r="F18" s="220">
        <v>-54.1</v>
      </c>
      <c r="G18" s="220">
        <v>-54.6</v>
      </c>
      <c r="H18" s="220">
        <v>-55.2</v>
      </c>
      <c r="I18" s="220">
        <v>-55.7</v>
      </c>
      <c r="J18" s="220">
        <v>-56.3</v>
      </c>
      <c r="K18" s="220">
        <v>-56.8</v>
      </c>
      <c r="L18" s="220">
        <v>-57.4</v>
      </c>
      <c r="M18" s="220">
        <v>-58</v>
      </c>
      <c r="N18" s="220">
        <v>-58.6</v>
      </c>
      <c r="O18" s="220">
        <v>-59.2</v>
      </c>
      <c r="P18" s="220">
        <v>-59.7</v>
      </c>
      <c r="Q18" s="220">
        <v>-60.3</v>
      </c>
    </row>
    <row r="19" spans="3:17" ht="13.5" customHeight="1" thickBot="1">
      <c r="C19" s="222" t="s">
        <v>209</v>
      </c>
      <c r="D19" s="222"/>
      <c r="E19" s="219">
        <v>0</v>
      </c>
      <c r="F19" s="220">
        <v>-11.8</v>
      </c>
      <c r="G19" s="220">
        <v>-10.7</v>
      </c>
      <c r="H19" s="220">
        <v>-9.6</v>
      </c>
      <c r="I19" s="220">
        <v>-8.5</v>
      </c>
      <c r="J19" s="220">
        <v>-7.4</v>
      </c>
      <c r="K19" s="220">
        <v>-6.3</v>
      </c>
      <c r="L19" s="220">
        <v>-5.1</v>
      </c>
      <c r="M19" s="220">
        <v>-4</v>
      </c>
      <c r="N19" s="220">
        <v>-2.8</v>
      </c>
      <c r="O19" s="220">
        <v>-1.6</v>
      </c>
      <c r="P19" s="220">
        <v>-0.4</v>
      </c>
      <c r="Q19" s="220">
        <v>0</v>
      </c>
    </row>
    <row r="20" spans="3:17" ht="13.5" customHeight="1" thickBot="1">
      <c r="C20" s="222" t="s">
        <v>43</v>
      </c>
      <c r="D20" s="222"/>
      <c r="E20" s="219">
        <v>30.1</v>
      </c>
      <c r="F20" s="220">
        <v>18.7</v>
      </c>
      <c r="G20" s="220">
        <v>20</v>
      </c>
      <c r="H20" s="220">
        <v>21.4</v>
      </c>
      <c r="I20" s="220">
        <v>22.8</v>
      </c>
      <c r="J20" s="220">
        <v>24.3</v>
      </c>
      <c r="K20" s="220">
        <v>25.7</v>
      </c>
      <c r="L20" s="220">
        <v>27.2</v>
      </c>
      <c r="M20" s="220">
        <v>28.6</v>
      </c>
      <c r="N20" s="220">
        <v>30.1</v>
      </c>
      <c r="O20" s="220">
        <v>31.7</v>
      </c>
      <c r="P20" s="220">
        <v>33.2</v>
      </c>
      <c r="Q20" s="220">
        <v>33.9</v>
      </c>
    </row>
    <row r="21" spans="3:17" ht="13.5" customHeight="1" thickBot="1">
      <c r="C21" s="222" t="s">
        <v>68</v>
      </c>
      <c r="D21" s="222"/>
      <c r="E21" s="219">
        <v>-12</v>
      </c>
      <c r="F21" s="220">
        <v>-7.5</v>
      </c>
      <c r="G21" s="220">
        <v>-8</v>
      </c>
      <c r="H21" s="220">
        <v>-8.6</v>
      </c>
      <c r="I21" s="220">
        <v>-9.1</v>
      </c>
      <c r="J21" s="220">
        <v>-9.7</v>
      </c>
      <c r="K21" s="220">
        <v>-10.3</v>
      </c>
      <c r="L21" s="220">
        <v>-10.9</v>
      </c>
      <c r="M21" s="220">
        <v>-11.5</v>
      </c>
      <c r="N21" s="220">
        <v>-12.1</v>
      </c>
      <c r="O21" s="220">
        <v>-12.7</v>
      </c>
      <c r="P21" s="220">
        <v>-13.3</v>
      </c>
      <c r="Q21" s="220">
        <v>-13.6</v>
      </c>
    </row>
    <row r="22" spans="3:17" ht="13.5" customHeight="1" thickBot="1">
      <c r="C22" s="222" t="s">
        <v>45</v>
      </c>
      <c r="D22" s="222"/>
      <c r="E22" s="219">
        <v>18.1</v>
      </c>
      <c r="F22" s="220">
        <v>11.2</v>
      </c>
      <c r="G22" s="220">
        <v>12</v>
      </c>
      <c r="H22" s="220">
        <v>12.9</v>
      </c>
      <c r="I22" s="220">
        <v>13.7</v>
      </c>
      <c r="J22" s="220">
        <v>14.6</v>
      </c>
      <c r="K22" s="220">
        <v>15.4</v>
      </c>
      <c r="L22" s="220">
        <v>16.3</v>
      </c>
      <c r="M22" s="220">
        <v>17.2</v>
      </c>
      <c r="N22" s="220">
        <v>18.1</v>
      </c>
      <c r="O22" s="220">
        <v>19</v>
      </c>
      <c r="P22" s="220">
        <v>19.9</v>
      </c>
      <c r="Q22" s="220">
        <v>20.4</v>
      </c>
    </row>
    <row r="23" spans="3:17" ht="13.5" customHeight="1" thickBot="1">
      <c r="C23" s="222" t="s">
        <v>85</v>
      </c>
      <c r="D23" s="222"/>
      <c r="E23" s="219">
        <v>-18.1</v>
      </c>
      <c r="F23" s="220">
        <v>-11.2</v>
      </c>
      <c r="G23" s="220">
        <v>-12</v>
      </c>
      <c r="H23" s="220">
        <v>-12.9</v>
      </c>
      <c r="I23" s="220">
        <v>-13.7</v>
      </c>
      <c r="J23" s="220">
        <v>-14.6</v>
      </c>
      <c r="K23" s="220">
        <v>-15.4</v>
      </c>
      <c r="L23" s="220">
        <v>-16.3</v>
      </c>
      <c r="M23" s="220">
        <v>-17.2</v>
      </c>
      <c r="N23" s="220">
        <v>-18.1</v>
      </c>
      <c r="O23" s="220">
        <v>-19</v>
      </c>
      <c r="P23" s="220">
        <v>142.9</v>
      </c>
      <c r="Q23" s="220">
        <v>-20.4</v>
      </c>
    </row>
    <row r="24" spans="3:17" ht="13.5" customHeight="1" thickBot="1">
      <c r="C24" s="94" t="s">
        <v>210</v>
      </c>
      <c r="D24" s="94"/>
      <c r="E24" s="234">
        <v>0</v>
      </c>
      <c r="F24" s="235">
        <v>0</v>
      </c>
      <c r="G24" s="235">
        <v>0</v>
      </c>
      <c r="H24" s="235">
        <v>0</v>
      </c>
      <c r="I24" s="235">
        <v>0</v>
      </c>
      <c r="J24" s="235">
        <v>0</v>
      </c>
      <c r="K24" s="235">
        <v>0</v>
      </c>
      <c r="L24" s="235">
        <v>0</v>
      </c>
      <c r="M24" s="235">
        <v>0</v>
      </c>
      <c r="N24" s="235">
        <v>0</v>
      </c>
      <c r="O24" s="235">
        <v>0</v>
      </c>
      <c r="P24" s="235">
        <v>162.8</v>
      </c>
      <c r="Q24" s="235">
        <v>0</v>
      </c>
    </row>
    <row r="25" ht="15">
      <c r="B25" s="280"/>
    </row>
    <row r="26" ht="17.25" thickBot="1">
      <c r="B26" s="237" t="s">
        <v>229</v>
      </c>
    </row>
    <row r="27" spans="3:5" ht="15.75" thickBot="1">
      <c r="C27" s="258"/>
      <c r="D27" s="11">
        <v>37928</v>
      </c>
      <c r="E27" s="13">
        <v>37958</v>
      </c>
    </row>
    <row r="28" spans="3:5" ht="15.75" thickBot="1">
      <c r="C28" s="199" t="s">
        <v>53</v>
      </c>
      <c r="D28" s="241">
        <v>0.0085</v>
      </c>
      <c r="E28" s="241">
        <v>0.0085</v>
      </c>
    </row>
    <row r="29" spans="3:5" ht="15.75" thickBot="1">
      <c r="C29" s="247" t="s">
        <v>74</v>
      </c>
      <c r="D29" s="220">
        <v>1355.6</v>
      </c>
      <c r="E29" s="220">
        <v>1367.1</v>
      </c>
    </row>
    <row r="30" spans="3:5" ht="15.75" thickBot="1">
      <c r="C30" s="247" t="s">
        <v>75</v>
      </c>
      <c r="D30" s="220">
        <v>0</v>
      </c>
      <c r="E30" s="220">
        <v>0</v>
      </c>
    </row>
    <row r="31" spans="3:5" ht="15.75" thickBot="1">
      <c r="C31" s="247" t="s">
        <v>56</v>
      </c>
      <c r="D31" s="220">
        <v>1355.6</v>
      </c>
      <c r="E31" s="220">
        <v>1367.1</v>
      </c>
    </row>
    <row r="32" spans="3:5" ht="15.75" thickBot="1">
      <c r="C32" s="247" t="s">
        <v>213</v>
      </c>
      <c r="D32" s="220">
        <v>1355.6</v>
      </c>
      <c r="E32" s="220">
        <v>1367.1</v>
      </c>
    </row>
    <row r="33" ht="15">
      <c r="B33" s="280"/>
    </row>
    <row r="34" ht="17.25" thickBot="1">
      <c r="B34" s="237" t="s">
        <v>230</v>
      </c>
    </row>
    <row r="35" spans="2:5" ht="84">
      <c r="B35" s="258"/>
      <c r="C35" s="242" t="s">
        <v>214</v>
      </c>
      <c r="D35" s="243" t="s">
        <v>215</v>
      </c>
      <c r="E35" s="243" t="s">
        <v>105</v>
      </c>
    </row>
    <row r="36" spans="2:5" ht="15">
      <c r="B36" s="281">
        <v>37928</v>
      </c>
      <c r="C36" s="276" t="s">
        <v>211</v>
      </c>
      <c r="D36" s="276">
        <v>1166</v>
      </c>
      <c r="E36" s="278">
        <v>-0.14</v>
      </c>
    </row>
    <row r="37" spans="2:5" ht="15">
      <c r="B37" s="281">
        <v>37958</v>
      </c>
      <c r="C37" s="276" t="s">
        <v>212</v>
      </c>
      <c r="D37" s="276">
        <v>1175.9</v>
      </c>
      <c r="E37" s="278">
        <v>-0.14</v>
      </c>
    </row>
    <row r="38" spans="2:5" ht="15">
      <c r="B38" s="281">
        <v>37989</v>
      </c>
      <c r="C38" s="276" t="s">
        <v>216</v>
      </c>
      <c r="D38" s="276">
        <v>1190.8</v>
      </c>
      <c r="E38" s="278">
        <v>-0.136</v>
      </c>
    </row>
    <row r="39" spans="2:5" ht="15">
      <c r="B39" s="281">
        <v>38020</v>
      </c>
      <c r="C39" s="276" t="s">
        <v>217</v>
      </c>
      <c r="D39" s="276">
        <v>1205.4</v>
      </c>
      <c r="E39" s="278">
        <v>-0.133</v>
      </c>
    </row>
    <row r="40" spans="2:5" ht="15">
      <c r="B40" s="281">
        <v>38049</v>
      </c>
      <c r="C40" s="276" t="s">
        <v>218</v>
      </c>
      <c r="D40" s="276">
        <v>1219.7</v>
      </c>
      <c r="E40" s="278">
        <v>-0.13</v>
      </c>
    </row>
    <row r="41" spans="2:5" ht="15">
      <c r="B41" s="281">
        <v>38080</v>
      </c>
      <c r="C41" s="276" t="s">
        <v>219</v>
      </c>
      <c r="D41" s="276">
        <v>1233.7</v>
      </c>
      <c r="E41" s="278">
        <v>-0.128</v>
      </c>
    </row>
    <row r="42" spans="2:5" ht="15">
      <c r="B42" s="281">
        <v>38110</v>
      </c>
      <c r="C42" s="276" t="s">
        <v>220</v>
      </c>
      <c r="D42" s="276">
        <v>1247.3</v>
      </c>
      <c r="E42" s="278">
        <v>-0.125</v>
      </c>
    </row>
    <row r="43" spans="2:5" ht="15">
      <c r="B43" s="281">
        <v>38141</v>
      </c>
      <c r="C43" s="276" t="s">
        <v>221</v>
      </c>
      <c r="D43" s="276">
        <v>1260.5</v>
      </c>
      <c r="E43" s="278">
        <v>-0.124</v>
      </c>
    </row>
    <row r="44" spans="2:5" ht="15">
      <c r="B44" s="281">
        <v>38171</v>
      </c>
      <c r="C44" s="276" t="s">
        <v>222</v>
      </c>
      <c r="D44" s="276">
        <v>1273.4</v>
      </c>
      <c r="E44" s="278">
        <v>-0.122</v>
      </c>
    </row>
    <row r="45" spans="2:5" ht="15">
      <c r="B45" s="281">
        <v>38202</v>
      </c>
      <c r="C45" s="276" t="s">
        <v>223</v>
      </c>
      <c r="D45" s="276">
        <v>1285.9</v>
      </c>
      <c r="E45" s="278">
        <v>-0.121</v>
      </c>
    </row>
    <row r="46" spans="2:5" ht="15">
      <c r="B46" s="281">
        <v>38233</v>
      </c>
      <c r="C46" s="276" t="s">
        <v>224</v>
      </c>
      <c r="D46" s="276">
        <v>1298</v>
      </c>
      <c r="E46" s="278">
        <v>-0.12</v>
      </c>
    </row>
    <row r="47" spans="2:5" ht="15">
      <c r="B47" s="281">
        <v>38263</v>
      </c>
      <c r="C47" s="276" t="s">
        <v>225</v>
      </c>
      <c r="D47" s="276">
        <v>1309.7</v>
      </c>
      <c r="E47" s="278">
        <v>-0.12</v>
      </c>
    </row>
    <row r="48" spans="2:5" ht="15">
      <c r="B48" s="281">
        <v>38294</v>
      </c>
      <c r="C48" s="276" t="s">
        <v>226</v>
      </c>
      <c r="D48" s="276">
        <v>1158.1</v>
      </c>
      <c r="E48" s="278">
        <v>-0.134</v>
      </c>
    </row>
    <row r="49" spans="2:5" ht="15">
      <c r="B49" s="281">
        <v>38324</v>
      </c>
      <c r="C49" s="276" t="s">
        <v>227</v>
      </c>
      <c r="D49" s="276">
        <v>1168</v>
      </c>
      <c r="E49" s="278">
        <v>-0.134</v>
      </c>
    </row>
    <row r="50" spans="2:5" ht="15">
      <c r="B50" s="281">
        <v>38355</v>
      </c>
      <c r="C50" s="276" t="s">
        <v>228</v>
      </c>
      <c r="D50" s="276">
        <v>1183.5</v>
      </c>
      <c r="E50" s="278">
        <v>-0.13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167"/>
  <sheetViews>
    <sheetView zoomScalePageLayoutView="0" workbookViewId="0" topLeftCell="A63">
      <pane ySplit="4620" topLeftCell="A145" activePane="bottomLeft" state="split"/>
      <selection pane="topLeft" activeCell="L74" sqref="L74"/>
      <selection pane="bottomLeft" activeCell="B153" sqref="B153"/>
    </sheetView>
  </sheetViews>
  <sheetFormatPr defaultColWidth="11.421875" defaultRowHeight="15"/>
  <cols>
    <col min="1" max="1" width="9.140625" style="0" customWidth="1"/>
    <col min="2" max="2" width="19.421875" style="0" customWidth="1"/>
    <col min="3" max="26" width="9.28125" style="0" bestFit="1" customWidth="1"/>
    <col min="27" max="28" width="9.421875" style="0" bestFit="1" customWidth="1"/>
    <col min="29" max="50" width="9.28125" style="0" bestFit="1" customWidth="1"/>
    <col min="51" max="52" width="9.421875" style="0" bestFit="1" customWidth="1"/>
    <col min="53" max="88" width="9.28125" style="0" bestFit="1" customWidth="1"/>
    <col min="89" max="16384" width="9.140625" style="0" customWidth="1"/>
  </cols>
  <sheetData>
    <row r="1" spans="1:88" s="98" customFormat="1" ht="17.25" thickBot="1">
      <c r="A1" s="126"/>
      <c r="B1" s="126"/>
      <c r="C1" s="127">
        <v>37928</v>
      </c>
      <c r="D1" s="128">
        <v>37958</v>
      </c>
      <c r="E1" s="128">
        <v>37989</v>
      </c>
      <c r="F1" s="128">
        <v>38020</v>
      </c>
      <c r="G1" s="128">
        <v>38049</v>
      </c>
      <c r="H1" s="128">
        <v>38080</v>
      </c>
      <c r="I1" s="128">
        <v>38110</v>
      </c>
      <c r="J1" s="128">
        <v>38141</v>
      </c>
      <c r="K1" s="128">
        <v>38171</v>
      </c>
      <c r="L1" s="128">
        <v>38202</v>
      </c>
      <c r="M1" s="128">
        <v>38233</v>
      </c>
      <c r="N1" s="128">
        <v>38263</v>
      </c>
      <c r="O1" s="128">
        <v>38294</v>
      </c>
      <c r="P1" s="129">
        <v>38324</v>
      </c>
      <c r="Q1" s="129">
        <v>38355</v>
      </c>
      <c r="R1" s="129">
        <v>38386</v>
      </c>
      <c r="S1" s="129">
        <v>38414</v>
      </c>
      <c r="T1" s="129">
        <v>38445</v>
      </c>
      <c r="U1" s="129">
        <v>38475</v>
      </c>
      <c r="V1" s="129">
        <v>38506</v>
      </c>
      <c r="W1" s="129">
        <v>38536</v>
      </c>
      <c r="X1" s="129">
        <v>38567</v>
      </c>
      <c r="Y1" s="129">
        <v>38598</v>
      </c>
      <c r="Z1" s="129">
        <v>38628</v>
      </c>
      <c r="AA1" s="129">
        <v>38659</v>
      </c>
      <c r="AB1" s="129">
        <v>38689</v>
      </c>
      <c r="AC1" s="129">
        <v>38720</v>
      </c>
      <c r="AD1" s="129">
        <v>38751</v>
      </c>
      <c r="AE1" s="129">
        <v>38779</v>
      </c>
      <c r="AF1" s="129">
        <v>38810</v>
      </c>
      <c r="AG1" s="129">
        <v>38840</v>
      </c>
      <c r="AH1" s="129">
        <v>38871</v>
      </c>
      <c r="AI1" s="129">
        <v>38901</v>
      </c>
      <c r="AJ1" s="129">
        <v>38932</v>
      </c>
      <c r="AK1" s="129">
        <v>38963</v>
      </c>
      <c r="AL1" s="129">
        <v>38993</v>
      </c>
      <c r="AM1" s="129">
        <v>39024</v>
      </c>
      <c r="AN1" s="129">
        <v>39054</v>
      </c>
      <c r="AO1" s="129">
        <v>39085</v>
      </c>
      <c r="AP1" s="129">
        <v>39116</v>
      </c>
      <c r="AQ1" s="129">
        <v>39144</v>
      </c>
      <c r="AR1" s="129">
        <v>39175</v>
      </c>
      <c r="AS1" s="129">
        <v>39205</v>
      </c>
      <c r="AT1" s="129">
        <v>39236</v>
      </c>
      <c r="AU1" s="129">
        <v>39266</v>
      </c>
      <c r="AV1" s="129">
        <v>39297</v>
      </c>
      <c r="AW1" s="129">
        <v>39328</v>
      </c>
      <c r="AX1" s="129">
        <v>39358</v>
      </c>
      <c r="AY1" s="129">
        <v>39389</v>
      </c>
      <c r="AZ1" s="129">
        <v>39419</v>
      </c>
      <c r="BA1" s="129">
        <v>39450</v>
      </c>
      <c r="BB1" s="129">
        <v>39481</v>
      </c>
      <c r="BC1" s="129">
        <v>39510</v>
      </c>
      <c r="BD1" s="129">
        <v>39541</v>
      </c>
      <c r="BE1" s="129">
        <v>39571</v>
      </c>
      <c r="BF1" s="129">
        <v>39602</v>
      </c>
      <c r="BG1" s="129">
        <v>39632</v>
      </c>
      <c r="BH1" s="129">
        <v>39663</v>
      </c>
      <c r="BI1" s="129">
        <v>39694</v>
      </c>
      <c r="BJ1" s="129">
        <v>39724</v>
      </c>
      <c r="BK1" s="129">
        <v>39755</v>
      </c>
      <c r="BL1" s="129">
        <v>39785</v>
      </c>
      <c r="BM1" s="129">
        <v>39816</v>
      </c>
      <c r="BN1" s="129">
        <v>39847</v>
      </c>
      <c r="BO1" s="129">
        <v>39875</v>
      </c>
      <c r="BP1" s="129">
        <v>39906</v>
      </c>
      <c r="BQ1" s="129">
        <v>39936</v>
      </c>
      <c r="BR1" s="129">
        <v>39967</v>
      </c>
      <c r="BS1" s="129">
        <v>39997</v>
      </c>
      <c r="BT1" s="129">
        <v>40028</v>
      </c>
      <c r="BU1" s="129">
        <v>40059</v>
      </c>
      <c r="BV1" s="129">
        <v>40089</v>
      </c>
      <c r="BW1" s="129">
        <v>40120</v>
      </c>
      <c r="BX1" s="129">
        <v>40150</v>
      </c>
      <c r="BY1" s="129">
        <v>40181</v>
      </c>
      <c r="BZ1" s="129">
        <v>40212</v>
      </c>
      <c r="CA1" s="129">
        <v>40240</v>
      </c>
      <c r="CB1" s="129">
        <v>40271</v>
      </c>
      <c r="CC1" s="129">
        <v>40301</v>
      </c>
      <c r="CD1" s="129">
        <v>40332</v>
      </c>
      <c r="CE1" s="129">
        <v>40362</v>
      </c>
      <c r="CF1" s="129">
        <v>40393</v>
      </c>
      <c r="CG1" s="129">
        <v>40424</v>
      </c>
      <c r="CH1" s="129">
        <v>40454</v>
      </c>
      <c r="CI1" s="129">
        <v>40485</v>
      </c>
      <c r="CJ1" s="129">
        <v>40515</v>
      </c>
    </row>
    <row r="2" spans="1:88" s="98" customFormat="1" ht="12.75" customHeight="1">
      <c r="A2" s="124"/>
      <c r="B2" s="130" t="s">
        <v>22</v>
      </c>
      <c r="C2" s="131">
        <v>140</v>
      </c>
      <c r="D2" s="131">
        <v>140</v>
      </c>
      <c r="E2" s="131">
        <v>140</v>
      </c>
      <c r="F2" s="131">
        <v>140</v>
      </c>
      <c r="G2" s="131">
        <v>140</v>
      </c>
      <c r="H2" s="131">
        <v>140</v>
      </c>
      <c r="I2" s="131">
        <v>140</v>
      </c>
      <c r="J2" s="131">
        <v>140</v>
      </c>
      <c r="K2" s="131">
        <v>140</v>
      </c>
      <c r="L2" s="131">
        <v>140</v>
      </c>
      <c r="M2" s="131">
        <v>140</v>
      </c>
      <c r="N2" s="131">
        <v>140</v>
      </c>
      <c r="O2" s="131">
        <v>140</v>
      </c>
      <c r="P2" s="132">
        <v>140</v>
      </c>
      <c r="Q2" s="124">
        <v>140</v>
      </c>
      <c r="R2" s="124">
        <v>140</v>
      </c>
      <c r="S2" s="124">
        <v>140</v>
      </c>
      <c r="T2" s="124">
        <v>140</v>
      </c>
      <c r="U2" s="124">
        <v>140</v>
      </c>
      <c r="V2" s="124">
        <v>140</v>
      </c>
      <c r="W2" s="124">
        <v>140</v>
      </c>
      <c r="X2" s="124">
        <v>140</v>
      </c>
      <c r="Y2" s="124">
        <v>140</v>
      </c>
      <c r="Z2" s="124">
        <v>140</v>
      </c>
      <c r="AA2" s="124">
        <v>140</v>
      </c>
      <c r="AB2" s="124">
        <v>140</v>
      </c>
      <c r="AC2" s="124">
        <v>140</v>
      </c>
      <c r="AD2" s="124">
        <v>140</v>
      </c>
      <c r="AE2" s="124">
        <v>140</v>
      </c>
      <c r="AF2" s="124">
        <v>140</v>
      </c>
      <c r="AG2" s="124">
        <v>140</v>
      </c>
      <c r="AH2" s="124">
        <v>140</v>
      </c>
      <c r="AI2" s="124">
        <v>140</v>
      </c>
      <c r="AJ2" s="124">
        <v>140</v>
      </c>
      <c r="AK2" s="124">
        <v>140</v>
      </c>
      <c r="AL2" s="124">
        <v>140</v>
      </c>
      <c r="AM2" s="124">
        <v>140</v>
      </c>
      <c r="AN2" s="124">
        <v>140</v>
      </c>
      <c r="AO2" s="124">
        <v>140</v>
      </c>
      <c r="AP2" s="124">
        <v>140</v>
      </c>
      <c r="AQ2" s="124">
        <v>140</v>
      </c>
      <c r="AR2" s="124">
        <v>140</v>
      </c>
      <c r="AS2" s="124">
        <v>140</v>
      </c>
      <c r="AT2" s="124">
        <v>140</v>
      </c>
      <c r="AU2" s="124">
        <v>140</v>
      </c>
      <c r="AV2" s="124">
        <v>140</v>
      </c>
      <c r="AW2" s="124">
        <v>140</v>
      </c>
      <c r="AX2" s="124">
        <v>140</v>
      </c>
      <c r="AY2" s="124">
        <v>140</v>
      </c>
      <c r="AZ2" s="124">
        <v>140</v>
      </c>
      <c r="BA2" s="124">
        <v>140</v>
      </c>
      <c r="BB2" s="124">
        <v>140</v>
      </c>
      <c r="BC2" s="124">
        <v>140</v>
      </c>
      <c r="BD2" s="124">
        <v>140</v>
      </c>
      <c r="BE2" s="124">
        <v>140</v>
      </c>
      <c r="BF2" s="124">
        <v>140</v>
      </c>
      <c r="BG2" s="124">
        <v>140</v>
      </c>
      <c r="BH2" s="124">
        <v>140</v>
      </c>
      <c r="BI2" s="124">
        <v>140</v>
      </c>
      <c r="BJ2" s="124">
        <v>140</v>
      </c>
      <c r="BK2" s="124">
        <v>140</v>
      </c>
      <c r="BL2" s="124">
        <v>140</v>
      </c>
      <c r="BM2" s="124">
        <v>140</v>
      </c>
      <c r="BN2" s="124">
        <v>140</v>
      </c>
      <c r="BO2" s="124">
        <v>140</v>
      </c>
      <c r="BP2" s="124">
        <v>140</v>
      </c>
      <c r="BQ2" s="124">
        <v>140</v>
      </c>
      <c r="BR2" s="124">
        <v>140</v>
      </c>
      <c r="BS2" s="124">
        <v>140</v>
      </c>
      <c r="BT2" s="124">
        <v>140</v>
      </c>
      <c r="BU2" s="124">
        <v>140</v>
      </c>
      <c r="BV2" s="124">
        <v>140</v>
      </c>
      <c r="BW2" s="124">
        <v>140</v>
      </c>
      <c r="BX2" s="124">
        <v>140</v>
      </c>
      <c r="BY2" s="124">
        <v>140</v>
      </c>
      <c r="BZ2" s="124">
        <v>140</v>
      </c>
      <c r="CA2" s="124">
        <v>140</v>
      </c>
      <c r="CB2" s="124">
        <v>140</v>
      </c>
      <c r="CC2" s="124">
        <v>140</v>
      </c>
      <c r="CD2" s="124">
        <v>140</v>
      </c>
      <c r="CE2" s="124">
        <v>140</v>
      </c>
      <c r="CF2" s="124">
        <v>140</v>
      </c>
      <c r="CG2" s="124">
        <v>140</v>
      </c>
      <c r="CH2" s="124">
        <v>140</v>
      </c>
      <c r="CI2" s="124">
        <v>0</v>
      </c>
      <c r="CJ2" s="124"/>
    </row>
    <row r="3" spans="1:88" s="98" customFormat="1" ht="12.75" customHeight="1">
      <c r="A3" s="124"/>
      <c r="B3" s="133" t="s">
        <v>23</v>
      </c>
      <c r="C3" s="134">
        <v>200.82030239975694</v>
      </c>
      <c r="D3" s="134">
        <v>2572.373131199007</v>
      </c>
      <c r="E3" s="134">
        <v>2369.5446257752524</v>
      </c>
      <c r="F3" s="134">
        <v>2164.6878352972603</v>
      </c>
      <c r="G3" s="134">
        <v>1957.7824769144881</v>
      </c>
      <c r="H3" s="134">
        <v>1748.8080649478884</v>
      </c>
      <c r="I3" s="134">
        <v>1537.7439088616227</v>
      </c>
      <c r="J3" s="134">
        <v>1324.5691112144943</v>
      </c>
      <c r="K3" s="134">
        <v>1109.2625655908946</v>
      </c>
      <c r="L3" s="134">
        <v>891.8029545110589</v>
      </c>
      <c r="M3" s="134">
        <v>672.1687473204249</v>
      </c>
      <c r="N3" s="134">
        <v>450.33819805788454</v>
      </c>
      <c r="O3" s="134">
        <v>226.28934330271875</v>
      </c>
      <c r="P3" s="135">
        <v>2898.614431073991</v>
      </c>
      <c r="Q3" s="124">
        <v>2670.062194338246</v>
      </c>
      <c r="R3" s="124">
        <v>2439.224435235144</v>
      </c>
      <c r="S3" s="124">
        <v>2206.078298541011</v>
      </c>
      <c r="T3" s="124">
        <v>1970.6007004799364</v>
      </c>
      <c r="U3" s="124">
        <v>1732.7683264382513</v>
      </c>
      <c r="V3" s="124">
        <v>1492.5576286561493</v>
      </c>
      <c r="W3" s="124">
        <v>1249.9448238962264</v>
      </c>
      <c r="X3" s="124">
        <v>1004.9058910887042</v>
      </c>
      <c r="Y3" s="124">
        <v>757.4165689531067</v>
      </c>
      <c r="Z3" s="124">
        <v>507.4523535961532</v>
      </c>
      <c r="AA3" s="124">
        <v>254.98849608563017</v>
      </c>
      <c r="AB3" s="124">
        <v>3266.231293635913</v>
      </c>
      <c r="AC3" s="124">
        <v>3008.6929125894285</v>
      </c>
      <c r="AD3" s="124">
        <v>2748.579147732479</v>
      </c>
      <c r="AE3" s="124">
        <v>2485.8642452269605</v>
      </c>
      <c r="AF3" s="124">
        <v>2220.5221936963862</v>
      </c>
      <c r="AG3" s="124">
        <v>1952.5267216505067</v>
      </c>
      <c r="AH3" s="124">
        <v>1681.851294884168</v>
      </c>
      <c r="AI3" s="124">
        <v>1408.469113850166</v>
      </c>
      <c r="AJ3" s="124">
        <v>1132.3531110058238</v>
      </c>
      <c r="AK3" s="124">
        <v>853.4759481330384</v>
      </c>
      <c r="AL3" s="124">
        <v>571.8100136315252</v>
      </c>
      <c r="AM3" s="124">
        <v>287.3274197849968</v>
      </c>
      <c r="AN3" s="124">
        <v>3680.471175869271</v>
      </c>
      <c r="AO3" s="124">
        <v>3390.2704818864277</v>
      </c>
      <c r="AP3" s="124">
        <v>3097.167780963756</v>
      </c>
      <c r="AQ3" s="124">
        <v>2801.134053031857</v>
      </c>
      <c r="AR3" s="124">
        <v>2502.1399878206394</v>
      </c>
      <c r="AS3" s="124">
        <v>2200.1559819573095</v>
      </c>
      <c r="AT3" s="124">
        <v>1895.1521360353463</v>
      </c>
      <c r="AU3" s="124">
        <v>1587.0982516541635</v>
      </c>
      <c r="AV3" s="124">
        <v>1275.9638284291689</v>
      </c>
      <c r="AW3" s="124">
        <v>961.7180609719242</v>
      </c>
      <c r="AX3" s="124">
        <v>644.3298358401072</v>
      </c>
      <c r="AY3" s="124">
        <v>323.76772845697207</v>
      </c>
      <c r="AZ3" s="124">
        <v>4147.247043648738</v>
      </c>
      <c r="BA3" s="124">
        <v>3820.241637907202</v>
      </c>
      <c r="BB3" s="124">
        <v>3489.9661781082505</v>
      </c>
      <c r="BC3" s="124">
        <v>3156.387963711309</v>
      </c>
      <c r="BD3" s="124">
        <v>2819.4739671703987</v>
      </c>
      <c r="BE3" s="124">
        <v>2479.190830664079</v>
      </c>
      <c r="BF3" s="124">
        <v>2135.5048627926963</v>
      </c>
      <c r="BG3" s="124">
        <v>1788.3820352425996</v>
      </c>
      <c r="BH3" s="124">
        <v>1437.7879794170021</v>
      </c>
      <c r="BI3" s="124">
        <v>1083.6879830331484</v>
      </c>
      <c r="BJ3" s="124">
        <v>726.0469866854561</v>
      </c>
      <c r="BK3" s="124">
        <v>364.829580374287</v>
      </c>
      <c r="BL3" s="124">
        <v>4377.954964491374</v>
      </c>
      <c r="BM3" s="124">
        <v>4013.1253841170933</v>
      </c>
      <c r="BN3" s="124">
        <v>3648.295803742813</v>
      </c>
      <c r="BO3" s="124">
        <v>3283.466223368532</v>
      </c>
      <c r="BP3" s="124">
        <v>2918.6366429942514</v>
      </c>
      <c r="BQ3" s="124">
        <v>2553.8070626199706</v>
      </c>
      <c r="BR3" s="124">
        <v>2188.9774822456898</v>
      </c>
      <c r="BS3" s="124">
        <v>1824.1479018714087</v>
      </c>
      <c r="BT3" s="124">
        <v>1459.318321497128</v>
      </c>
      <c r="BU3" s="124">
        <v>1094.4887411228472</v>
      </c>
      <c r="BV3" s="124">
        <v>729.6591607485664</v>
      </c>
      <c r="BW3" s="124">
        <v>364.8295803742855</v>
      </c>
      <c r="BX3" s="124">
        <v>4013.1253841170933</v>
      </c>
      <c r="BY3" s="124">
        <v>3648.295803742813</v>
      </c>
      <c r="BZ3" s="124">
        <v>3283.466223368532</v>
      </c>
      <c r="CA3" s="124">
        <v>2918.6366429942514</v>
      </c>
      <c r="CB3" s="124">
        <v>2553.8070626199706</v>
      </c>
      <c r="CC3" s="124">
        <v>2188.9774822456898</v>
      </c>
      <c r="CD3" s="124">
        <v>1824.1479018714087</v>
      </c>
      <c r="CE3" s="124">
        <v>1459.318321497128</v>
      </c>
      <c r="CF3" s="124">
        <v>1094.4887411228472</v>
      </c>
      <c r="CG3" s="124">
        <v>729.6591607485664</v>
      </c>
      <c r="CH3" s="124">
        <v>364.8295803742855</v>
      </c>
      <c r="CI3" s="124">
        <v>0</v>
      </c>
      <c r="CJ3" s="124"/>
    </row>
    <row r="4" spans="1:88" s="98" customFormat="1" ht="12.75" customHeight="1">
      <c r="A4" s="124"/>
      <c r="B4" s="133" t="s">
        <v>24</v>
      </c>
      <c r="C4" s="136">
        <v>0</v>
      </c>
      <c r="D4" s="136">
        <v>0</v>
      </c>
      <c r="E4" s="136">
        <v>0</v>
      </c>
      <c r="F4" s="136">
        <v>0</v>
      </c>
      <c r="G4" s="136">
        <v>0</v>
      </c>
      <c r="H4" s="136">
        <v>0</v>
      </c>
      <c r="I4" s="136">
        <v>0</v>
      </c>
      <c r="J4" s="136">
        <v>0</v>
      </c>
      <c r="K4" s="136">
        <v>0</v>
      </c>
      <c r="L4" s="136">
        <v>0</v>
      </c>
      <c r="M4" s="136">
        <v>0</v>
      </c>
      <c r="N4" s="136">
        <v>0</v>
      </c>
      <c r="O4" s="136">
        <v>0</v>
      </c>
      <c r="P4" s="137">
        <v>0</v>
      </c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</row>
    <row r="5" spans="1:88" s="98" customFormat="1" ht="12.75" customHeight="1" thickBot="1">
      <c r="A5" s="124"/>
      <c r="B5" s="138" t="s">
        <v>25</v>
      </c>
      <c r="C5" s="139">
        <f>SUM(C2:C4)</f>
        <v>340.82030239975694</v>
      </c>
      <c r="D5" s="139">
        <f aca="true" t="shared" si="0" ref="D5:BO5">SUM(D2:D4)</f>
        <v>2712.373131199007</v>
      </c>
      <c r="E5" s="139">
        <f t="shared" si="0"/>
        <v>2509.5446257752524</v>
      </c>
      <c r="F5" s="139">
        <f t="shared" si="0"/>
        <v>2304.6878352972603</v>
      </c>
      <c r="G5" s="139">
        <f t="shared" si="0"/>
        <v>2097.782476914488</v>
      </c>
      <c r="H5" s="139">
        <f t="shared" si="0"/>
        <v>1888.8080649478884</v>
      </c>
      <c r="I5" s="139">
        <f t="shared" si="0"/>
        <v>1677.7439088616227</v>
      </c>
      <c r="J5" s="139">
        <f t="shared" si="0"/>
        <v>1464.5691112144943</v>
      </c>
      <c r="K5" s="139">
        <f t="shared" si="0"/>
        <v>1249.2625655908946</v>
      </c>
      <c r="L5" s="139">
        <f t="shared" si="0"/>
        <v>1031.802954511059</v>
      </c>
      <c r="M5" s="139">
        <f t="shared" si="0"/>
        <v>812.1687473204249</v>
      </c>
      <c r="N5" s="139">
        <f t="shared" si="0"/>
        <v>590.3381980578845</v>
      </c>
      <c r="O5" s="139">
        <f t="shared" si="0"/>
        <v>366.28934330271875</v>
      </c>
      <c r="P5" s="140">
        <f t="shared" si="0"/>
        <v>3038.614431073991</v>
      </c>
      <c r="Q5" s="140">
        <f t="shared" si="0"/>
        <v>2810.062194338246</v>
      </c>
      <c r="R5" s="140">
        <f t="shared" si="0"/>
        <v>2579.224435235144</v>
      </c>
      <c r="S5" s="140">
        <f t="shared" si="0"/>
        <v>2346.078298541011</v>
      </c>
      <c r="T5" s="140">
        <f t="shared" si="0"/>
        <v>2110.6007004799367</v>
      </c>
      <c r="U5" s="140">
        <f t="shared" si="0"/>
        <v>1872.7683264382513</v>
      </c>
      <c r="V5" s="140">
        <f t="shared" si="0"/>
        <v>1632.5576286561493</v>
      </c>
      <c r="W5" s="140">
        <f t="shared" si="0"/>
        <v>1389.9448238962264</v>
      </c>
      <c r="X5" s="140">
        <f t="shared" si="0"/>
        <v>1144.9058910887043</v>
      </c>
      <c r="Y5" s="140">
        <f t="shared" si="0"/>
        <v>897.4165689531067</v>
      </c>
      <c r="Z5" s="140">
        <f t="shared" si="0"/>
        <v>647.4523535961532</v>
      </c>
      <c r="AA5" s="140">
        <f t="shared" si="0"/>
        <v>394.9884960856302</v>
      </c>
      <c r="AB5" s="140">
        <f t="shared" si="0"/>
        <v>3406.231293635913</v>
      </c>
      <c r="AC5" s="140">
        <f t="shared" si="0"/>
        <v>3148.6929125894285</v>
      </c>
      <c r="AD5" s="140">
        <f t="shared" si="0"/>
        <v>2888.579147732479</v>
      </c>
      <c r="AE5" s="140">
        <f t="shared" si="0"/>
        <v>2625.8642452269605</v>
      </c>
      <c r="AF5" s="140">
        <f t="shared" si="0"/>
        <v>2360.5221936963862</v>
      </c>
      <c r="AG5" s="140">
        <f t="shared" si="0"/>
        <v>2092.5267216505067</v>
      </c>
      <c r="AH5" s="140">
        <f t="shared" si="0"/>
        <v>1821.851294884168</v>
      </c>
      <c r="AI5" s="140">
        <f t="shared" si="0"/>
        <v>1548.469113850166</v>
      </c>
      <c r="AJ5" s="140">
        <f t="shared" si="0"/>
        <v>1272.3531110058238</v>
      </c>
      <c r="AK5" s="140">
        <f t="shared" si="0"/>
        <v>993.4759481330384</v>
      </c>
      <c r="AL5" s="140">
        <f t="shared" si="0"/>
        <v>711.8100136315252</v>
      </c>
      <c r="AM5" s="140">
        <f t="shared" si="0"/>
        <v>427.3274197849968</v>
      </c>
      <c r="AN5" s="140">
        <f t="shared" si="0"/>
        <v>3820.471175869271</v>
      </c>
      <c r="AO5" s="140">
        <f t="shared" si="0"/>
        <v>3530.2704818864277</v>
      </c>
      <c r="AP5" s="140">
        <f t="shared" si="0"/>
        <v>3237.167780963756</v>
      </c>
      <c r="AQ5" s="140">
        <f t="shared" si="0"/>
        <v>2941.134053031857</v>
      </c>
      <c r="AR5" s="140">
        <f t="shared" si="0"/>
        <v>2642.1399878206394</v>
      </c>
      <c r="AS5" s="140">
        <f t="shared" si="0"/>
        <v>2340.1559819573095</v>
      </c>
      <c r="AT5" s="140">
        <f t="shared" si="0"/>
        <v>2035.1521360353463</v>
      </c>
      <c r="AU5" s="140">
        <f t="shared" si="0"/>
        <v>1727.0982516541635</v>
      </c>
      <c r="AV5" s="140">
        <f t="shared" si="0"/>
        <v>1415.9638284291689</v>
      </c>
      <c r="AW5" s="140">
        <f t="shared" si="0"/>
        <v>1101.7180609719242</v>
      </c>
      <c r="AX5" s="140">
        <f t="shared" si="0"/>
        <v>784.3298358401072</v>
      </c>
      <c r="AY5" s="140">
        <f t="shared" si="0"/>
        <v>463.76772845697207</v>
      </c>
      <c r="AZ5" s="140">
        <f t="shared" si="0"/>
        <v>4287.247043648738</v>
      </c>
      <c r="BA5" s="140">
        <f t="shared" si="0"/>
        <v>3960.241637907202</v>
      </c>
      <c r="BB5" s="140">
        <f t="shared" si="0"/>
        <v>3629.9661781082505</v>
      </c>
      <c r="BC5" s="140">
        <f t="shared" si="0"/>
        <v>3296.387963711309</v>
      </c>
      <c r="BD5" s="140">
        <f t="shared" si="0"/>
        <v>2959.4739671703987</v>
      </c>
      <c r="BE5" s="140">
        <f t="shared" si="0"/>
        <v>2619.190830664079</v>
      </c>
      <c r="BF5" s="140">
        <f t="shared" si="0"/>
        <v>2275.5048627926963</v>
      </c>
      <c r="BG5" s="140">
        <f t="shared" si="0"/>
        <v>1928.3820352425996</v>
      </c>
      <c r="BH5" s="140">
        <f t="shared" si="0"/>
        <v>1577.7879794170021</v>
      </c>
      <c r="BI5" s="140">
        <f t="shared" si="0"/>
        <v>1223.6879830331484</v>
      </c>
      <c r="BJ5" s="140">
        <f t="shared" si="0"/>
        <v>866.0469866854561</v>
      </c>
      <c r="BK5" s="140">
        <f t="shared" si="0"/>
        <v>504.829580374287</v>
      </c>
      <c r="BL5" s="140">
        <f t="shared" si="0"/>
        <v>4517.954964491374</v>
      </c>
      <c r="BM5" s="140">
        <f t="shared" si="0"/>
        <v>4153.125384117093</v>
      </c>
      <c r="BN5" s="140">
        <f t="shared" si="0"/>
        <v>3788.295803742813</v>
      </c>
      <c r="BO5" s="140">
        <f t="shared" si="0"/>
        <v>3423.466223368532</v>
      </c>
      <c r="BP5" s="140">
        <f aca="true" t="shared" si="1" ref="BP5:CI5">SUM(BP2:BP4)</f>
        <v>3058.6366429942514</v>
      </c>
      <c r="BQ5" s="140">
        <f t="shared" si="1"/>
        <v>2693.8070626199706</v>
      </c>
      <c r="BR5" s="140">
        <f t="shared" si="1"/>
        <v>2328.9774822456898</v>
      </c>
      <c r="BS5" s="140">
        <f t="shared" si="1"/>
        <v>1964.1479018714087</v>
      </c>
      <c r="BT5" s="140">
        <f t="shared" si="1"/>
        <v>1599.318321497128</v>
      </c>
      <c r="BU5" s="140">
        <f t="shared" si="1"/>
        <v>1234.4887411228472</v>
      </c>
      <c r="BV5" s="140">
        <f t="shared" si="1"/>
        <v>869.6591607485664</v>
      </c>
      <c r="BW5" s="140">
        <f t="shared" si="1"/>
        <v>504.8295803742855</v>
      </c>
      <c r="BX5" s="140">
        <f t="shared" si="1"/>
        <v>4153.125384117093</v>
      </c>
      <c r="BY5" s="140">
        <f t="shared" si="1"/>
        <v>3788.295803742813</v>
      </c>
      <c r="BZ5" s="140">
        <f t="shared" si="1"/>
        <v>3423.466223368532</v>
      </c>
      <c r="CA5" s="140">
        <f t="shared" si="1"/>
        <v>3058.6366429942514</v>
      </c>
      <c r="CB5" s="140">
        <f t="shared" si="1"/>
        <v>2693.8070626199706</v>
      </c>
      <c r="CC5" s="140">
        <f t="shared" si="1"/>
        <v>2328.9774822456898</v>
      </c>
      <c r="CD5" s="140">
        <f t="shared" si="1"/>
        <v>1964.1479018714087</v>
      </c>
      <c r="CE5" s="140">
        <f t="shared" si="1"/>
        <v>1599.318321497128</v>
      </c>
      <c r="CF5" s="140">
        <f t="shared" si="1"/>
        <v>1234.4887411228472</v>
      </c>
      <c r="CG5" s="140">
        <f t="shared" si="1"/>
        <v>869.6591607485664</v>
      </c>
      <c r="CH5" s="140">
        <f t="shared" si="1"/>
        <v>504.8295803742855</v>
      </c>
      <c r="CI5" s="140">
        <f t="shared" si="1"/>
        <v>0</v>
      </c>
      <c r="CJ5" s="124"/>
    </row>
    <row r="6" spans="1:88" s="98" customFormat="1" ht="12.75" customHeight="1" thickBot="1">
      <c r="A6" s="124"/>
      <c r="B6" s="141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24">
        <v>2810.062194338246</v>
      </c>
      <c r="R6" s="124">
        <v>2579.224435235144</v>
      </c>
      <c r="S6" s="124">
        <v>2346.078298541011</v>
      </c>
      <c r="T6" s="124">
        <v>2110.6007004799367</v>
      </c>
      <c r="U6" s="124">
        <v>1872.7683264382513</v>
      </c>
      <c r="V6" s="124">
        <v>1632.5576286561493</v>
      </c>
      <c r="W6" s="124">
        <v>1389.9448238962264</v>
      </c>
      <c r="X6" s="124">
        <v>1144.9058910887043</v>
      </c>
      <c r="Y6" s="124">
        <v>897.4165689531067</v>
      </c>
      <c r="Z6" s="124">
        <v>647.4523535961532</v>
      </c>
      <c r="AA6" s="124">
        <v>394.9884960856302</v>
      </c>
      <c r="AB6" s="124">
        <v>3406.231293635913</v>
      </c>
      <c r="AC6" s="124">
        <v>3148.6929125894285</v>
      </c>
      <c r="AD6" s="124">
        <v>2888.579147732479</v>
      </c>
      <c r="AE6" s="124">
        <v>2625.8642452269605</v>
      </c>
      <c r="AF6" s="124">
        <v>2360.5221936963862</v>
      </c>
      <c r="AG6" s="124">
        <v>2092.5267216505067</v>
      </c>
      <c r="AH6" s="124">
        <v>1821.851294884168</v>
      </c>
      <c r="AI6" s="124">
        <v>1548.469113850166</v>
      </c>
      <c r="AJ6" s="124">
        <v>1272.3531110058238</v>
      </c>
      <c r="AK6" s="124">
        <v>993.4759481330384</v>
      </c>
      <c r="AL6" s="124">
        <v>711.8100136315252</v>
      </c>
      <c r="AM6" s="124">
        <v>427.3274197849968</v>
      </c>
      <c r="AN6" s="124">
        <v>3820.471175869271</v>
      </c>
      <c r="AO6" s="124">
        <v>3530.2704818864277</v>
      </c>
      <c r="AP6" s="124">
        <v>3237.167780963756</v>
      </c>
      <c r="AQ6" s="124">
        <v>2941.134053031857</v>
      </c>
      <c r="AR6" s="124">
        <v>2642.1399878206394</v>
      </c>
      <c r="AS6" s="124">
        <v>2340.1559819573095</v>
      </c>
      <c r="AT6" s="124">
        <v>2035.1521360353463</v>
      </c>
      <c r="AU6" s="124">
        <v>1727.0982516541635</v>
      </c>
      <c r="AV6" s="124">
        <v>1415.9638284291689</v>
      </c>
      <c r="AW6" s="124">
        <v>1101.7180609719242</v>
      </c>
      <c r="AX6" s="124">
        <v>784.3298358401072</v>
      </c>
      <c r="AY6" s="124">
        <v>463.76772845697207</v>
      </c>
      <c r="AZ6" s="124">
        <v>4287.247043648738</v>
      </c>
      <c r="BA6" s="124">
        <v>3960.241637907202</v>
      </c>
      <c r="BB6" s="124">
        <v>3629.9661781082505</v>
      </c>
      <c r="BC6" s="124">
        <v>3296.387963711309</v>
      </c>
      <c r="BD6" s="124">
        <v>2959.4739671703987</v>
      </c>
      <c r="BE6" s="124">
        <v>2619.190830664079</v>
      </c>
      <c r="BF6" s="124">
        <v>2275.5048627926963</v>
      </c>
      <c r="BG6" s="124">
        <v>1928.3820352425996</v>
      </c>
      <c r="BH6" s="124">
        <v>1577.7879794170021</v>
      </c>
      <c r="BI6" s="124">
        <v>1223.6879830331484</v>
      </c>
      <c r="BJ6" s="124">
        <v>866.0469866854561</v>
      </c>
      <c r="BK6" s="124">
        <v>504.829580374287</v>
      </c>
      <c r="BL6" s="124">
        <v>4517.954964491374</v>
      </c>
      <c r="BM6" s="124">
        <v>4153.125384117093</v>
      </c>
      <c r="BN6" s="124">
        <v>3788.295803742813</v>
      </c>
      <c r="BO6" s="124">
        <v>3423.466223368532</v>
      </c>
      <c r="BP6" s="124">
        <v>3058.6366429942514</v>
      </c>
      <c r="BQ6" s="124">
        <v>2693.8070626199706</v>
      </c>
      <c r="BR6" s="124">
        <v>2328.9774822456898</v>
      </c>
      <c r="BS6" s="124">
        <v>1964.1479018714087</v>
      </c>
      <c r="BT6" s="124">
        <v>1599.318321497128</v>
      </c>
      <c r="BU6" s="124">
        <v>1234.4887411228472</v>
      </c>
      <c r="BV6" s="124">
        <v>869.6591607485664</v>
      </c>
      <c r="BW6" s="124">
        <v>504.8295803742855</v>
      </c>
      <c r="BX6" s="124">
        <v>4153.125384117093</v>
      </c>
      <c r="BY6" s="124">
        <v>3788.295803742813</v>
      </c>
      <c r="BZ6" s="124">
        <v>3423.466223368532</v>
      </c>
      <c r="CA6" s="124">
        <v>3058.6366429942514</v>
      </c>
      <c r="CB6" s="124">
        <v>2693.8070626199706</v>
      </c>
      <c r="CC6" s="124">
        <v>2328.9774822456898</v>
      </c>
      <c r="CD6" s="124">
        <v>1964.1479018714087</v>
      </c>
      <c r="CE6" s="124">
        <v>1599.318321497128</v>
      </c>
      <c r="CF6" s="124">
        <v>1234.4887411228472</v>
      </c>
      <c r="CG6" s="124">
        <v>869.6591607485664</v>
      </c>
      <c r="CH6" s="124">
        <v>504.8295803742855</v>
      </c>
      <c r="CI6" s="124">
        <v>0</v>
      </c>
      <c r="CJ6" s="124"/>
    </row>
    <row r="7" spans="1:88" s="98" customFormat="1" ht="12.75" customHeight="1">
      <c r="A7" s="124"/>
      <c r="B7" s="130" t="s">
        <v>26</v>
      </c>
      <c r="C7" s="131">
        <v>-5.684341886080802E-14</v>
      </c>
      <c r="D7" s="131">
        <v>2353.479001583272</v>
      </c>
      <c r="E7" s="131">
        <v>2139.456367676129</v>
      </c>
      <c r="F7" s="131">
        <v>1922.5808351581463</v>
      </c>
      <c r="G7" s="131">
        <v>1702.821737026399</v>
      </c>
      <c r="H7" s="131">
        <v>1480.1480931938845</v>
      </c>
      <c r="I7" s="131">
        <v>1254.5286073394363</v>
      </c>
      <c r="J7" s="131">
        <v>1025.931663726085</v>
      </c>
      <c r="K7" s="131">
        <v>794.3253239875394</v>
      </c>
      <c r="L7" s="131">
        <v>559.6773238824812</v>
      </c>
      <c r="M7" s="131">
        <v>321.9550700163375</v>
      </c>
      <c r="N7" s="131">
        <v>81.12563653021743</v>
      </c>
      <c r="O7" s="131">
        <v>0</v>
      </c>
      <c r="P7" s="132">
        <v>2651.9590468740275</v>
      </c>
      <c r="Q7" s="124">
        <v>2410.792985972688</v>
      </c>
      <c r="R7" s="124">
        <v>2166.4122075082246</v>
      </c>
      <c r="S7" s="124">
        <v>1918.7821551341444</v>
      </c>
      <c r="T7" s="124">
        <v>1667.867919712976</v>
      </c>
      <c r="U7" s="124">
        <v>1413.6342357666776</v>
      </c>
      <c r="V7" s="124">
        <v>1156.0454778914866</v>
      </c>
      <c r="W7" s="124">
        <v>895.065657136845</v>
      </c>
      <c r="X7" s="124">
        <v>630.6584173480564</v>
      </c>
      <c r="Y7" s="124">
        <v>362.7870314722993</v>
      </c>
      <c r="Z7" s="124">
        <v>91.414397827637</v>
      </c>
      <c r="AA7" s="124">
        <v>-5.684341886080802E-14</v>
      </c>
      <c r="AB7" s="124">
        <v>2988.2938329025765</v>
      </c>
      <c r="AC7" s="124">
        <v>2716.541879060616</v>
      </c>
      <c r="AD7" s="124">
        <v>2441.167501003723</v>
      </c>
      <c r="AE7" s="124">
        <v>2162.131759775719</v>
      </c>
      <c r="AF7" s="124">
        <v>1879.39531888672</v>
      </c>
      <c r="AG7" s="124">
        <v>1592.9184403133713</v>
      </c>
      <c r="AH7" s="124">
        <v>1302.6609804590025</v>
      </c>
      <c r="AI7" s="124">
        <v>1008.5823860733171</v>
      </c>
      <c r="AJ7" s="124">
        <v>710.6416901312042</v>
      </c>
      <c r="AK7" s="124">
        <v>408.79750767026167</v>
      </c>
      <c r="AL7" s="124">
        <v>103.00803158662302</v>
      </c>
      <c r="AM7" s="124">
        <v>0</v>
      </c>
      <c r="AN7" s="124">
        <v>3367.2842883036246</v>
      </c>
      <c r="AO7" s="124">
        <v>3061.0673847272365</v>
      </c>
      <c r="AP7" s="124">
        <v>2750.7686428757056</v>
      </c>
      <c r="AQ7" s="124">
        <v>2436.344185358563</v>
      </c>
      <c r="AR7" s="124">
        <v>2117.7496868344115</v>
      </c>
      <c r="AS7" s="124">
        <v>1794.9403695038852</v>
      </c>
      <c r="AT7" s="124">
        <v>1467.870998557457</v>
      </c>
      <c r="AU7" s="124">
        <v>1136.4958775776402</v>
      </c>
      <c r="AV7" s="124">
        <v>800.768843895129</v>
      </c>
      <c r="AW7" s="124">
        <v>460.6432638984177</v>
      </c>
      <c r="AX7" s="124">
        <v>116.07202829643245</v>
      </c>
      <c r="AY7" s="124">
        <v>-5.684341886080802E-14</v>
      </c>
      <c r="AZ7" s="124">
        <v>3794.3402196306392</v>
      </c>
      <c r="BA7" s="124">
        <v>3449.2873480312564</v>
      </c>
      <c r="BB7" s="124">
        <v>3099.634958894493</v>
      </c>
      <c r="BC7" s="124">
        <v>2745.3336100785104</v>
      </c>
      <c r="BD7" s="124">
        <v>2386.3333546791537</v>
      </c>
      <c r="BE7" s="124">
        <v>2022.5837359513025</v>
      </c>
      <c r="BF7" s="124">
        <v>1654.0337821793494</v>
      </c>
      <c r="BG7" s="124">
        <v>1280.632001496282</v>
      </c>
      <c r="BH7" s="124">
        <v>902.3263766508697</v>
      </c>
      <c r="BI7" s="124">
        <v>519.0643597224217</v>
      </c>
      <c r="BJ7" s="124">
        <v>130.7928667826044</v>
      </c>
      <c r="BK7" s="124">
        <v>0</v>
      </c>
      <c r="BL7" s="124">
        <v>3980.2907218834016</v>
      </c>
      <c r="BM7" s="124">
        <v>3594.5673514410855</v>
      </c>
      <c r="BN7" s="124">
        <v>3207.6868108874437</v>
      </c>
      <c r="BO7" s="124">
        <v>2819.64562871214</v>
      </c>
      <c r="BP7" s="124">
        <v>2430.44032299031</v>
      </c>
      <c r="BQ7" s="124">
        <v>2040.067401351315</v>
      </c>
      <c r="BR7" s="124">
        <v>1648.523360947403</v>
      </c>
      <c r="BS7" s="124">
        <v>1255.8046884222788</v>
      </c>
      <c r="BT7" s="124">
        <v>861.9078598795795</v>
      </c>
      <c r="BU7" s="124">
        <v>466.82934085125214</v>
      </c>
      <c r="BV7" s="124">
        <v>70.56558626583978</v>
      </c>
      <c r="BW7" s="124">
        <v>5.684341886080802E-14</v>
      </c>
      <c r="BX7" s="124">
        <v>3615.461141509122</v>
      </c>
      <c r="BY7" s="124">
        <v>3228.643282325684</v>
      </c>
      <c r="BZ7" s="124">
        <v>2840.664969564695</v>
      </c>
      <c r="CA7" s="124">
        <v>2451.522721865423</v>
      </c>
      <c r="CB7" s="124">
        <v>2061.2130474230535</v>
      </c>
      <c r="CC7" s="124">
        <v>1669.7324439573565</v>
      </c>
      <c r="CD7" s="124">
        <v>1277.0773986812624</v>
      </c>
      <c r="CE7" s="124">
        <v>883.24438826934</v>
      </c>
      <c r="CF7" s="124">
        <v>488.2298788261819</v>
      </c>
      <c r="CG7" s="124">
        <v>92.03032585469441</v>
      </c>
      <c r="CH7" s="124">
        <v>5.684341886080802E-14</v>
      </c>
      <c r="CI7" s="124">
        <v>0</v>
      </c>
      <c r="CJ7" s="124"/>
    </row>
    <row r="8" spans="1:88" s="98" customFormat="1" ht="12.75" customHeight="1">
      <c r="A8" s="124"/>
      <c r="B8" s="133" t="s">
        <v>27</v>
      </c>
      <c r="C8" s="134">
        <v>340.820302399757</v>
      </c>
      <c r="D8" s="134">
        <v>358.8941296157351</v>
      </c>
      <c r="E8" s="134">
        <v>370.0882580991232</v>
      </c>
      <c r="F8" s="134">
        <v>382.1070001391141</v>
      </c>
      <c r="G8" s="134">
        <v>394.96073988808917</v>
      </c>
      <c r="H8" s="134">
        <v>408.65997175400395</v>
      </c>
      <c r="I8" s="134">
        <v>423.2153015221862</v>
      </c>
      <c r="J8" s="134">
        <v>438.63744748840946</v>
      </c>
      <c r="K8" s="134">
        <v>454.9372416033552</v>
      </c>
      <c r="L8" s="134">
        <v>472.12563062857777</v>
      </c>
      <c r="M8" s="134">
        <v>490.2136773040874</v>
      </c>
      <c r="N8" s="134">
        <v>509.21256152766705</v>
      </c>
      <c r="O8" s="134">
        <v>366.28934330271875</v>
      </c>
      <c r="P8" s="135">
        <v>386.6553841999633</v>
      </c>
      <c r="Q8" s="124">
        <v>399.2692083655582</v>
      </c>
      <c r="R8" s="124">
        <v>412.81222772691933</v>
      </c>
      <c r="S8" s="124">
        <v>427.29614340686663</v>
      </c>
      <c r="T8" s="124">
        <v>442.7327807669609</v>
      </c>
      <c r="U8" s="124">
        <v>459.13409067157363</v>
      </c>
      <c r="V8" s="124">
        <v>476.51215076466275</v>
      </c>
      <c r="W8" s="124">
        <v>494.87916675938135</v>
      </c>
      <c r="X8" s="124">
        <v>514.2474737406478</v>
      </c>
      <c r="Y8" s="124">
        <v>534.6295374808074</v>
      </c>
      <c r="Z8" s="124">
        <v>556.0379557685162</v>
      </c>
      <c r="AA8" s="124">
        <v>394.98849608563023</v>
      </c>
      <c r="AB8" s="124">
        <v>417.93746073333676</v>
      </c>
      <c r="AC8" s="124">
        <v>432.15103352881266</v>
      </c>
      <c r="AD8" s="124">
        <v>447.41164672875624</v>
      </c>
      <c r="AE8" s="124">
        <v>463.73248545124176</v>
      </c>
      <c r="AF8" s="124">
        <v>481.1268748096663</v>
      </c>
      <c r="AG8" s="124">
        <v>499.6082813371353</v>
      </c>
      <c r="AH8" s="124">
        <v>519.1903144251656</v>
      </c>
      <c r="AI8" s="124">
        <v>539.8867277768488</v>
      </c>
      <c r="AJ8" s="124">
        <v>561.7114208746196</v>
      </c>
      <c r="AK8" s="124">
        <v>584.6784404627767</v>
      </c>
      <c r="AL8" s="124">
        <v>608.8019820449022</v>
      </c>
      <c r="AM8" s="124">
        <v>427.3274197849968</v>
      </c>
      <c r="AN8" s="124">
        <v>453.1868875656462</v>
      </c>
      <c r="AO8" s="124">
        <v>469.20309715919126</v>
      </c>
      <c r="AP8" s="124">
        <v>486.39913808805005</v>
      </c>
      <c r="AQ8" s="124">
        <v>504.7898676732938</v>
      </c>
      <c r="AR8" s="124">
        <v>524.3903009862278</v>
      </c>
      <c r="AS8" s="124">
        <v>545.2156124534242</v>
      </c>
      <c r="AT8" s="124">
        <v>567.2811374778893</v>
      </c>
      <c r="AU8" s="124">
        <v>590.6023740765233</v>
      </c>
      <c r="AV8" s="124">
        <v>615.1949845340399</v>
      </c>
      <c r="AW8" s="124">
        <v>641.0747970735065</v>
      </c>
      <c r="AX8" s="124">
        <v>668.2578075436747</v>
      </c>
      <c r="AY8" s="124">
        <v>463.7677284569721</v>
      </c>
      <c r="AZ8" s="124">
        <v>492.90682401809914</v>
      </c>
      <c r="BA8" s="124">
        <v>510.9542898759455</v>
      </c>
      <c r="BB8" s="124">
        <v>530.3312192137574</v>
      </c>
      <c r="BC8" s="124">
        <v>551.0543536327987</v>
      </c>
      <c r="BD8" s="124">
        <v>573.1406124912451</v>
      </c>
      <c r="BE8" s="124">
        <v>596.6070947127763</v>
      </c>
      <c r="BF8" s="124">
        <v>621.4710806133469</v>
      </c>
      <c r="BG8" s="124">
        <v>647.7500337463175</v>
      </c>
      <c r="BH8" s="124">
        <v>675.4616027661324</v>
      </c>
      <c r="BI8" s="124">
        <v>704.6236233107267</v>
      </c>
      <c r="BJ8" s="124">
        <v>735.2541199028517</v>
      </c>
      <c r="BK8" s="124">
        <v>504.829580374287</v>
      </c>
      <c r="BL8" s="124">
        <v>537.6642426079723</v>
      </c>
      <c r="BM8" s="124">
        <v>558.5580326760073</v>
      </c>
      <c r="BN8" s="124">
        <v>580.6089928553694</v>
      </c>
      <c r="BO8" s="124">
        <v>603.8205946563924</v>
      </c>
      <c r="BP8" s="124">
        <v>628.1963200039412</v>
      </c>
      <c r="BQ8" s="124">
        <v>653.7396612686555</v>
      </c>
      <c r="BR8" s="124">
        <v>680.4541212982869</v>
      </c>
      <c r="BS8" s="124">
        <v>708.34321344913</v>
      </c>
      <c r="BT8" s="124">
        <v>737.4104616175484</v>
      </c>
      <c r="BU8" s="124">
        <v>767.659400271595</v>
      </c>
      <c r="BV8" s="124">
        <v>799.0935744827266</v>
      </c>
      <c r="BW8" s="124">
        <v>504.82958037428546</v>
      </c>
      <c r="BX8" s="124">
        <v>537.6642426079708</v>
      </c>
      <c r="BY8" s="124">
        <v>559.6525214171287</v>
      </c>
      <c r="BZ8" s="124">
        <v>582.801253803837</v>
      </c>
      <c r="CA8" s="124">
        <v>607.1139211288281</v>
      </c>
      <c r="CB8" s="124">
        <v>632.5940151969171</v>
      </c>
      <c r="CC8" s="124">
        <v>659.2450382883333</v>
      </c>
      <c r="CD8" s="124">
        <v>687.0705031901465</v>
      </c>
      <c r="CE8" s="124">
        <v>716.073933227788</v>
      </c>
      <c r="CF8" s="124">
        <v>746.2588622966653</v>
      </c>
      <c r="CG8" s="124">
        <v>777.628834893872</v>
      </c>
      <c r="CH8" s="124">
        <v>504.82958037428546</v>
      </c>
      <c r="CI8" s="124">
        <v>0</v>
      </c>
      <c r="CJ8" s="124"/>
    </row>
    <row r="9" spans="1:88" s="98" customFormat="1" ht="12.75" customHeight="1" thickBot="1">
      <c r="A9" s="124"/>
      <c r="B9" s="138" t="s">
        <v>7</v>
      </c>
      <c r="C9" s="139">
        <f>SUM(C7:C8)</f>
        <v>340.82030239975694</v>
      </c>
      <c r="D9" s="139">
        <f aca="true" t="shared" si="2" ref="D9:BO9">SUM(D7:D8)</f>
        <v>2712.373131199007</v>
      </c>
      <c r="E9" s="139">
        <f t="shared" si="2"/>
        <v>2509.5446257752524</v>
      </c>
      <c r="F9" s="139">
        <f t="shared" si="2"/>
        <v>2304.6878352972603</v>
      </c>
      <c r="G9" s="139">
        <f t="shared" si="2"/>
        <v>2097.782476914488</v>
      </c>
      <c r="H9" s="139">
        <f t="shared" si="2"/>
        <v>1888.8080649478884</v>
      </c>
      <c r="I9" s="139">
        <f t="shared" si="2"/>
        <v>1677.7439088616225</v>
      </c>
      <c r="J9" s="139">
        <f t="shared" si="2"/>
        <v>1464.5691112144943</v>
      </c>
      <c r="K9" s="139">
        <f t="shared" si="2"/>
        <v>1249.2625655908946</v>
      </c>
      <c r="L9" s="139">
        <f t="shared" si="2"/>
        <v>1031.802954511059</v>
      </c>
      <c r="M9" s="139">
        <f t="shared" si="2"/>
        <v>812.1687473204249</v>
      </c>
      <c r="N9" s="139">
        <f t="shared" si="2"/>
        <v>590.3381980578845</v>
      </c>
      <c r="O9" s="139">
        <f t="shared" si="2"/>
        <v>366.28934330271875</v>
      </c>
      <c r="P9" s="140">
        <f t="shared" si="2"/>
        <v>3038.614431073991</v>
      </c>
      <c r="Q9" s="140">
        <f t="shared" si="2"/>
        <v>2810.062194338246</v>
      </c>
      <c r="R9" s="140">
        <f t="shared" si="2"/>
        <v>2579.224435235144</v>
      </c>
      <c r="S9" s="140">
        <f t="shared" si="2"/>
        <v>2346.078298541011</v>
      </c>
      <c r="T9" s="140">
        <f t="shared" si="2"/>
        <v>2110.6007004799367</v>
      </c>
      <c r="U9" s="140">
        <f t="shared" si="2"/>
        <v>1872.7683264382513</v>
      </c>
      <c r="V9" s="140">
        <f t="shared" si="2"/>
        <v>1632.5576286561493</v>
      </c>
      <c r="W9" s="140">
        <f t="shared" si="2"/>
        <v>1389.9448238962264</v>
      </c>
      <c r="X9" s="140">
        <f t="shared" si="2"/>
        <v>1144.9058910887043</v>
      </c>
      <c r="Y9" s="140">
        <f t="shared" si="2"/>
        <v>897.4165689531067</v>
      </c>
      <c r="Z9" s="140">
        <f t="shared" si="2"/>
        <v>647.4523535961532</v>
      </c>
      <c r="AA9" s="140">
        <f t="shared" si="2"/>
        <v>394.9884960856302</v>
      </c>
      <c r="AB9" s="140">
        <f t="shared" si="2"/>
        <v>3406.231293635913</v>
      </c>
      <c r="AC9" s="140">
        <f t="shared" si="2"/>
        <v>3148.6929125894285</v>
      </c>
      <c r="AD9" s="140">
        <f t="shared" si="2"/>
        <v>2888.579147732479</v>
      </c>
      <c r="AE9" s="140">
        <f t="shared" si="2"/>
        <v>2625.8642452269605</v>
      </c>
      <c r="AF9" s="140">
        <f t="shared" si="2"/>
        <v>2360.5221936963862</v>
      </c>
      <c r="AG9" s="140">
        <f t="shared" si="2"/>
        <v>2092.5267216505067</v>
      </c>
      <c r="AH9" s="140">
        <f t="shared" si="2"/>
        <v>1821.851294884168</v>
      </c>
      <c r="AI9" s="140">
        <f t="shared" si="2"/>
        <v>1548.469113850166</v>
      </c>
      <c r="AJ9" s="140">
        <f t="shared" si="2"/>
        <v>1272.3531110058238</v>
      </c>
      <c r="AK9" s="140">
        <f t="shared" si="2"/>
        <v>993.4759481330384</v>
      </c>
      <c r="AL9" s="140">
        <f t="shared" si="2"/>
        <v>711.8100136315252</v>
      </c>
      <c r="AM9" s="140">
        <f t="shared" si="2"/>
        <v>427.3274197849968</v>
      </c>
      <c r="AN9" s="140">
        <f t="shared" si="2"/>
        <v>3820.471175869271</v>
      </c>
      <c r="AO9" s="140">
        <f t="shared" si="2"/>
        <v>3530.2704818864277</v>
      </c>
      <c r="AP9" s="140">
        <f t="shared" si="2"/>
        <v>3237.167780963756</v>
      </c>
      <c r="AQ9" s="140">
        <f t="shared" si="2"/>
        <v>2941.134053031857</v>
      </c>
      <c r="AR9" s="140">
        <f t="shared" si="2"/>
        <v>2642.1399878206394</v>
      </c>
      <c r="AS9" s="140">
        <f t="shared" si="2"/>
        <v>2340.1559819573095</v>
      </c>
      <c r="AT9" s="140">
        <f t="shared" si="2"/>
        <v>2035.1521360353463</v>
      </c>
      <c r="AU9" s="140">
        <f t="shared" si="2"/>
        <v>1727.0982516541635</v>
      </c>
      <c r="AV9" s="140">
        <f t="shared" si="2"/>
        <v>1415.9638284291689</v>
      </c>
      <c r="AW9" s="140">
        <f t="shared" si="2"/>
        <v>1101.7180609719242</v>
      </c>
      <c r="AX9" s="140">
        <f t="shared" si="2"/>
        <v>784.3298358401072</v>
      </c>
      <c r="AY9" s="140">
        <f t="shared" si="2"/>
        <v>463.76772845697207</v>
      </c>
      <c r="AZ9" s="140">
        <f t="shared" si="2"/>
        <v>4287.247043648738</v>
      </c>
      <c r="BA9" s="140">
        <f t="shared" si="2"/>
        <v>3960.241637907202</v>
      </c>
      <c r="BB9" s="140">
        <f t="shared" si="2"/>
        <v>3629.9661781082505</v>
      </c>
      <c r="BC9" s="140">
        <f t="shared" si="2"/>
        <v>3296.387963711309</v>
      </c>
      <c r="BD9" s="140">
        <f t="shared" si="2"/>
        <v>2959.4739671703987</v>
      </c>
      <c r="BE9" s="140">
        <f t="shared" si="2"/>
        <v>2619.190830664079</v>
      </c>
      <c r="BF9" s="140">
        <f t="shared" si="2"/>
        <v>2275.5048627926963</v>
      </c>
      <c r="BG9" s="140">
        <f t="shared" si="2"/>
        <v>1928.3820352425996</v>
      </c>
      <c r="BH9" s="140">
        <f t="shared" si="2"/>
        <v>1577.7879794170021</v>
      </c>
      <c r="BI9" s="140">
        <f t="shared" si="2"/>
        <v>1223.6879830331484</v>
      </c>
      <c r="BJ9" s="140">
        <f t="shared" si="2"/>
        <v>866.0469866854561</v>
      </c>
      <c r="BK9" s="140">
        <f t="shared" si="2"/>
        <v>504.829580374287</v>
      </c>
      <c r="BL9" s="140">
        <f t="shared" si="2"/>
        <v>4517.954964491374</v>
      </c>
      <c r="BM9" s="140">
        <f t="shared" si="2"/>
        <v>4153.125384117093</v>
      </c>
      <c r="BN9" s="140">
        <f t="shared" si="2"/>
        <v>3788.295803742813</v>
      </c>
      <c r="BO9" s="140">
        <f t="shared" si="2"/>
        <v>3423.466223368532</v>
      </c>
      <c r="BP9" s="140">
        <f aca="true" t="shared" si="3" ref="BP9:CI9">SUM(BP7:BP8)</f>
        <v>3058.6366429942514</v>
      </c>
      <c r="BQ9" s="140">
        <f t="shared" si="3"/>
        <v>2693.8070626199706</v>
      </c>
      <c r="BR9" s="140">
        <f t="shared" si="3"/>
        <v>2328.9774822456898</v>
      </c>
      <c r="BS9" s="140">
        <f t="shared" si="3"/>
        <v>1964.1479018714087</v>
      </c>
      <c r="BT9" s="140">
        <f t="shared" si="3"/>
        <v>1599.318321497128</v>
      </c>
      <c r="BU9" s="140">
        <f t="shared" si="3"/>
        <v>1234.4887411228472</v>
      </c>
      <c r="BV9" s="140">
        <f t="shared" si="3"/>
        <v>869.6591607485664</v>
      </c>
      <c r="BW9" s="140">
        <f t="shared" si="3"/>
        <v>504.8295803742855</v>
      </c>
      <c r="BX9" s="140">
        <f t="shared" si="3"/>
        <v>4153.125384117093</v>
      </c>
      <c r="BY9" s="140">
        <f t="shared" si="3"/>
        <v>3788.295803742813</v>
      </c>
      <c r="BZ9" s="140">
        <f t="shared" si="3"/>
        <v>3423.466223368532</v>
      </c>
      <c r="CA9" s="140">
        <f t="shared" si="3"/>
        <v>3058.6366429942514</v>
      </c>
      <c r="CB9" s="140">
        <f t="shared" si="3"/>
        <v>2693.8070626199706</v>
      </c>
      <c r="CC9" s="140">
        <f t="shared" si="3"/>
        <v>2328.9774822456898</v>
      </c>
      <c r="CD9" s="140">
        <f t="shared" si="3"/>
        <v>1964.147901871409</v>
      </c>
      <c r="CE9" s="140">
        <f t="shared" si="3"/>
        <v>1599.318321497128</v>
      </c>
      <c r="CF9" s="140">
        <f t="shared" si="3"/>
        <v>1234.4887411228472</v>
      </c>
      <c r="CG9" s="140">
        <f t="shared" si="3"/>
        <v>869.6591607485664</v>
      </c>
      <c r="CH9" s="140">
        <f t="shared" si="3"/>
        <v>504.8295803742855</v>
      </c>
      <c r="CI9" s="140">
        <f t="shared" si="3"/>
        <v>0</v>
      </c>
      <c r="CJ9" s="124"/>
    </row>
    <row r="10" spans="1:88" s="98" customFormat="1" ht="12.75" customHeight="1" thickBot="1">
      <c r="A10" s="124"/>
      <c r="B10" s="141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</row>
    <row r="11" spans="1:88" s="98" customFormat="1" ht="12.75" customHeight="1">
      <c r="A11" s="124"/>
      <c r="B11" s="130" t="s">
        <v>28</v>
      </c>
      <c r="C11" s="144"/>
      <c r="D11" s="131">
        <v>334.700503999595</v>
      </c>
      <c r="E11" s="131">
        <v>338.047509039591</v>
      </c>
      <c r="F11" s="131">
        <v>341.4279841299869</v>
      </c>
      <c r="G11" s="131">
        <v>344.84226397128674</v>
      </c>
      <c r="H11" s="131">
        <v>348.2906866109996</v>
      </c>
      <c r="I11" s="131">
        <v>351.7735934771096</v>
      </c>
      <c r="J11" s="131">
        <v>355.2913294118807</v>
      </c>
      <c r="K11" s="131">
        <v>358.84424270599953</v>
      </c>
      <c r="L11" s="131">
        <v>362.4326851330595</v>
      </c>
      <c r="M11" s="131">
        <v>366.0570119843901</v>
      </c>
      <c r="N11" s="131">
        <v>369.717582104234</v>
      </c>
      <c r="O11" s="131">
        <v>373.4147579252763</v>
      </c>
      <c r="P11" s="132">
        <v>377.14890550452907</v>
      </c>
      <c r="Q11" s="124">
        <v>380.9203945595744</v>
      </c>
      <c r="R11" s="124">
        <v>384.72959850517015</v>
      </c>
      <c r="S11" s="124">
        <v>388.57689449022183</v>
      </c>
      <c r="T11" s="124">
        <v>392.46266343512406</v>
      </c>
      <c r="U11" s="124">
        <v>396.3872900694753</v>
      </c>
      <c r="V11" s="124">
        <v>400.35116297017004</v>
      </c>
      <c r="W11" s="124">
        <v>404.3546745998717</v>
      </c>
      <c r="X11" s="124">
        <v>408.3982213458704</v>
      </c>
      <c r="Y11" s="124">
        <v>412.4822035593291</v>
      </c>
      <c r="Z11" s="124">
        <v>416.6070255949224</v>
      </c>
      <c r="AA11" s="124">
        <v>420.77309585087164</v>
      </c>
      <c r="AB11" s="124">
        <v>424.98082680938035</v>
      </c>
      <c r="AC11" s="124">
        <v>429.2306350774742</v>
      </c>
      <c r="AD11" s="124">
        <v>433.52294142824894</v>
      </c>
      <c r="AE11" s="124">
        <v>437.8581708425314</v>
      </c>
      <c r="AF11" s="124">
        <v>442.23675255095674</v>
      </c>
      <c r="AG11" s="124">
        <v>446.6591200764663</v>
      </c>
      <c r="AH11" s="124">
        <v>451.12571127723095</v>
      </c>
      <c r="AI11" s="124">
        <v>455.6369683900033</v>
      </c>
      <c r="AJ11" s="124">
        <v>460.1933380739033</v>
      </c>
      <c r="AK11" s="124">
        <v>464.7952714546423</v>
      </c>
      <c r="AL11" s="124">
        <v>469.44322416918874</v>
      </c>
      <c r="AM11" s="124">
        <v>474.13765641088065</v>
      </c>
      <c r="AN11" s="124">
        <v>478.87903297498946</v>
      </c>
      <c r="AO11" s="124">
        <v>483.66782330473933</v>
      </c>
      <c r="AP11" s="124">
        <v>488.5045015377867</v>
      </c>
      <c r="AQ11" s="124">
        <v>493.3895465531646</v>
      </c>
      <c r="AR11" s="124">
        <v>498.32344201869626</v>
      </c>
      <c r="AS11" s="124">
        <v>503.30667643888324</v>
      </c>
      <c r="AT11" s="124">
        <v>508.33974320327206</v>
      </c>
      <c r="AU11" s="124">
        <v>513.4231406353048</v>
      </c>
      <c r="AV11" s="124">
        <v>518.5573720416578</v>
      </c>
      <c r="AW11" s="124">
        <v>523.7429457620743</v>
      </c>
      <c r="AX11" s="124">
        <v>528.980375219695</v>
      </c>
      <c r="AY11" s="124">
        <v>534.2701789718919</v>
      </c>
      <c r="AZ11" s="124">
        <v>539.6128807616109</v>
      </c>
      <c r="BA11" s="124">
        <v>545.009009569227</v>
      </c>
      <c r="BB11" s="124">
        <v>550.4590996649193</v>
      </c>
      <c r="BC11" s="124">
        <v>555.9636906615685</v>
      </c>
      <c r="BD11" s="124">
        <v>561.5233275681842</v>
      </c>
      <c r="BE11" s="124">
        <v>567.138560843866</v>
      </c>
      <c r="BF11" s="124">
        <v>572.8099464523046</v>
      </c>
      <c r="BG11" s="124">
        <v>578.5380459168277</v>
      </c>
      <c r="BH11" s="124">
        <v>584.3234263759961</v>
      </c>
      <c r="BI11" s="124">
        <v>590.1666606397561</v>
      </c>
      <c r="BJ11" s="124">
        <v>596.0683272461537</v>
      </c>
      <c r="BK11" s="124">
        <v>602.0290105186152</v>
      </c>
      <c r="BL11" s="124">
        <v>608.0493006238014</v>
      </c>
      <c r="BM11" s="124">
        <v>608.0493006238014</v>
      </c>
      <c r="BN11" s="124">
        <v>608.0493006238014</v>
      </c>
      <c r="BO11" s="124">
        <v>608.0493006238014</v>
      </c>
      <c r="BP11" s="124">
        <v>608.0493006238014</v>
      </c>
      <c r="BQ11" s="124">
        <v>608.0493006238014</v>
      </c>
      <c r="BR11" s="124">
        <v>608.0493006238014</v>
      </c>
      <c r="BS11" s="124">
        <v>608.0493006238014</v>
      </c>
      <c r="BT11" s="124">
        <v>608.0493006238014</v>
      </c>
      <c r="BU11" s="124">
        <v>608.0493006238014</v>
      </c>
      <c r="BV11" s="124">
        <v>608.0493006238014</v>
      </c>
      <c r="BW11" s="124">
        <v>608.0493006238014</v>
      </c>
      <c r="BX11" s="124">
        <v>608.0493006238014</v>
      </c>
      <c r="BY11" s="124">
        <v>608.0493006238014</v>
      </c>
      <c r="BZ11" s="124">
        <v>608.0493006238014</v>
      </c>
      <c r="CA11" s="124">
        <v>608.0493006238014</v>
      </c>
      <c r="CB11" s="124">
        <v>608.0493006238014</v>
      </c>
      <c r="CC11" s="124">
        <v>608.0493006238014</v>
      </c>
      <c r="CD11" s="124">
        <v>608.0493006238014</v>
      </c>
      <c r="CE11" s="124">
        <v>608.0493006238014</v>
      </c>
      <c r="CF11" s="124">
        <v>608.0493006238014</v>
      </c>
      <c r="CG11" s="124">
        <v>608.0493006238014</v>
      </c>
      <c r="CH11" s="124">
        <v>608.0493006238014</v>
      </c>
      <c r="CI11" s="124">
        <v>608.0493006238014</v>
      </c>
      <c r="CJ11" s="124"/>
    </row>
    <row r="12" spans="1:88" s="98" customFormat="1" ht="12.75" customHeight="1">
      <c r="A12" s="124"/>
      <c r="B12" s="133" t="s">
        <v>29</v>
      </c>
      <c r="C12" s="136"/>
      <c r="D12" s="134">
        <v>251.02537799969627</v>
      </c>
      <c r="E12" s="134">
        <v>253.53563177969323</v>
      </c>
      <c r="F12" s="134">
        <v>256.07098809749016</v>
      </c>
      <c r="G12" s="134">
        <v>258.63169797846507</v>
      </c>
      <c r="H12" s="134">
        <v>261.2180149582497</v>
      </c>
      <c r="I12" s="134">
        <v>263.8301951078322</v>
      </c>
      <c r="J12" s="134">
        <v>266.46849705891054</v>
      </c>
      <c r="K12" s="134">
        <v>269.13318202949966</v>
      </c>
      <c r="L12" s="134">
        <v>271.82451384979464</v>
      </c>
      <c r="M12" s="134">
        <v>274.5427589882926</v>
      </c>
      <c r="N12" s="134">
        <v>277.2881865781755</v>
      </c>
      <c r="O12" s="134">
        <v>280.06106844395725</v>
      </c>
      <c r="P12" s="135">
        <v>282.8616791283968</v>
      </c>
      <c r="Q12" s="124">
        <v>285.6902959196808</v>
      </c>
      <c r="R12" s="124">
        <v>288.5471988788776</v>
      </c>
      <c r="S12" s="124">
        <v>291.4326708676664</v>
      </c>
      <c r="T12" s="124">
        <v>294.346997576343</v>
      </c>
      <c r="U12" s="124">
        <v>297.29046755210646</v>
      </c>
      <c r="V12" s="124">
        <v>300.26337222762754</v>
      </c>
      <c r="W12" s="124">
        <v>303.2660059499038</v>
      </c>
      <c r="X12" s="124">
        <v>306.29866600940284</v>
      </c>
      <c r="Y12" s="124">
        <v>309.36165266949683</v>
      </c>
      <c r="Z12" s="124">
        <v>312.4552691961918</v>
      </c>
      <c r="AA12" s="124">
        <v>315.57982188815373</v>
      </c>
      <c r="AB12" s="124">
        <v>318.7356201070353</v>
      </c>
      <c r="AC12" s="124">
        <v>321.9229763081056</v>
      </c>
      <c r="AD12" s="124">
        <v>325.1422060711867</v>
      </c>
      <c r="AE12" s="124">
        <v>328.3936281318986</v>
      </c>
      <c r="AF12" s="124">
        <v>331.67756441321757</v>
      </c>
      <c r="AG12" s="124">
        <v>334.99434005734975</v>
      </c>
      <c r="AH12" s="124">
        <v>338.3442834579232</v>
      </c>
      <c r="AI12" s="124">
        <v>341.72772629250244</v>
      </c>
      <c r="AJ12" s="124">
        <v>345.1450035554275</v>
      </c>
      <c r="AK12" s="124">
        <v>348.59645359098175</v>
      </c>
      <c r="AL12" s="124">
        <v>352.0824181268915</v>
      </c>
      <c r="AM12" s="124">
        <v>355.6032423081605</v>
      </c>
      <c r="AN12" s="124">
        <v>359.1592747312421</v>
      </c>
      <c r="AO12" s="124">
        <v>362.7508674785545</v>
      </c>
      <c r="AP12" s="124">
        <v>366.37837615334</v>
      </c>
      <c r="AQ12" s="124">
        <v>370.0421599148735</v>
      </c>
      <c r="AR12" s="124">
        <v>373.74258151402216</v>
      </c>
      <c r="AS12" s="124">
        <v>377.48000732916245</v>
      </c>
      <c r="AT12" s="124">
        <v>381.25480740245405</v>
      </c>
      <c r="AU12" s="124">
        <v>385.0673554764786</v>
      </c>
      <c r="AV12" s="124">
        <v>388.91802903124335</v>
      </c>
      <c r="AW12" s="124">
        <v>392.8072093215558</v>
      </c>
      <c r="AX12" s="124">
        <v>396.7352814147713</v>
      </c>
      <c r="AY12" s="124">
        <v>400.70263422891895</v>
      </c>
      <c r="AZ12" s="124">
        <v>404.70966057120813</v>
      </c>
      <c r="BA12" s="124">
        <v>408.75675717692025</v>
      </c>
      <c r="BB12" s="124">
        <v>412.8443247486895</v>
      </c>
      <c r="BC12" s="124">
        <v>416.9727679961764</v>
      </c>
      <c r="BD12" s="124">
        <v>421.14249567613814</v>
      </c>
      <c r="BE12" s="124">
        <v>425.35392063289953</v>
      </c>
      <c r="BF12" s="124">
        <v>429.60745983922845</v>
      </c>
      <c r="BG12" s="124">
        <v>433.9035344376208</v>
      </c>
      <c r="BH12" s="124">
        <v>438.2425697819971</v>
      </c>
      <c r="BI12" s="124">
        <v>442.624995479817</v>
      </c>
      <c r="BJ12" s="124">
        <v>447.0512454346152</v>
      </c>
      <c r="BK12" s="124">
        <v>451.5217578889614</v>
      </c>
      <c r="BL12" s="124">
        <v>456.03697546785105</v>
      </c>
      <c r="BM12" s="124">
        <v>456.03697546785105</v>
      </c>
      <c r="BN12" s="124">
        <v>456.03697546785105</v>
      </c>
      <c r="BO12" s="124">
        <v>456.03697546785105</v>
      </c>
      <c r="BP12" s="124">
        <v>456.03697546785105</v>
      </c>
      <c r="BQ12" s="124">
        <v>456.03697546785105</v>
      </c>
      <c r="BR12" s="124">
        <v>456.03697546785105</v>
      </c>
      <c r="BS12" s="124">
        <v>456.03697546785105</v>
      </c>
      <c r="BT12" s="124">
        <v>456.03697546785105</v>
      </c>
      <c r="BU12" s="124">
        <v>456.03697546785105</v>
      </c>
      <c r="BV12" s="124">
        <v>456.03697546785105</v>
      </c>
      <c r="BW12" s="124">
        <v>456.03697546785105</v>
      </c>
      <c r="BX12" s="124">
        <v>456.03697546785105</v>
      </c>
      <c r="BY12" s="124">
        <v>456.03697546785105</v>
      </c>
      <c r="BZ12" s="124">
        <v>456.03697546785105</v>
      </c>
      <c r="CA12" s="124">
        <v>456.03697546785105</v>
      </c>
      <c r="CB12" s="124">
        <v>456.03697546785105</v>
      </c>
      <c r="CC12" s="124">
        <v>456.03697546785105</v>
      </c>
      <c r="CD12" s="124">
        <v>456.03697546785105</v>
      </c>
      <c r="CE12" s="124">
        <v>456.03697546785105</v>
      </c>
      <c r="CF12" s="124">
        <v>456.03697546785105</v>
      </c>
      <c r="CG12" s="124">
        <v>456.03697546785105</v>
      </c>
      <c r="CH12" s="124">
        <v>456.03697546785105</v>
      </c>
      <c r="CI12" s="124">
        <v>456.03697546785105</v>
      </c>
      <c r="CJ12" s="124"/>
    </row>
    <row r="13" spans="1:88" s="98" customFormat="1" ht="12.75" customHeight="1">
      <c r="A13" s="124"/>
      <c r="B13" s="133" t="s">
        <v>30</v>
      </c>
      <c r="C13" s="136"/>
      <c r="D13" s="134">
        <v>53.552080639935205</v>
      </c>
      <c r="E13" s="134">
        <v>54.08760144633456</v>
      </c>
      <c r="F13" s="134">
        <v>54.6284774607979</v>
      </c>
      <c r="G13" s="134">
        <v>55.17476223540588</v>
      </c>
      <c r="H13" s="134">
        <v>55.726509857759936</v>
      </c>
      <c r="I13" s="134">
        <v>56.28377495633754</v>
      </c>
      <c r="J13" s="134">
        <v>56.84661270590092</v>
      </c>
      <c r="K13" s="134">
        <v>57.41507883295993</v>
      </c>
      <c r="L13" s="134">
        <v>57.989229621289525</v>
      </c>
      <c r="M13" s="134">
        <v>58.569121917502414</v>
      </c>
      <c r="N13" s="134">
        <v>59.15481313667744</v>
      </c>
      <c r="O13" s="134">
        <v>59.74636126804421</v>
      </c>
      <c r="P13" s="135">
        <v>60.343824880724654</v>
      </c>
      <c r="Q13" s="124">
        <v>60.947263129531905</v>
      </c>
      <c r="R13" s="124">
        <v>61.55673576082722</v>
      </c>
      <c r="S13" s="124">
        <v>62.172303118435494</v>
      </c>
      <c r="T13" s="124">
        <v>62.79402614961985</v>
      </c>
      <c r="U13" s="124">
        <v>63.421966411116045</v>
      </c>
      <c r="V13" s="124">
        <v>64.0561860752272</v>
      </c>
      <c r="W13" s="124">
        <v>64.69674793597947</v>
      </c>
      <c r="X13" s="124">
        <v>65.34371541533926</v>
      </c>
      <c r="Y13" s="124">
        <v>65.99715256949266</v>
      </c>
      <c r="Z13" s="124">
        <v>66.65712409518758</v>
      </c>
      <c r="AA13" s="124">
        <v>67.32369533613947</v>
      </c>
      <c r="AB13" s="124">
        <v>67.99693228950086</v>
      </c>
      <c r="AC13" s="124">
        <v>68.67690161239587</v>
      </c>
      <c r="AD13" s="124">
        <v>69.36367062851983</v>
      </c>
      <c r="AE13" s="124">
        <v>70.05730733480503</v>
      </c>
      <c r="AF13" s="124">
        <v>70.75788040815308</v>
      </c>
      <c r="AG13" s="124">
        <v>71.4654592122346</v>
      </c>
      <c r="AH13" s="124">
        <v>72.18011380435695</v>
      </c>
      <c r="AI13" s="124">
        <v>72.90191494240052</v>
      </c>
      <c r="AJ13" s="124">
        <v>73.63093409182453</v>
      </c>
      <c r="AK13" s="124">
        <v>74.36724343274277</v>
      </c>
      <c r="AL13" s="124">
        <v>75.1109158670702</v>
      </c>
      <c r="AM13" s="124">
        <v>75.8620250257409</v>
      </c>
      <c r="AN13" s="124">
        <v>76.62064527599831</v>
      </c>
      <c r="AO13" s="124">
        <v>77.38685172875829</v>
      </c>
      <c r="AP13" s="124">
        <v>78.16072024604588</v>
      </c>
      <c r="AQ13" s="124">
        <v>78.94232744850635</v>
      </c>
      <c r="AR13" s="124">
        <v>79.7317507229914</v>
      </c>
      <c r="AS13" s="124">
        <v>80.52906823022133</v>
      </c>
      <c r="AT13" s="124">
        <v>81.33435891252353</v>
      </c>
      <c r="AU13" s="124">
        <v>82.14770250164877</v>
      </c>
      <c r="AV13" s="124">
        <v>82.96917952666524</v>
      </c>
      <c r="AW13" s="124">
        <v>83.7988713219319</v>
      </c>
      <c r="AX13" s="124">
        <v>84.6368600351512</v>
      </c>
      <c r="AY13" s="124">
        <v>85.48322863550271</v>
      </c>
      <c r="AZ13" s="124">
        <v>86.33806092185775</v>
      </c>
      <c r="BA13" s="124">
        <v>87.20144153107633</v>
      </c>
      <c r="BB13" s="124">
        <v>88.0734559463871</v>
      </c>
      <c r="BC13" s="124">
        <v>88.95419050585097</v>
      </c>
      <c r="BD13" s="124">
        <v>89.84373241090947</v>
      </c>
      <c r="BE13" s="124">
        <v>90.74216973501856</v>
      </c>
      <c r="BF13" s="124">
        <v>91.64959143236875</v>
      </c>
      <c r="BG13" s="124">
        <v>92.56608734669244</v>
      </c>
      <c r="BH13" s="124">
        <v>93.49174822015937</v>
      </c>
      <c r="BI13" s="124">
        <v>94.42666570236098</v>
      </c>
      <c r="BJ13" s="124">
        <v>95.37093235938458</v>
      </c>
      <c r="BK13" s="124">
        <v>96.32464168297844</v>
      </c>
      <c r="BL13" s="124">
        <v>97.28788809980823</v>
      </c>
      <c r="BM13" s="124">
        <v>97.28788809980823</v>
      </c>
      <c r="BN13" s="124">
        <v>97.28788809980823</v>
      </c>
      <c r="BO13" s="124">
        <v>97.28788809980823</v>
      </c>
      <c r="BP13" s="124">
        <v>97.28788809980823</v>
      </c>
      <c r="BQ13" s="124">
        <v>97.28788809980823</v>
      </c>
      <c r="BR13" s="124">
        <v>97.28788809980823</v>
      </c>
      <c r="BS13" s="124">
        <v>97.28788809980823</v>
      </c>
      <c r="BT13" s="124">
        <v>97.28788809980823</v>
      </c>
      <c r="BU13" s="124">
        <v>97.28788809980823</v>
      </c>
      <c r="BV13" s="124">
        <v>97.28788809980823</v>
      </c>
      <c r="BW13" s="124">
        <v>97.28788809980823</v>
      </c>
      <c r="BX13" s="124">
        <v>97.28788809980823</v>
      </c>
      <c r="BY13" s="124">
        <v>97.28788809980823</v>
      </c>
      <c r="BZ13" s="124">
        <v>97.28788809980823</v>
      </c>
      <c r="CA13" s="124">
        <v>97.28788809980823</v>
      </c>
      <c r="CB13" s="124">
        <v>97.28788809980823</v>
      </c>
      <c r="CC13" s="124">
        <v>97.28788809980823</v>
      </c>
      <c r="CD13" s="124">
        <v>97.28788809980823</v>
      </c>
      <c r="CE13" s="124">
        <v>97.28788809980823</v>
      </c>
      <c r="CF13" s="124">
        <v>97.28788809980823</v>
      </c>
      <c r="CG13" s="124">
        <v>97.28788809980823</v>
      </c>
      <c r="CH13" s="124">
        <v>97.28788809980823</v>
      </c>
      <c r="CI13" s="124">
        <v>97.28788809980823</v>
      </c>
      <c r="CJ13" s="124"/>
    </row>
    <row r="14" spans="1:88" s="98" customFormat="1" ht="12.75" customHeight="1">
      <c r="A14" s="124"/>
      <c r="B14" s="133" t="s">
        <v>31</v>
      </c>
      <c r="C14" s="136"/>
      <c r="D14" s="134">
        <v>-2.842170943040401E-16</v>
      </c>
      <c r="E14" s="134">
        <v>11.76739500791636</v>
      </c>
      <c r="F14" s="134">
        <v>10.697281838380645</v>
      </c>
      <c r="G14" s="134">
        <v>9.612904175790732</v>
      </c>
      <c r="H14" s="134">
        <v>8.514108685131996</v>
      </c>
      <c r="I14" s="134">
        <v>7.400740465969423</v>
      </c>
      <c r="J14" s="134">
        <v>6.272643036697182</v>
      </c>
      <c r="K14" s="134">
        <v>5.129658318630425</v>
      </c>
      <c r="L14" s="134">
        <v>3.971626619937697</v>
      </c>
      <c r="M14" s="134">
        <v>2.798386619412406</v>
      </c>
      <c r="N14" s="134">
        <v>1.6097753500816876</v>
      </c>
      <c r="O14" s="134">
        <v>0.4056281826510872</v>
      </c>
      <c r="P14" s="135">
        <v>0</v>
      </c>
      <c r="Q14" s="124">
        <v>13.259795234370138</v>
      </c>
      <c r="R14" s="124">
        <v>12.05396492986344</v>
      </c>
      <c r="S14" s="124">
        <v>10.832061037541123</v>
      </c>
      <c r="T14" s="124">
        <v>9.593910775670722</v>
      </c>
      <c r="U14" s="124">
        <v>8.33933959856488</v>
      </c>
      <c r="V14" s="124">
        <v>7.0681711788333885</v>
      </c>
      <c r="W14" s="124">
        <v>5.780227389457433</v>
      </c>
      <c r="X14" s="124">
        <v>4.475328285684225</v>
      </c>
      <c r="Y14" s="124">
        <v>3.1532920867402825</v>
      </c>
      <c r="Z14" s="124">
        <v>1.8139351573614966</v>
      </c>
      <c r="AA14" s="124">
        <v>0.45707198913818503</v>
      </c>
      <c r="AB14" s="124">
        <v>-2.842170943040401E-16</v>
      </c>
      <c r="AC14" s="124">
        <v>14.941469164512883</v>
      </c>
      <c r="AD14" s="124">
        <v>13.58270939530308</v>
      </c>
      <c r="AE14" s="124">
        <v>12.205837505018614</v>
      </c>
      <c r="AF14" s="124">
        <v>10.810658798878594</v>
      </c>
      <c r="AG14" s="124">
        <v>9.3969765944336</v>
      </c>
      <c r="AH14" s="124">
        <v>7.964592201566857</v>
      </c>
      <c r="AI14" s="124">
        <v>6.513304902295013</v>
      </c>
      <c r="AJ14" s="124">
        <v>5.042911930366586</v>
      </c>
      <c r="AK14" s="124">
        <v>3.553208450656021</v>
      </c>
      <c r="AL14" s="124">
        <v>2.0439875383513084</v>
      </c>
      <c r="AM14" s="124">
        <v>0.5150401579331151</v>
      </c>
      <c r="AN14" s="124">
        <v>0</v>
      </c>
      <c r="AO14" s="124">
        <v>16.836421441518123</v>
      </c>
      <c r="AP14" s="124">
        <v>15.305336923636183</v>
      </c>
      <c r="AQ14" s="124">
        <v>13.753843214378529</v>
      </c>
      <c r="AR14" s="124">
        <v>12.181720926792817</v>
      </c>
      <c r="AS14" s="124">
        <v>10.588748434172057</v>
      </c>
      <c r="AT14" s="124">
        <v>8.974701847519427</v>
      </c>
      <c r="AU14" s="124">
        <v>7.3393549927872845</v>
      </c>
      <c r="AV14" s="124">
        <v>5.6824793878882005</v>
      </c>
      <c r="AW14" s="124">
        <v>4.003844219475645</v>
      </c>
      <c r="AX14" s="124">
        <v>2.3032163194920883</v>
      </c>
      <c r="AY14" s="124">
        <v>0.5803601414821623</v>
      </c>
      <c r="AZ14" s="124">
        <v>-2.842170943040401E-16</v>
      </c>
      <c r="BA14" s="124">
        <v>18.971701098153197</v>
      </c>
      <c r="BB14" s="124">
        <v>17.246436740156284</v>
      </c>
      <c r="BC14" s="124">
        <v>15.498174794472465</v>
      </c>
      <c r="BD14" s="124">
        <v>13.726668050392552</v>
      </c>
      <c r="BE14" s="124">
        <v>11.931666773395769</v>
      </c>
      <c r="BF14" s="124">
        <v>10.112918679756513</v>
      </c>
      <c r="BG14" s="124">
        <v>8.270168910896746</v>
      </c>
      <c r="BH14" s="124">
        <v>6.403160007481411</v>
      </c>
      <c r="BI14" s="124">
        <v>4.511631883254349</v>
      </c>
      <c r="BJ14" s="124">
        <v>2.5953217986121087</v>
      </c>
      <c r="BK14" s="124">
        <v>0.653964333913022</v>
      </c>
      <c r="BL14" s="124">
        <v>0</v>
      </c>
      <c r="BM14" s="124">
        <v>19.901453609417008</v>
      </c>
      <c r="BN14" s="124">
        <v>17.972836757205428</v>
      </c>
      <c r="BO14" s="124">
        <v>16.038434054437218</v>
      </c>
      <c r="BP14" s="124">
        <v>14.0982281435607</v>
      </c>
      <c r="BQ14" s="124">
        <v>12.15220161495155</v>
      </c>
      <c r="BR14" s="124">
        <v>10.200337006756575</v>
      </c>
      <c r="BS14" s="124">
        <v>8.242616804737015</v>
      </c>
      <c r="BT14" s="124">
        <v>6.279023442111394</v>
      </c>
      <c r="BU14" s="124">
        <v>4.309539299397898</v>
      </c>
      <c r="BV14" s="124">
        <v>2.334146704256261</v>
      </c>
      <c r="BW14" s="124">
        <v>0.35282793132919893</v>
      </c>
      <c r="BX14" s="124">
        <v>2.842170943040401E-16</v>
      </c>
      <c r="BY14" s="124">
        <v>18.077305707545612</v>
      </c>
      <c r="BZ14" s="124">
        <v>16.143216411628423</v>
      </c>
      <c r="CA14" s="124">
        <v>14.203324847823476</v>
      </c>
      <c r="CB14" s="124">
        <v>12.257613609327116</v>
      </c>
      <c r="CC14" s="124">
        <v>10.306065237115268</v>
      </c>
      <c r="CD14" s="124">
        <v>8.348662219786783</v>
      </c>
      <c r="CE14" s="124">
        <v>6.385386993406312</v>
      </c>
      <c r="CF14" s="124">
        <v>4.4162219413467</v>
      </c>
      <c r="CG14" s="124">
        <v>2.4411493941309095</v>
      </c>
      <c r="CH14" s="124">
        <v>0.4601516292734721</v>
      </c>
      <c r="CI14" s="124">
        <v>2.842170943040401E-16</v>
      </c>
      <c r="CJ14" s="124"/>
    </row>
    <row r="15" spans="1:88" s="98" customFormat="1" ht="12.75" customHeight="1">
      <c r="A15" s="124"/>
      <c r="B15" s="145" t="s">
        <v>32</v>
      </c>
      <c r="C15" s="146"/>
      <c r="D15" s="134">
        <f>D11-D12-D13-D14</f>
        <v>30.123045359963534</v>
      </c>
      <c r="E15" s="134">
        <f aca="true" t="shared" si="4" ref="E15:BP15">E11-E12-E13-E14</f>
        <v>18.656880805646825</v>
      </c>
      <c r="F15" s="134">
        <f t="shared" si="4"/>
        <v>20.031236733318188</v>
      </c>
      <c r="G15" s="134">
        <f t="shared" si="4"/>
        <v>21.42289958162506</v>
      </c>
      <c r="H15" s="134">
        <f t="shared" si="4"/>
        <v>22.832053109858002</v>
      </c>
      <c r="I15" s="134">
        <f t="shared" si="4"/>
        <v>24.258882946970456</v>
      </c>
      <c r="J15" s="134">
        <f t="shared" si="4"/>
        <v>25.70357661037208</v>
      </c>
      <c r="K15" s="134">
        <f t="shared" si="4"/>
        <v>27.166323524909515</v>
      </c>
      <c r="L15" s="134">
        <f t="shared" si="4"/>
        <v>28.647315042037658</v>
      </c>
      <c r="M15" s="134">
        <f t="shared" si="4"/>
        <v>30.146744459182706</v>
      </c>
      <c r="N15" s="134">
        <f t="shared" si="4"/>
        <v>31.664807039299372</v>
      </c>
      <c r="O15" s="134">
        <f t="shared" si="4"/>
        <v>33.20170003062377</v>
      </c>
      <c r="P15" s="135">
        <f t="shared" si="4"/>
        <v>33.9434014954076</v>
      </c>
      <c r="Q15" s="135">
        <f t="shared" si="4"/>
        <v>21.02304027599154</v>
      </c>
      <c r="R15" s="135">
        <f t="shared" si="4"/>
        <v>22.57169893560186</v>
      </c>
      <c r="S15" s="135">
        <f t="shared" si="4"/>
        <v>24.139859466578827</v>
      </c>
      <c r="T15" s="135">
        <f t="shared" si="4"/>
        <v>25.727728933490454</v>
      </c>
      <c r="U15" s="135">
        <f t="shared" si="4"/>
        <v>27.335516507687895</v>
      </c>
      <c r="V15" s="135">
        <f t="shared" si="4"/>
        <v>28.963433488481904</v>
      </c>
      <c r="W15" s="135">
        <f t="shared" si="4"/>
        <v>30.61169332453102</v>
      </c>
      <c r="X15" s="135">
        <f t="shared" si="4"/>
        <v>32.280511635444086</v>
      </c>
      <c r="Y15" s="135">
        <f t="shared" si="4"/>
        <v>33.970106233599324</v>
      </c>
      <c r="Z15" s="135">
        <f t="shared" si="4"/>
        <v>35.6806971461815</v>
      </c>
      <c r="AA15" s="135">
        <f t="shared" si="4"/>
        <v>37.41250663744026</v>
      </c>
      <c r="AB15" s="135">
        <f t="shared" si="4"/>
        <v>38.2482744128442</v>
      </c>
      <c r="AC15" s="135">
        <f t="shared" si="4"/>
        <v>23.689287992459825</v>
      </c>
      <c r="AD15" s="135">
        <f t="shared" si="4"/>
        <v>25.434355333239328</v>
      </c>
      <c r="AE15" s="135">
        <f t="shared" si="4"/>
        <v>27.20139787080918</v>
      </c>
      <c r="AF15" s="135">
        <f t="shared" si="4"/>
        <v>28.990648930707493</v>
      </c>
      <c r="AG15" s="135">
        <f t="shared" si="4"/>
        <v>30.802344212448357</v>
      </c>
      <c r="AH15" s="135">
        <f t="shared" si="4"/>
        <v>32.63672181338393</v>
      </c>
      <c r="AI15" s="135">
        <f t="shared" si="4"/>
        <v>34.494022252805316</v>
      </c>
      <c r="AJ15" s="135">
        <f t="shared" si="4"/>
        <v>36.37448849628471</v>
      </c>
      <c r="AK15" s="135">
        <f t="shared" si="4"/>
        <v>38.278365980261775</v>
      </c>
      <c r="AL15" s="135">
        <f t="shared" si="4"/>
        <v>40.2059026368757</v>
      </c>
      <c r="AM15" s="135">
        <f t="shared" si="4"/>
        <v>42.15734891904616</v>
      </c>
      <c r="AN15" s="135">
        <f t="shared" si="4"/>
        <v>43.099112967749065</v>
      </c>
      <c r="AO15" s="135">
        <f t="shared" si="4"/>
        <v>26.693682655908436</v>
      </c>
      <c r="AP15" s="135">
        <f t="shared" si="4"/>
        <v>28.660068214764642</v>
      </c>
      <c r="AQ15" s="135">
        <f t="shared" si="4"/>
        <v>30.651215975406267</v>
      </c>
      <c r="AR15" s="135">
        <f t="shared" si="4"/>
        <v>32.667388854889865</v>
      </c>
      <c r="AS15" s="135">
        <f t="shared" si="4"/>
        <v>34.70885244532741</v>
      </c>
      <c r="AT15" s="135">
        <f t="shared" si="4"/>
        <v>36.77587504077506</v>
      </c>
      <c r="AU15" s="135">
        <f t="shared" si="4"/>
        <v>38.868727664390114</v>
      </c>
      <c r="AV15" s="135">
        <f t="shared" si="4"/>
        <v>40.987684095861006</v>
      </c>
      <c r="AW15" s="135">
        <f t="shared" si="4"/>
        <v>43.13302089911101</v>
      </c>
      <c r="AX15" s="135">
        <f t="shared" si="4"/>
        <v>45.30501745028044</v>
      </c>
      <c r="AY15" s="135">
        <f t="shared" si="4"/>
        <v>47.50395596598811</v>
      </c>
      <c r="AZ15" s="135">
        <f t="shared" si="4"/>
        <v>48.565159268545</v>
      </c>
      <c r="BA15" s="135">
        <f t="shared" si="4"/>
        <v>30.079109763077263</v>
      </c>
      <c r="BB15" s="135">
        <f t="shared" si="4"/>
        <v>32.29488222968648</v>
      </c>
      <c r="BC15" s="135">
        <f t="shared" si="4"/>
        <v>34.5385573650687</v>
      </c>
      <c r="BD15" s="135">
        <f t="shared" si="4"/>
        <v>36.810431430744025</v>
      </c>
      <c r="BE15" s="135">
        <f t="shared" si="4"/>
        <v>39.11080370255214</v>
      </c>
      <c r="BF15" s="135">
        <f t="shared" si="4"/>
        <v>41.43997650095093</v>
      </c>
      <c r="BG15" s="135">
        <f t="shared" si="4"/>
        <v>43.79825522161775</v>
      </c>
      <c r="BH15" s="135">
        <f t="shared" si="4"/>
        <v>46.18594836635821</v>
      </c>
      <c r="BI15" s="135">
        <f t="shared" si="4"/>
        <v>48.60336757432371</v>
      </c>
      <c r="BJ15" s="135">
        <f t="shared" si="4"/>
        <v>51.05082765354175</v>
      </c>
      <c r="BK15" s="135">
        <f t="shared" si="4"/>
        <v>53.528646612762344</v>
      </c>
      <c r="BL15" s="135">
        <f t="shared" si="4"/>
        <v>54.72443705614212</v>
      </c>
      <c r="BM15" s="135">
        <f t="shared" si="4"/>
        <v>34.82298344672512</v>
      </c>
      <c r="BN15" s="135">
        <f t="shared" si="4"/>
        <v>36.751600298936694</v>
      </c>
      <c r="BO15" s="135">
        <f t="shared" si="4"/>
        <v>38.686003001704904</v>
      </c>
      <c r="BP15" s="135">
        <f t="shared" si="4"/>
        <v>40.62620891258142</v>
      </c>
      <c r="BQ15" s="135">
        <f aca="true" t="shared" si="5" ref="BQ15:CI15">BQ11-BQ12-BQ13-BQ14</f>
        <v>42.57223544119057</v>
      </c>
      <c r="BR15" s="135">
        <f t="shared" si="5"/>
        <v>44.524100049385545</v>
      </c>
      <c r="BS15" s="135">
        <f t="shared" si="5"/>
        <v>46.48182025140511</v>
      </c>
      <c r="BT15" s="135">
        <f t="shared" si="5"/>
        <v>48.44541361403073</v>
      </c>
      <c r="BU15" s="135">
        <f t="shared" si="5"/>
        <v>50.414897756744224</v>
      </c>
      <c r="BV15" s="135">
        <f t="shared" si="5"/>
        <v>52.39029035188586</v>
      </c>
      <c r="BW15" s="135">
        <f t="shared" si="5"/>
        <v>54.37160912481292</v>
      </c>
      <c r="BX15" s="135">
        <f t="shared" si="5"/>
        <v>54.72443705614212</v>
      </c>
      <c r="BY15" s="135">
        <f t="shared" si="5"/>
        <v>36.64713134859651</v>
      </c>
      <c r="BZ15" s="135">
        <f t="shared" si="5"/>
        <v>38.5812206445137</v>
      </c>
      <c r="CA15" s="135">
        <f t="shared" si="5"/>
        <v>40.52111220831865</v>
      </c>
      <c r="CB15" s="135">
        <f t="shared" si="5"/>
        <v>42.466823446815006</v>
      </c>
      <c r="CC15" s="135">
        <f t="shared" si="5"/>
        <v>44.41837181902685</v>
      </c>
      <c r="CD15" s="135">
        <f t="shared" si="5"/>
        <v>46.37577483635534</v>
      </c>
      <c r="CE15" s="135">
        <f t="shared" si="5"/>
        <v>48.33905006273581</v>
      </c>
      <c r="CF15" s="135">
        <f t="shared" si="5"/>
        <v>50.30821511479542</v>
      </c>
      <c r="CG15" s="135">
        <f t="shared" si="5"/>
        <v>52.28328766201121</v>
      </c>
      <c r="CH15" s="135">
        <f t="shared" si="5"/>
        <v>54.26428542686865</v>
      </c>
      <c r="CI15" s="135">
        <f t="shared" si="5"/>
        <v>54.72443705614212</v>
      </c>
      <c r="CJ15" s="124"/>
    </row>
    <row r="16" spans="1:88" s="98" customFormat="1" ht="12.75" customHeight="1">
      <c r="A16" s="124"/>
      <c r="B16" s="133" t="s">
        <v>33</v>
      </c>
      <c r="C16" s="136"/>
      <c r="D16" s="134">
        <f>D15*0.4</f>
        <v>12.049218143985414</v>
      </c>
      <c r="E16" s="134">
        <f aca="true" t="shared" si="6" ref="E16:BP16">E15*0.4</f>
        <v>7.46275232225873</v>
      </c>
      <c r="F16" s="134">
        <f t="shared" si="6"/>
        <v>8.012494693327275</v>
      </c>
      <c r="G16" s="134">
        <f t="shared" si="6"/>
        <v>8.569159832650024</v>
      </c>
      <c r="H16" s="134">
        <f t="shared" si="6"/>
        <v>9.132821243943201</v>
      </c>
      <c r="I16" s="134">
        <f t="shared" si="6"/>
        <v>9.703553178788184</v>
      </c>
      <c r="J16" s="134">
        <f t="shared" si="6"/>
        <v>10.281430644148834</v>
      </c>
      <c r="K16" s="134">
        <f t="shared" si="6"/>
        <v>10.866529409963807</v>
      </c>
      <c r="L16" s="134">
        <f t="shared" si="6"/>
        <v>11.458926016815063</v>
      </c>
      <c r="M16" s="134">
        <f t="shared" si="6"/>
        <v>12.058697783673082</v>
      </c>
      <c r="N16" s="134">
        <f t="shared" si="6"/>
        <v>12.66592281571975</v>
      </c>
      <c r="O16" s="134">
        <f t="shared" si="6"/>
        <v>13.280680012249508</v>
      </c>
      <c r="P16" s="135">
        <f t="shared" si="6"/>
        <v>13.57736059816304</v>
      </c>
      <c r="Q16" s="135">
        <f t="shared" si="6"/>
        <v>8.409216110396617</v>
      </c>
      <c r="R16" s="135">
        <f t="shared" si="6"/>
        <v>9.028679574240744</v>
      </c>
      <c r="S16" s="135">
        <f t="shared" si="6"/>
        <v>9.655943786631532</v>
      </c>
      <c r="T16" s="135">
        <f t="shared" si="6"/>
        <v>10.291091573396182</v>
      </c>
      <c r="U16" s="135">
        <f t="shared" si="6"/>
        <v>10.93420660307516</v>
      </c>
      <c r="V16" s="135">
        <f t="shared" si="6"/>
        <v>11.585373395392763</v>
      </c>
      <c r="W16" s="135">
        <f t="shared" si="6"/>
        <v>12.24467732981241</v>
      </c>
      <c r="X16" s="135">
        <f t="shared" si="6"/>
        <v>12.912204654177636</v>
      </c>
      <c r="Y16" s="135">
        <f t="shared" si="6"/>
        <v>13.58804249343973</v>
      </c>
      <c r="Z16" s="135">
        <f t="shared" si="6"/>
        <v>14.272278858472601</v>
      </c>
      <c r="AA16" s="135">
        <f t="shared" si="6"/>
        <v>14.965002654976104</v>
      </c>
      <c r="AB16" s="135">
        <f t="shared" si="6"/>
        <v>15.299309765137679</v>
      </c>
      <c r="AC16" s="135">
        <f t="shared" si="6"/>
        <v>9.47571519698393</v>
      </c>
      <c r="AD16" s="135">
        <f t="shared" si="6"/>
        <v>10.173742133295733</v>
      </c>
      <c r="AE16" s="135">
        <f t="shared" si="6"/>
        <v>10.880559148323673</v>
      </c>
      <c r="AF16" s="135">
        <f t="shared" si="6"/>
        <v>11.596259572282998</v>
      </c>
      <c r="AG16" s="135">
        <f t="shared" si="6"/>
        <v>12.320937684979343</v>
      </c>
      <c r="AH16" s="135">
        <f t="shared" si="6"/>
        <v>13.054688725353571</v>
      </c>
      <c r="AI16" s="135">
        <f t="shared" si="6"/>
        <v>13.797608901122127</v>
      </c>
      <c r="AJ16" s="135">
        <f t="shared" si="6"/>
        <v>14.549795398513886</v>
      </c>
      <c r="AK16" s="135">
        <f t="shared" si="6"/>
        <v>15.31134639210471</v>
      </c>
      <c r="AL16" s="135">
        <f t="shared" si="6"/>
        <v>16.08236105475028</v>
      </c>
      <c r="AM16" s="135">
        <f t="shared" si="6"/>
        <v>16.862939567618465</v>
      </c>
      <c r="AN16" s="135">
        <f t="shared" si="6"/>
        <v>17.239645187099626</v>
      </c>
      <c r="AO16" s="135">
        <f t="shared" si="6"/>
        <v>10.677473062363376</v>
      </c>
      <c r="AP16" s="135">
        <f t="shared" si="6"/>
        <v>11.464027285905857</v>
      </c>
      <c r="AQ16" s="135">
        <f t="shared" si="6"/>
        <v>12.260486390162507</v>
      </c>
      <c r="AR16" s="135">
        <f t="shared" si="6"/>
        <v>13.066955541955947</v>
      </c>
      <c r="AS16" s="135">
        <f t="shared" si="6"/>
        <v>13.883540978130965</v>
      </c>
      <c r="AT16" s="135">
        <f t="shared" si="6"/>
        <v>14.710350016310025</v>
      </c>
      <c r="AU16" s="135">
        <f t="shared" si="6"/>
        <v>15.547491065756047</v>
      </c>
      <c r="AV16" s="135">
        <f t="shared" si="6"/>
        <v>16.395073638344403</v>
      </c>
      <c r="AW16" s="135">
        <f t="shared" si="6"/>
        <v>17.253208359644404</v>
      </c>
      <c r="AX16" s="135">
        <f t="shared" si="6"/>
        <v>18.122006980112175</v>
      </c>
      <c r="AY16" s="135">
        <f t="shared" si="6"/>
        <v>19.001582386395246</v>
      </c>
      <c r="AZ16" s="135">
        <f t="shared" si="6"/>
        <v>19.426063707418002</v>
      </c>
      <c r="BA16" s="135">
        <f t="shared" si="6"/>
        <v>12.031643905230906</v>
      </c>
      <c r="BB16" s="135">
        <f t="shared" si="6"/>
        <v>12.917952891874592</v>
      </c>
      <c r="BC16" s="135">
        <f t="shared" si="6"/>
        <v>13.81542294602748</v>
      </c>
      <c r="BD16" s="135">
        <f t="shared" si="6"/>
        <v>14.724172572297611</v>
      </c>
      <c r="BE16" s="135">
        <f t="shared" si="6"/>
        <v>15.644321481020857</v>
      </c>
      <c r="BF16" s="135">
        <f t="shared" si="6"/>
        <v>16.575990600380372</v>
      </c>
      <c r="BG16" s="135">
        <f t="shared" si="6"/>
        <v>17.519302088647102</v>
      </c>
      <c r="BH16" s="135">
        <f t="shared" si="6"/>
        <v>18.474379346543284</v>
      </c>
      <c r="BI16" s="135">
        <f t="shared" si="6"/>
        <v>19.441347029729485</v>
      </c>
      <c r="BJ16" s="135">
        <f t="shared" si="6"/>
        <v>20.420331061416704</v>
      </c>
      <c r="BK16" s="135">
        <f t="shared" si="6"/>
        <v>21.41145864510494</v>
      </c>
      <c r="BL16" s="135">
        <f t="shared" si="6"/>
        <v>21.88977482245685</v>
      </c>
      <c r="BM16" s="135">
        <f t="shared" si="6"/>
        <v>13.929193378690048</v>
      </c>
      <c r="BN16" s="135">
        <f t="shared" si="6"/>
        <v>14.700640119574679</v>
      </c>
      <c r="BO16" s="135">
        <f t="shared" si="6"/>
        <v>15.474401200681962</v>
      </c>
      <c r="BP16" s="135">
        <f t="shared" si="6"/>
        <v>16.250483565032567</v>
      </c>
      <c r="BQ16" s="135">
        <f aca="true" t="shared" si="7" ref="BQ16:CI16">BQ15*0.4</f>
        <v>17.02889417647623</v>
      </c>
      <c r="BR16" s="135">
        <f t="shared" si="7"/>
        <v>17.80964001975422</v>
      </c>
      <c r="BS16" s="135">
        <f t="shared" si="7"/>
        <v>18.592728100562045</v>
      </c>
      <c r="BT16" s="135">
        <f t="shared" si="7"/>
        <v>19.378165445612293</v>
      </c>
      <c r="BU16" s="135">
        <f t="shared" si="7"/>
        <v>20.16595910269769</v>
      </c>
      <c r="BV16" s="135">
        <f t="shared" si="7"/>
        <v>20.956116140754347</v>
      </c>
      <c r="BW16" s="135">
        <f t="shared" si="7"/>
        <v>21.74864364992517</v>
      </c>
      <c r="BX16" s="135">
        <f t="shared" si="7"/>
        <v>21.88977482245685</v>
      </c>
      <c r="BY16" s="135">
        <f t="shared" si="7"/>
        <v>14.658852539438605</v>
      </c>
      <c r="BZ16" s="135">
        <f t="shared" si="7"/>
        <v>15.432488257805481</v>
      </c>
      <c r="CA16" s="135">
        <f t="shared" si="7"/>
        <v>16.20844488332746</v>
      </c>
      <c r="CB16" s="135">
        <f t="shared" si="7"/>
        <v>16.986729378726004</v>
      </c>
      <c r="CC16" s="135">
        <f t="shared" si="7"/>
        <v>17.76734872761074</v>
      </c>
      <c r="CD16" s="135">
        <f t="shared" si="7"/>
        <v>18.55030993454214</v>
      </c>
      <c r="CE16" s="135">
        <f t="shared" si="7"/>
        <v>19.335620025094325</v>
      </c>
      <c r="CF16" s="135">
        <f t="shared" si="7"/>
        <v>20.12328604591817</v>
      </c>
      <c r="CG16" s="135">
        <f t="shared" si="7"/>
        <v>20.913315064804486</v>
      </c>
      <c r="CH16" s="135">
        <f t="shared" si="7"/>
        <v>21.705714170747463</v>
      </c>
      <c r="CI16" s="135">
        <f t="shared" si="7"/>
        <v>21.88977482245685</v>
      </c>
      <c r="CJ16" s="124"/>
    </row>
    <row r="17" spans="1:88" s="98" customFormat="1" ht="12.75" customHeight="1" thickBot="1">
      <c r="A17" s="124"/>
      <c r="B17" s="147" t="s">
        <v>34</v>
      </c>
      <c r="C17" s="148"/>
      <c r="D17" s="134">
        <f>D15-D16</f>
        <v>18.07382721597812</v>
      </c>
      <c r="E17" s="134">
        <f aca="true" t="shared" si="8" ref="E17:BP17">E15-E16</f>
        <v>11.194128483388095</v>
      </c>
      <c r="F17" s="134">
        <f t="shared" si="8"/>
        <v>12.018742039990913</v>
      </c>
      <c r="G17" s="134">
        <f t="shared" si="8"/>
        <v>12.853739748975036</v>
      </c>
      <c r="H17" s="134">
        <f t="shared" si="8"/>
        <v>13.6992318659148</v>
      </c>
      <c r="I17" s="134">
        <f t="shared" si="8"/>
        <v>14.555329768182272</v>
      </c>
      <c r="J17" s="134">
        <f t="shared" si="8"/>
        <v>15.422145966223248</v>
      </c>
      <c r="K17" s="134">
        <f t="shared" si="8"/>
        <v>16.29979411494571</v>
      </c>
      <c r="L17" s="134">
        <f t="shared" si="8"/>
        <v>17.188389025222595</v>
      </c>
      <c r="M17" s="134">
        <f t="shared" si="8"/>
        <v>18.088046675509624</v>
      </c>
      <c r="N17" s="134">
        <f t="shared" si="8"/>
        <v>18.998884223579623</v>
      </c>
      <c r="O17" s="134">
        <f t="shared" si="8"/>
        <v>19.92102001837426</v>
      </c>
      <c r="P17" s="135">
        <f t="shared" si="8"/>
        <v>20.36604089724456</v>
      </c>
      <c r="Q17" s="135">
        <f t="shared" si="8"/>
        <v>12.613824165594924</v>
      </c>
      <c r="R17" s="135">
        <f t="shared" si="8"/>
        <v>13.543019361361115</v>
      </c>
      <c r="S17" s="135">
        <f t="shared" si="8"/>
        <v>14.483915679947295</v>
      </c>
      <c r="T17" s="135">
        <f t="shared" si="8"/>
        <v>15.436637360094272</v>
      </c>
      <c r="U17" s="135">
        <f t="shared" si="8"/>
        <v>16.401309904612738</v>
      </c>
      <c r="V17" s="135">
        <f t="shared" si="8"/>
        <v>17.37806009308914</v>
      </c>
      <c r="W17" s="135">
        <f t="shared" si="8"/>
        <v>18.367015994718614</v>
      </c>
      <c r="X17" s="135">
        <f t="shared" si="8"/>
        <v>19.36830698126645</v>
      </c>
      <c r="Y17" s="135">
        <f t="shared" si="8"/>
        <v>20.382063740159595</v>
      </c>
      <c r="Z17" s="135">
        <f t="shared" si="8"/>
        <v>21.408418287708898</v>
      </c>
      <c r="AA17" s="135">
        <f t="shared" si="8"/>
        <v>22.447503982464156</v>
      </c>
      <c r="AB17" s="135">
        <f t="shared" si="8"/>
        <v>22.948964647706518</v>
      </c>
      <c r="AC17" s="135">
        <f t="shared" si="8"/>
        <v>14.213572795475894</v>
      </c>
      <c r="AD17" s="135">
        <f t="shared" si="8"/>
        <v>15.260613199943595</v>
      </c>
      <c r="AE17" s="135">
        <f t="shared" si="8"/>
        <v>16.320838722485508</v>
      </c>
      <c r="AF17" s="135">
        <f t="shared" si="8"/>
        <v>17.394389358424498</v>
      </c>
      <c r="AG17" s="135">
        <f t="shared" si="8"/>
        <v>18.481406527469012</v>
      </c>
      <c r="AH17" s="135">
        <f t="shared" si="8"/>
        <v>19.582033088030357</v>
      </c>
      <c r="AI17" s="135">
        <f t="shared" si="8"/>
        <v>20.69641335168319</v>
      </c>
      <c r="AJ17" s="135">
        <f t="shared" si="8"/>
        <v>21.824693097770826</v>
      </c>
      <c r="AK17" s="135">
        <f t="shared" si="8"/>
        <v>22.967019588157065</v>
      </c>
      <c r="AL17" s="135">
        <f t="shared" si="8"/>
        <v>24.12354158212542</v>
      </c>
      <c r="AM17" s="135">
        <f t="shared" si="8"/>
        <v>25.294409351427692</v>
      </c>
      <c r="AN17" s="135">
        <f t="shared" si="8"/>
        <v>25.85946778064944</v>
      </c>
      <c r="AO17" s="135">
        <f t="shared" si="8"/>
        <v>16.01620959354506</v>
      </c>
      <c r="AP17" s="135">
        <f t="shared" si="8"/>
        <v>17.196040928858785</v>
      </c>
      <c r="AQ17" s="135">
        <f t="shared" si="8"/>
        <v>18.39072958524376</v>
      </c>
      <c r="AR17" s="135">
        <f t="shared" si="8"/>
        <v>19.600433312933916</v>
      </c>
      <c r="AS17" s="135">
        <f t="shared" si="8"/>
        <v>20.825311467196443</v>
      </c>
      <c r="AT17" s="135">
        <f t="shared" si="8"/>
        <v>22.06552502446504</v>
      </c>
      <c r="AU17" s="135">
        <f t="shared" si="8"/>
        <v>23.321236598634066</v>
      </c>
      <c r="AV17" s="135">
        <f t="shared" si="8"/>
        <v>24.592610457516603</v>
      </c>
      <c r="AW17" s="135">
        <f t="shared" si="8"/>
        <v>25.879812539466606</v>
      </c>
      <c r="AX17" s="135">
        <f t="shared" si="8"/>
        <v>27.183010470168263</v>
      </c>
      <c r="AY17" s="135">
        <f t="shared" si="8"/>
        <v>28.502373579592867</v>
      </c>
      <c r="AZ17" s="135">
        <f t="shared" si="8"/>
        <v>29.139095561127</v>
      </c>
      <c r="BA17" s="135">
        <f t="shared" si="8"/>
        <v>18.047465857846355</v>
      </c>
      <c r="BB17" s="135">
        <f t="shared" si="8"/>
        <v>19.376929337811887</v>
      </c>
      <c r="BC17" s="135">
        <f t="shared" si="8"/>
        <v>20.723134419041216</v>
      </c>
      <c r="BD17" s="135">
        <f t="shared" si="8"/>
        <v>22.086258858446413</v>
      </c>
      <c r="BE17" s="135">
        <f t="shared" si="8"/>
        <v>23.466482221531283</v>
      </c>
      <c r="BF17" s="135">
        <f t="shared" si="8"/>
        <v>24.863985900570555</v>
      </c>
      <c r="BG17" s="135">
        <f t="shared" si="8"/>
        <v>26.27895313297065</v>
      </c>
      <c r="BH17" s="135">
        <f t="shared" si="8"/>
        <v>27.711569019814927</v>
      </c>
      <c r="BI17" s="135">
        <f t="shared" si="8"/>
        <v>29.162020544594228</v>
      </c>
      <c r="BJ17" s="135">
        <f t="shared" si="8"/>
        <v>30.63049659212505</v>
      </c>
      <c r="BK17" s="135">
        <f t="shared" si="8"/>
        <v>32.1171879676574</v>
      </c>
      <c r="BL17" s="135">
        <f t="shared" si="8"/>
        <v>32.83466223368527</v>
      </c>
      <c r="BM17" s="135">
        <f t="shared" si="8"/>
        <v>20.89379006803507</v>
      </c>
      <c r="BN17" s="135">
        <f t="shared" si="8"/>
        <v>22.050960179362015</v>
      </c>
      <c r="BO17" s="135">
        <f t="shared" si="8"/>
        <v>23.211601801022944</v>
      </c>
      <c r="BP17" s="135">
        <f t="shared" si="8"/>
        <v>24.37572534754885</v>
      </c>
      <c r="BQ17" s="135">
        <f aca="true" t="shared" si="9" ref="BQ17:CI17">BQ15-BQ16</f>
        <v>25.543341264714343</v>
      </c>
      <c r="BR17" s="135">
        <f t="shared" si="9"/>
        <v>26.714460029631326</v>
      </c>
      <c r="BS17" s="135">
        <f t="shared" si="9"/>
        <v>27.889092150843066</v>
      </c>
      <c r="BT17" s="135">
        <f t="shared" si="9"/>
        <v>29.067248168418434</v>
      </c>
      <c r="BU17" s="135">
        <f t="shared" si="9"/>
        <v>30.248938654046533</v>
      </c>
      <c r="BV17" s="135">
        <f t="shared" si="9"/>
        <v>31.434174211131513</v>
      </c>
      <c r="BW17" s="135">
        <f t="shared" si="9"/>
        <v>32.62296547488775</v>
      </c>
      <c r="BX17" s="135">
        <f t="shared" si="9"/>
        <v>32.83466223368527</v>
      </c>
      <c r="BY17" s="135">
        <f t="shared" si="9"/>
        <v>21.988278809157904</v>
      </c>
      <c r="BZ17" s="135">
        <f t="shared" si="9"/>
        <v>23.148732386708218</v>
      </c>
      <c r="CA17" s="135">
        <f t="shared" si="9"/>
        <v>24.31266732499119</v>
      </c>
      <c r="CB17" s="135">
        <f t="shared" si="9"/>
        <v>25.480094068089002</v>
      </c>
      <c r="CC17" s="135">
        <f t="shared" si="9"/>
        <v>26.65102309141611</v>
      </c>
      <c r="CD17" s="135">
        <f t="shared" si="9"/>
        <v>27.825464901813202</v>
      </c>
      <c r="CE17" s="135">
        <f t="shared" si="9"/>
        <v>29.003430037641483</v>
      </c>
      <c r="CF17" s="135">
        <f t="shared" si="9"/>
        <v>30.184929068877253</v>
      </c>
      <c r="CG17" s="135">
        <f t="shared" si="9"/>
        <v>31.369972597206726</v>
      </c>
      <c r="CH17" s="135">
        <f t="shared" si="9"/>
        <v>32.55857125612119</v>
      </c>
      <c r="CI17" s="135">
        <f t="shared" si="9"/>
        <v>32.83466223368527</v>
      </c>
      <c r="CJ17" s="124"/>
    </row>
    <row r="18" spans="1:88" s="98" customFormat="1" ht="12.75" customHeight="1" thickBot="1">
      <c r="A18" s="124"/>
      <c r="B18" s="149" t="s">
        <v>35</v>
      </c>
      <c r="C18" s="150"/>
      <c r="D18" s="151">
        <v>0</v>
      </c>
      <c r="E18" s="151">
        <v>0</v>
      </c>
      <c r="F18" s="151">
        <v>0</v>
      </c>
      <c r="G18" s="151">
        <v>0</v>
      </c>
      <c r="H18" s="151">
        <v>0</v>
      </c>
      <c r="I18" s="151">
        <v>0</v>
      </c>
      <c r="J18" s="151">
        <v>0</v>
      </c>
      <c r="K18" s="151">
        <v>0</v>
      </c>
      <c r="L18" s="151">
        <v>0</v>
      </c>
      <c r="M18" s="151">
        <v>0</v>
      </c>
      <c r="N18" s="151">
        <v>0</v>
      </c>
      <c r="O18" s="151">
        <v>162.8442382433226</v>
      </c>
      <c r="P18" s="152">
        <v>0</v>
      </c>
      <c r="Q18" s="153">
        <v>0</v>
      </c>
      <c r="R18" s="153">
        <v>0</v>
      </c>
      <c r="S18" s="153">
        <v>0</v>
      </c>
      <c r="T18" s="153">
        <v>0</v>
      </c>
      <c r="U18" s="153">
        <v>0</v>
      </c>
      <c r="V18" s="153">
        <v>0</v>
      </c>
      <c r="W18" s="153">
        <v>0</v>
      </c>
      <c r="X18" s="153">
        <v>0</v>
      </c>
      <c r="Y18" s="153">
        <v>0</v>
      </c>
      <c r="Z18" s="153">
        <v>0</v>
      </c>
      <c r="AA18" s="153">
        <v>183.49696366535017</v>
      </c>
      <c r="AB18" s="153">
        <v>0</v>
      </c>
      <c r="AC18" s="153">
        <v>0</v>
      </c>
      <c r="AD18" s="153">
        <v>0</v>
      </c>
      <c r="AE18" s="153">
        <v>0</v>
      </c>
      <c r="AF18" s="153">
        <v>0</v>
      </c>
      <c r="AG18" s="153">
        <v>0</v>
      </c>
      <c r="AH18" s="153">
        <v>0</v>
      </c>
      <c r="AI18" s="153">
        <v>0</v>
      </c>
      <c r="AJ18" s="153">
        <v>0</v>
      </c>
      <c r="AK18" s="153">
        <v>0</v>
      </c>
      <c r="AL18" s="153">
        <v>0</v>
      </c>
      <c r="AM18" s="153">
        <v>206.7689716113331</v>
      </c>
      <c r="AN18" s="153">
        <v>0</v>
      </c>
      <c r="AO18" s="153">
        <v>0</v>
      </c>
      <c r="AP18" s="153">
        <v>0</v>
      </c>
      <c r="AQ18" s="153">
        <v>0</v>
      </c>
      <c r="AR18" s="153">
        <v>0</v>
      </c>
      <c r="AS18" s="153">
        <v>0</v>
      </c>
      <c r="AT18" s="153">
        <v>0</v>
      </c>
      <c r="AU18" s="153">
        <v>0</v>
      </c>
      <c r="AV18" s="153">
        <v>0</v>
      </c>
      <c r="AW18" s="153">
        <v>0</v>
      </c>
      <c r="AX18" s="153">
        <v>0</v>
      </c>
      <c r="AY18" s="153">
        <v>232.9924526662955</v>
      </c>
      <c r="AZ18" s="153">
        <v>0</v>
      </c>
      <c r="BA18" s="153">
        <v>0</v>
      </c>
      <c r="BB18" s="153">
        <v>0</v>
      </c>
      <c r="BC18" s="153">
        <v>0</v>
      </c>
      <c r="BD18" s="153">
        <v>0</v>
      </c>
      <c r="BE18" s="153">
        <v>0</v>
      </c>
      <c r="BF18" s="153">
        <v>0</v>
      </c>
      <c r="BG18" s="153">
        <v>0</v>
      </c>
      <c r="BH18" s="153">
        <v>0</v>
      </c>
      <c r="BI18" s="153">
        <v>0</v>
      </c>
      <c r="BJ18" s="153">
        <v>0</v>
      </c>
      <c r="BK18" s="153">
        <v>262.5417274962221</v>
      </c>
      <c r="BL18" s="153">
        <v>0</v>
      </c>
      <c r="BM18" s="153">
        <v>0</v>
      </c>
      <c r="BN18" s="153">
        <v>0</v>
      </c>
      <c r="BO18" s="153">
        <v>0</v>
      </c>
      <c r="BP18" s="153">
        <v>0</v>
      </c>
      <c r="BQ18" s="153">
        <v>0</v>
      </c>
      <c r="BR18" s="153">
        <v>0</v>
      </c>
      <c r="BS18" s="153">
        <v>0</v>
      </c>
      <c r="BT18" s="153">
        <v>0</v>
      </c>
      <c r="BU18" s="153">
        <v>0</v>
      </c>
      <c r="BV18" s="153">
        <v>0</v>
      </c>
      <c r="BW18" s="153">
        <v>326.88695958332886</v>
      </c>
      <c r="BX18" s="153">
        <v>0</v>
      </c>
      <c r="BY18" s="153">
        <v>0</v>
      </c>
      <c r="BZ18" s="153">
        <v>0</v>
      </c>
      <c r="CA18" s="153">
        <v>0</v>
      </c>
      <c r="CB18" s="153">
        <v>0</v>
      </c>
      <c r="CC18" s="153">
        <v>0</v>
      </c>
      <c r="CD18" s="153">
        <v>0</v>
      </c>
      <c r="CE18" s="153">
        <v>0</v>
      </c>
      <c r="CF18" s="153">
        <v>0</v>
      </c>
      <c r="CG18" s="153">
        <v>0</v>
      </c>
      <c r="CH18" s="153">
        <v>305.3578257757077</v>
      </c>
      <c r="CI18" s="152">
        <f>CI38</f>
        <v>537.6642426079707</v>
      </c>
      <c r="CJ18" s="124"/>
    </row>
    <row r="19" spans="1:88" s="98" customFormat="1" ht="12.75" customHeight="1" thickBot="1">
      <c r="A19" s="124"/>
      <c r="B19" s="141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</row>
    <row r="20" spans="1:88" s="98" customFormat="1" ht="12.75" customHeight="1">
      <c r="A20" s="124"/>
      <c r="B20" s="130" t="s">
        <v>36</v>
      </c>
      <c r="C20" s="144"/>
      <c r="D20" s="144">
        <f>C3</f>
        <v>200.82030239975694</v>
      </c>
      <c r="E20" s="144">
        <f aca="true" t="shared" si="10" ref="E20:BP20">D3</f>
        <v>2572.373131199007</v>
      </c>
      <c r="F20" s="144">
        <f t="shared" si="10"/>
        <v>2369.5446257752524</v>
      </c>
      <c r="G20" s="144">
        <f t="shared" si="10"/>
        <v>2164.6878352972603</v>
      </c>
      <c r="H20" s="144">
        <f t="shared" si="10"/>
        <v>1957.7824769144881</v>
      </c>
      <c r="I20" s="144">
        <f t="shared" si="10"/>
        <v>1748.8080649478884</v>
      </c>
      <c r="J20" s="144">
        <f t="shared" si="10"/>
        <v>1537.7439088616227</v>
      </c>
      <c r="K20" s="144">
        <f t="shared" si="10"/>
        <v>1324.5691112144943</v>
      </c>
      <c r="L20" s="144">
        <f t="shared" si="10"/>
        <v>1109.2625655908946</v>
      </c>
      <c r="M20" s="144">
        <f t="shared" si="10"/>
        <v>891.8029545110589</v>
      </c>
      <c r="N20" s="144">
        <f t="shared" si="10"/>
        <v>672.1687473204249</v>
      </c>
      <c r="O20" s="144">
        <f t="shared" si="10"/>
        <v>450.33819805788454</v>
      </c>
      <c r="P20" s="154">
        <f t="shared" si="10"/>
        <v>226.28934330271875</v>
      </c>
      <c r="Q20" s="154">
        <f t="shared" si="10"/>
        <v>2898.614431073991</v>
      </c>
      <c r="R20" s="154">
        <f t="shared" si="10"/>
        <v>2670.062194338246</v>
      </c>
      <c r="S20" s="154">
        <f t="shared" si="10"/>
        <v>2439.224435235144</v>
      </c>
      <c r="T20" s="154">
        <f t="shared" si="10"/>
        <v>2206.078298541011</v>
      </c>
      <c r="U20" s="154">
        <f t="shared" si="10"/>
        <v>1970.6007004799364</v>
      </c>
      <c r="V20" s="154">
        <f t="shared" si="10"/>
        <v>1732.7683264382513</v>
      </c>
      <c r="W20" s="154">
        <f t="shared" si="10"/>
        <v>1492.5576286561493</v>
      </c>
      <c r="X20" s="154">
        <f t="shared" si="10"/>
        <v>1249.9448238962264</v>
      </c>
      <c r="Y20" s="154">
        <f t="shared" si="10"/>
        <v>1004.9058910887042</v>
      </c>
      <c r="Z20" s="154">
        <f t="shared" si="10"/>
        <v>757.4165689531067</v>
      </c>
      <c r="AA20" s="154">
        <f t="shared" si="10"/>
        <v>507.4523535961532</v>
      </c>
      <c r="AB20" s="154">
        <f t="shared" si="10"/>
        <v>254.98849608563017</v>
      </c>
      <c r="AC20" s="154">
        <f t="shared" si="10"/>
        <v>3266.231293635913</v>
      </c>
      <c r="AD20" s="154">
        <f t="shared" si="10"/>
        <v>3008.6929125894285</v>
      </c>
      <c r="AE20" s="154">
        <f t="shared" si="10"/>
        <v>2748.579147732479</v>
      </c>
      <c r="AF20" s="154">
        <f t="shared" si="10"/>
        <v>2485.8642452269605</v>
      </c>
      <c r="AG20" s="154">
        <f t="shared" si="10"/>
        <v>2220.5221936963862</v>
      </c>
      <c r="AH20" s="154">
        <f t="shared" si="10"/>
        <v>1952.5267216505067</v>
      </c>
      <c r="AI20" s="154">
        <f t="shared" si="10"/>
        <v>1681.851294884168</v>
      </c>
      <c r="AJ20" s="154">
        <f t="shared" si="10"/>
        <v>1408.469113850166</v>
      </c>
      <c r="AK20" s="154">
        <f t="shared" si="10"/>
        <v>1132.3531110058238</v>
      </c>
      <c r="AL20" s="154">
        <f t="shared" si="10"/>
        <v>853.4759481330384</v>
      </c>
      <c r="AM20" s="154">
        <f t="shared" si="10"/>
        <v>571.8100136315252</v>
      </c>
      <c r="AN20" s="154">
        <f t="shared" si="10"/>
        <v>287.3274197849968</v>
      </c>
      <c r="AO20" s="154">
        <f t="shared" si="10"/>
        <v>3680.471175869271</v>
      </c>
      <c r="AP20" s="154">
        <f t="shared" si="10"/>
        <v>3390.2704818864277</v>
      </c>
      <c r="AQ20" s="154">
        <f t="shared" si="10"/>
        <v>3097.167780963756</v>
      </c>
      <c r="AR20" s="154">
        <f t="shared" si="10"/>
        <v>2801.134053031857</v>
      </c>
      <c r="AS20" s="154">
        <f t="shared" si="10"/>
        <v>2502.1399878206394</v>
      </c>
      <c r="AT20" s="154">
        <f t="shared" si="10"/>
        <v>2200.1559819573095</v>
      </c>
      <c r="AU20" s="154">
        <f t="shared" si="10"/>
        <v>1895.1521360353463</v>
      </c>
      <c r="AV20" s="154">
        <f t="shared" si="10"/>
        <v>1587.0982516541635</v>
      </c>
      <c r="AW20" s="154">
        <f t="shared" si="10"/>
        <v>1275.9638284291689</v>
      </c>
      <c r="AX20" s="154">
        <f t="shared" si="10"/>
        <v>961.7180609719242</v>
      </c>
      <c r="AY20" s="154">
        <f t="shared" si="10"/>
        <v>644.3298358401072</v>
      </c>
      <c r="AZ20" s="154">
        <f t="shared" si="10"/>
        <v>323.76772845697207</v>
      </c>
      <c r="BA20" s="154">
        <f t="shared" si="10"/>
        <v>4147.247043648738</v>
      </c>
      <c r="BB20" s="154">
        <f t="shared" si="10"/>
        <v>3820.241637907202</v>
      </c>
      <c r="BC20" s="154">
        <f t="shared" si="10"/>
        <v>3489.9661781082505</v>
      </c>
      <c r="BD20" s="154">
        <f t="shared" si="10"/>
        <v>3156.387963711309</v>
      </c>
      <c r="BE20" s="154">
        <f t="shared" si="10"/>
        <v>2819.4739671703987</v>
      </c>
      <c r="BF20" s="154">
        <f t="shared" si="10"/>
        <v>2479.190830664079</v>
      </c>
      <c r="BG20" s="154">
        <f t="shared" si="10"/>
        <v>2135.5048627926963</v>
      </c>
      <c r="BH20" s="154">
        <f t="shared" si="10"/>
        <v>1788.3820352425996</v>
      </c>
      <c r="BI20" s="154">
        <f t="shared" si="10"/>
        <v>1437.7879794170021</v>
      </c>
      <c r="BJ20" s="154">
        <f t="shared" si="10"/>
        <v>1083.6879830331484</v>
      </c>
      <c r="BK20" s="154">
        <f t="shared" si="10"/>
        <v>726.0469866854561</v>
      </c>
      <c r="BL20" s="154">
        <f t="shared" si="10"/>
        <v>364.829580374287</v>
      </c>
      <c r="BM20" s="154">
        <f t="shared" si="10"/>
        <v>4377.954964491374</v>
      </c>
      <c r="BN20" s="154">
        <f t="shared" si="10"/>
        <v>4013.1253841170933</v>
      </c>
      <c r="BO20" s="154">
        <f t="shared" si="10"/>
        <v>3648.295803742813</v>
      </c>
      <c r="BP20" s="154">
        <f t="shared" si="10"/>
        <v>3283.466223368532</v>
      </c>
      <c r="BQ20" s="154">
        <f aca="true" t="shared" si="11" ref="BQ20:CI20">BP3</f>
        <v>2918.6366429942514</v>
      </c>
      <c r="BR20" s="154">
        <f t="shared" si="11"/>
        <v>2553.8070626199706</v>
      </c>
      <c r="BS20" s="154">
        <f t="shared" si="11"/>
        <v>2188.9774822456898</v>
      </c>
      <c r="BT20" s="154">
        <f t="shared" si="11"/>
        <v>1824.1479018714087</v>
      </c>
      <c r="BU20" s="154">
        <f t="shared" si="11"/>
        <v>1459.318321497128</v>
      </c>
      <c r="BV20" s="154">
        <f t="shared" si="11"/>
        <v>1094.4887411228472</v>
      </c>
      <c r="BW20" s="154">
        <f t="shared" si="11"/>
        <v>729.6591607485664</v>
      </c>
      <c r="BX20" s="154">
        <f t="shared" si="11"/>
        <v>364.8295803742855</v>
      </c>
      <c r="BY20" s="154">
        <f t="shared" si="11"/>
        <v>4013.1253841170933</v>
      </c>
      <c r="BZ20" s="154">
        <f t="shared" si="11"/>
        <v>3648.295803742813</v>
      </c>
      <c r="CA20" s="154">
        <f t="shared" si="11"/>
        <v>3283.466223368532</v>
      </c>
      <c r="CB20" s="154">
        <f t="shared" si="11"/>
        <v>2918.6366429942514</v>
      </c>
      <c r="CC20" s="154">
        <f t="shared" si="11"/>
        <v>2553.8070626199706</v>
      </c>
      <c r="CD20" s="154">
        <f t="shared" si="11"/>
        <v>2188.9774822456898</v>
      </c>
      <c r="CE20" s="154">
        <f t="shared" si="11"/>
        <v>1824.1479018714087</v>
      </c>
      <c r="CF20" s="154">
        <f t="shared" si="11"/>
        <v>1459.318321497128</v>
      </c>
      <c r="CG20" s="154">
        <f t="shared" si="11"/>
        <v>1094.4887411228472</v>
      </c>
      <c r="CH20" s="154">
        <f t="shared" si="11"/>
        <v>729.6591607485664</v>
      </c>
      <c r="CI20" s="154">
        <f t="shared" si="11"/>
        <v>364.8295803742855</v>
      </c>
      <c r="CJ20" s="124"/>
    </row>
    <row r="21" spans="1:88" s="98" customFormat="1" ht="12.75" customHeight="1">
      <c r="A21" s="124"/>
      <c r="B21" s="133" t="s">
        <v>37</v>
      </c>
      <c r="C21" s="136"/>
      <c r="D21" s="134">
        <v>2572.3731311990064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0</v>
      </c>
      <c r="P21" s="135">
        <v>2898.6144310739896</v>
      </c>
      <c r="Q21" s="98">
        <v>0</v>
      </c>
      <c r="R21" s="98">
        <v>0</v>
      </c>
      <c r="S21" s="98">
        <v>0</v>
      </c>
      <c r="T21" s="98">
        <v>0</v>
      </c>
      <c r="U21" s="98">
        <v>0</v>
      </c>
      <c r="V21" s="98">
        <v>0</v>
      </c>
      <c r="W21" s="98">
        <v>0</v>
      </c>
      <c r="X21" s="98">
        <v>0</v>
      </c>
      <c r="Y21" s="98">
        <v>0</v>
      </c>
      <c r="Z21" s="98">
        <v>0</v>
      </c>
      <c r="AA21" s="98">
        <v>0</v>
      </c>
      <c r="AB21" s="98">
        <v>3266.231293635911</v>
      </c>
      <c r="AC21" s="98">
        <v>0</v>
      </c>
      <c r="AD21" s="98">
        <v>0</v>
      </c>
      <c r="AE21" s="98">
        <v>0</v>
      </c>
      <c r="AF21" s="98">
        <v>0</v>
      </c>
      <c r="AG21" s="98">
        <v>0</v>
      </c>
      <c r="AH21" s="98">
        <v>0</v>
      </c>
      <c r="AI21" s="98">
        <v>0</v>
      </c>
      <c r="AJ21" s="98">
        <v>0</v>
      </c>
      <c r="AK21" s="98">
        <v>0</v>
      </c>
      <c r="AL21" s="98">
        <v>0</v>
      </c>
      <c r="AM21" s="98">
        <v>0</v>
      </c>
      <c r="AN21" s="98">
        <v>3680.471175869268</v>
      </c>
      <c r="AO21" s="98">
        <v>0</v>
      </c>
      <c r="AP21" s="98">
        <v>0</v>
      </c>
      <c r="AQ21" s="98">
        <v>0</v>
      </c>
      <c r="AR21" s="98">
        <v>0</v>
      </c>
      <c r="AS21" s="98">
        <v>0</v>
      </c>
      <c r="AT21" s="98">
        <v>0</v>
      </c>
      <c r="AU21" s="98">
        <v>0</v>
      </c>
      <c r="AV21" s="98">
        <v>0</v>
      </c>
      <c r="AW21" s="98">
        <v>0</v>
      </c>
      <c r="AX21" s="98">
        <v>0</v>
      </c>
      <c r="AY21" s="98">
        <v>0</v>
      </c>
      <c r="AZ21" s="98">
        <v>4147.247043648734</v>
      </c>
      <c r="BA21" s="98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4377.954964491369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98">
        <v>0</v>
      </c>
      <c r="BS21" s="98">
        <v>0</v>
      </c>
      <c r="BT21" s="98">
        <v>0</v>
      </c>
      <c r="BU21" s="98">
        <v>0</v>
      </c>
      <c r="BV21" s="98">
        <v>0</v>
      </c>
      <c r="BW21" s="98">
        <v>0</v>
      </c>
      <c r="BX21" s="98">
        <v>4013.1253841170883</v>
      </c>
      <c r="BY21" s="98">
        <v>0</v>
      </c>
      <c r="BZ21" s="98">
        <v>0</v>
      </c>
      <c r="CA21" s="98">
        <v>0</v>
      </c>
      <c r="CB21" s="98">
        <v>0</v>
      </c>
      <c r="CC21" s="98">
        <v>0</v>
      </c>
      <c r="CD21" s="98">
        <v>0</v>
      </c>
      <c r="CE21" s="98">
        <v>0</v>
      </c>
      <c r="CF21" s="98">
        <v>0</v>
      </c>
      <c r="CG21" s="98">
        <v>0</v>
      </c>
      <c r="CH21" s="98">
        <v>0</v>
      </c>
      <c r="CI21" s="98">
        <v>0</v>
      </c>
      <c r="CJ21" s="124"/>
    </row>
    <row r="22" spans="1:88" s="98" customFormat="1" ht="12.75" customHeight="1">
      <c r="A22" s="124"/>
      <c r="B22" s="133" t="s">
        <v>38</v>
      </c>
      <c r="C22" s="136"/>
      <c r="D22" s="134">
        <v>50.20507559993928</v>
      </c>
      <c r="E22" s="134">
        <v>50.70712635593864</v>
      </c>
      <c r="F22" s="134">
        <v>51.21419761949804</v>
      </c>
      <c r="G22" s="134">
        <v>51.72633959569302</v>
      </c>
      <c r="H22" s="134">
        <v>52.24360299164991</v>
      </c>
      <c r="I22" s="134">
        <v>52.76603902156643</v>
      </c>
      <c r="J22" s="134">
        <v>53.293699411782114</v>
      </c>
      <c r="K22" s="134">
        <v>53.82663640589996</v>
      </c>
      <c r="L22" s="134">
        <v>54.364902769958945</v>
      </c>
      <c r="M22" s="134">
        <v>54.90855179765853</v>
      </c>
      <c r="N22" s="134">
        <v>55.45763731563511</v>
      </c>
      <c r="O22" s="134">
        <v>56.01221368879146</v>
      </c>
      <c r="P22" s="135">
        <v>56.572335825679374</v>
      </c>
      <c r="Q22" s="98">
        <v>57.13805918393618</v>
      </c>
      <c r="R22" s="98">
        <v>57.709439775775536</v>
      </c>
      <c r="S22" s="98">
        <v>58.28653417353331</v>
      </c>
      <c r="T22" s="98">
        <v>58.86939951526861</v>
      </c>
      <c r="U22" s="98">
        <v>59.45809351042129</v>
      </c>
      <c r="V22" s="98">
        <v>60.052674445525525</v>
      </c>
      <c r="W22" s="98">
        <v>60.65320118998076</v>
      </c>
      <c r="X22" s="98">
        <v>61.25973320188061</v>
      </c>
      <c r="Y22" s="98">
        <v>61.8723305338994</v>
      </c>
      <c r="Z22" s="98">
        <v>62.49105383923839</v>
      </c>
      <c r="AA22" s="98">
        <v>63.115964377630746</v>
      </c>
      <c r="AB22" s="98">
        <v>63.7471240214071</v>
      </c>
      <c r="AC22" s="98">
        <v>64.38459526162109</v>
      </c>
      <c r="AD22" s="98">
        <v>65.02844121423738</v>
      </c>
      <c r="AE22" s="98">
        <v>65.67872562637973</v>
      </c>
      <c r="AF22" s="98">
        <v>66.33551288264351</v>
      </c>
      <c r="AG22" s="98">
        <v>66.99886801147</v>
      </c>
      <c r="AH22" s="98">
        <v>67.66885669158466</v>
      </c>
      <c r="AI22" s="98">
        <v>68.34554525850047</v>
      </c>
      <c r="AJ22" s="98">
        <v>69.02900071108553</v>
      </c>
      <c r="AK22" s="98">
        <v>69.71929071819636</v>
      </c>
      <c r="AL22" s="98">
        <v>70.4164836253783</v>
      </c>
      <c r="AM22" s="98">
        <v>71.12064846163207</v>
      </c>
      <c r="AN22" s="98">
        <v>71.83185494624843</v>
      </c>
      <c r="AO22" s="98">
        <v>72.55017349571091</v>
      </c>
      <c r="AP22" s="98">
        <v>73.27567523066801</v>
      </c>
      <c r="AQ22" s="98">
        <v>74.00843198297474</v>
      </c>
      <c r="AR22" s="98">
        <v>74.74851630280443</v>
      </c>
      <c r="AS22" s="98">
        <v>75.49600146583253</v>
      </c>
      <c r="AT22" s="98">
        <v>76.25096148049084</v>
      </c>
      <c r="AU22" s="98">
        <v>77.01347109529576</v>
      </c>
      <c r="AV22" s="98">
        <v>77.78360580624866</v>
      </c>
      <c r="AW22" s="98">
        <v>78.56144186431118</v>
      </c>
      <c r="AX22" s="98">
        <v>79.34705628295427</v>
      </c>
      <c r="AY22" s="98">
        <v>80.14052684578382</v>
      </c>
      <c r="AZ22" s="98">
        <v>80.94193211424164</v>
      </c>
      <c r="BA22" s="98">
        <v>81.75135143538404</v>
      </c>
      <c r="BB22" s="98">
        <v>82.56886494973787</v>
      </c>
      <c r="BC22" s="98">
        <v>83.39455359923528</v>
      </c>
      <c r="BD22" s="98">
        <v>84.22849913522765</v>
      </c>
      <c r="BE22" s="98">
        <v>85.07078412657995</v>
      </c>
      <c r="BF22" s="98">
        <v>85.92149196784567</v>
      </c>
      <c r="BG22" s="98">
        <v>86.78070688752416</v>
      </c>
      <c r="BH22" s="98">
        <v>87.64851395639943</v>
      </c>
      <c r="BI22" s="98">
        <v>88.52499909596338</v>
      </c>
      <c r="BJ22" s="98">
        <v>89.41024908692305</v>
      </c>
      <c r="BK22" s="98">
        <v>90.30435157779232</v>
      </c>
      <c r="BL22" s="98">
        <v>91.2073950935702</v>
      </c>
      <c r="BM22" s="98">
        <v>91.2073950935702</v>
      </c>
      <c r="BN22" s="98">
        <v>91.2073950935702</v>
      </c>
      <c r="BO22" s="98">
        <v>91.2073950935702</v>
      </c>
      <c r="BP22" s="98">
        <v>91.2073950935702</v>
      </c>
      <c r="BQ22" s="98">
        <v>91.2073950935702</v>
      </c>
      <c r="BR22" s="98">
        <v>91.2073950935702</v>
      </c>
      <c r="BS22" s="98">
        <v>91.2073950935702</v>
      </c>
      <c r="BT22" s="98">
        <v>91.2073950935702</v>
      </c>
      <c r="BU22" s="98">
        <v>91.2073950935702</v>
      </c>
      <c r="BV22" s="98">
        <v>91.2073950935702</v>
      </c>
      <c r="BW22" s="98">
        <v>91.2073950935702</v>
      </c>
      <c r="BX22" s="98">
        <v>91.2073950935702</v>
      </c>
      <c r="BY22" s="98">
        <v>91.2073950935702</v>
      </c>
      <c r="BZ22" s="98">
        <v>91.2073950935702</v>
      </c>
      <c r="CA22" s="98">
        <v>91.2073950935702</v>
      </c>
      <c r="CB22" s="98">
        <v>91.2073950935702</v>
      </c>
      <c r="CC22" s="98">
        <v>91.2073950935702</v>
      </c>
      <c r="CD22" s="98">
        <v>91.2073950935702</v>
      </c>
      <c r="CE22" s="98">
        <v>91.2073950935702</v>
      </c>
      <c r="CF22" s="98">
        <v>91.2073950935702</v>
      </c>
      <c r="CG22" s="98">
        <v>91.2073950935702</v>
      </c>
      <c r="CH22" s="98">
        <v>91.2073950935702</v>
      </c>
      <c r="CI22" s="98">
        <v>91.2073950935702</v>
      </c>
      <c r="CJ22" s="124"/>
    </row>
    <row r="23" spans="1:88" s="98" customFormat="1" ht="12.75" customHeight="1">
      <c r="A23" s="124"/>
      <c r="B23" s="133" t="s">
        <v>39</v>
      </c>
      <c r="C23" s="136"/>
      <c r="D23" s="136">
        <f>D12</f>
        <v>251.02537799969627</v>
      </c>
      <c r="E23" s="136">
        <f aca="true" t="shared" si="12" ref="E23:BP23">E12</f>
        <v>253.53563177969323</v>
      </c>
      <c r="F23" s="136">
        <f t="shared" si="12"/>
        <v>256.07098809749016</v>
      </c>
      <c r="G23" s="136">
        <f t="shared" si="12"/>
        <v>258.63169797846507</v>
      </c>
      <c r="H23" s="136">
        <f t="shared" si="12"/>
        <v>261.2180149582497</v>
      </c>
      <c r="I23" s="136">
        <f t="shared" si="12"/>
        <v>263.8301951078322</v>
      </c>
      <c r="J23" s="136">
        <f t="shared" si="12"/>
        <v>266.46849705891054</v>
      </c>
      <c r="K23" s="136">
        <f t="shared" si="12"/>
        <v>269.13318202949966</v>
      </c>
      <c r="L23" s="136">
        <f t="shared" si="12"/>
        <v>271.82451384979464</v>
      </c>
      <c r="M23" s="136">
        <f t="shared" si="12"/>
        <v>274.5427589882926</v>
      </c>
      <c r="N23" s="136">
        <f t="shared" si="12"/>
        <v>277.2881865781755</v>
      </c>
      <c r="O23" s="136">
        <f t="shared" si="12"/>
        <v>280.06106844395725</v>
      </c>
      <c r="P23" s="137">
        <f t="shared" si="12"/>
        <v>282.8616791283968</v>
      </c>
      <c r="Q23" s="137">
        <f t="shared" si="12"/>
        <v>285.6902959196808</v>
      </c>
      <c r="R23" s="137">
        <f t="shared" si="12"/>
        <v>288.5471988788776</v>
      </c>
      <c r="S23" s="137">
        <f t="shared" si="12"/>
        <v>291.4326708676664</v>
      </c>
      <c r="T23" s="137">
        <f t="shared" si="12"/>
        <v>294.346997576343</v>
      </c>
      <c r="U23" s="137">
        <f t="shared" si="12"/>
        <v>297.29046755210646</v>
      </c>
      <c r="V23" s="137">
        <f t="shared" si="12"/>
        <v>300.26337222762754</v>
      </c>
      <c r="W23" s="137">
        <f t="shared" si="12"/>
        <v>303.2660059499038</v>
      </c>
      <c r="X23" s="137">
        <f t="shared" si="12"/>
        <v>306.29866600940284</v>
      </c>
      <c r="Y23" s="137">
        <f t="shared" si="12"/>
        <v>309.36165266949683</v>
      </c>
      <c r="Z23" s="137">
        <f t="shared" si="12"/>
        <v>312.4552691961918</v>
      </c>
      <c r="AA23" s="137">
        <f t="shared" si="12"/>
        <v>315.57982188815373</v>
      </c>
      <c r="AB23" s="137">
        <f t="shared" si="12"/>
        <v>318.7356201070353</v>
      </c>
      <c r="AC23" s="137">
        <f t="shared" si="12"/>
        <v>321.9229763081056</v>
      </c>
      <c r="AD23" s="137">
        <f t="shared" si="12"/>
        <v>325.1422060711867</v>
      </c>
      <c r="AE23" s="137">
        <f t="shared" si="12"/>
        <v>328.3936281318986</v>
      </c>
      <c r="AF23" s="137">
        <f t="shared" si="12"/>
        <v>331.67756441321757</v>
      </c>
      <c r="AG23" s="137">
        <f t="shared" si="12"/>
        <v>334.99434005734975</v>
      </c>
      <c r="AH23" s="137">
        <f t="shared" si="12"/>
        <v>338.3442834579232</v>
      </c>
      <c r="AI23" s="137">
        <f t="shared" si="12"/>
        <v>341.72772629250244</v>
      </c>
      <c r="AJ23" s="137">
        <f t="shared" si="12"/>
        <v>345.1450035554275</v>
      </c>
      <c r="AK23" s="137">
        <f t="shared" si="12"/>
        <v>348.59645359098175</v>
      </c>
      <c r="AL23" s="137">
        <f t="shared" si="12"/>
        <v>352.0824181268915</v>
      </c>
      <c r="AM23" s="137">
        <f t="shared" si="12"/>
        <v>355.6032423081605</v>
      </c>
      <c r="AN23" s="137">
        <f t="shared" si="12"/>
        <v>359.1592747312421</v>
      </c>
      <c r="AO23" s="137">
        <f t="shared" si="12"/>
        <v>362.7508674785545</v>
      </c>
      <c r="AP23" s="137">
        <f t="shared" si="12"/>
        <v>366.37837615334</v>
      </c>
      <c r="AQ23" s="137">
        <f t="shared" si="12"/>
        <v>370.0421599148735</v>
      </c>
      <c r="AR23" s="137">
        <f t="shared" si="12"/>
        <v>373.74258151402216</v>
      </c>
      <c r="AS23" s="137">
        <f t="shared" si="12"/>
        <v>377.48000732916245</v>
      </c>
      <c r="AT23" s="137">
        <f t="shared" si="12"/>
        <v>381.25480740245405</v>
      </c>
      <c r="AU23" s="137">
        <f t="shared" si="12"/>
        <v>385.0673554764786</v>
      </c>
      <c r="AV23" s="137">
        <f t="shared" si="12"/>
        <v>388.91802903124335</v>
      </c>
      <c r="AW23" s="137">
        <f t="shared" si="12"/>
        <v>392.8072093215558</v>
      </c>
      <c r="AX23" s="137">
        <f t="shared" si="12"/>
        <v>396.7352814147713</v>
      </c>
      <c r="AY23" s="137">
        <f t="shared" si="12"/>
        <v>400.70263422891895</v>
      </c>
      <c r="AZ23" s="137">
        <f t="shared" si="12"/>
        <v>404.70966057120813</v>
      </c>
      <c r="BA23" s="137">
        <f t="shared" si="12"/>
        <v>408.75675717692025</v>
      </c>
      <c r="BB23" s="137">
        <f t="shared" si="12"/>
        <v>412.8443247486895</v>
      </c>
      <c r="BC23" s="137">
        <f t="shared" si="12"/>
        <v>416.9727679961764</v>
      </c>
      <c r="BD23" s="137">
        <f t="shared" si="12"/>
        <v>421.14249567613814</v>
      </c>
      <c r="BE23" s="137">
        <f t="shared" si="12"/>
        <v>425.35392063289953</v>
      </c>
      <c r="BF23" s="137">
        <f t="shared" si="12"/>
        <v>429.60745983922845</v>
      </c>
      <c r="BG23" s="137">
        <f t="shared" si="12"/>
        <v>433.9035344376208</v>
      </c>
      <c r="BH23" s="137">
        <f t="shared" si="12"/>
        <v>438.2425697819971</v>
      </c>
      <c r="BI23" s="137">
        <f t="shared" si="12"/>
        <v>442.624995479817</v>
      </c>
      <c r="BJ23" s="137">
        <f t="shared" si="12"/>
        <v>447.0512454346152</v>
      </c>
      <c r="BK23" s="137">
        <f t="shared" si="12"/>
        <v>451.5217578889614</v>
      </c>
      <c r="BL23" s="137">
        <f t="shared" si="12"/>
        <v>456.03697546785105</v>
      </c>
      <c r="BM23" s="137">
        <f t="shared" si="12"/>
        <v>456.03697546785105</v>
      </c>
      <c r="BN23" s="137">
        <f t="shared" si="12"/>
        <v>456.03697546785105</v>
      </c>
      <c r="BO23" s="137">
        <f t="shared" si="12"/>
        <v>456.03697546785105</v>
      </c>
      <c r="BP23" s="137">
        <f t="shared" si="12"/>
        <v>456.03697546785105</v>
      </c>
      <c r="BQ23" s="137">
        <f aca="true" t="shared" si="13" ref="BQ23:CI23">BQ12</f>
        <v>456.03697546785105</v>
      </c>
      <c r="BR23" s="137">
        <f t="shared" si="13"/>
        <v>456.03697546785105</v>
      </c>
      <c r="BS23" s="137">
        <f t="shared" si="13"/>
        <v>456.03697546785105</v>
      </c>
      <c r="BT23" s="137">
        <f t="shared" si="13"/>
        <v>456.03697546785105</v>
      </c>
      <c r="BU23" s="137">
        <f t="shared" si="13"/>
        <v>456.03697546785105</v>
      </c>
      <c r="BV23" s="137">
        <f t="shared" si="13"/>
        <v>456.03697546785105</v>
      </c>
      <c r="BW23" s="137">
        <f t="shared" si="13"/>
        <v>456.03697546785105</v>
      </c>
      <c r="BX23" s="137">
        <f t="shared" si="13"/>
        <v>456.03697546785105</v>
      </c>
      <c r="BY23" s="137">
        <f t="shared" si="13"/>
        <v>456.03697546785105</v>
      </c>
      <c r="BZ23" s="137">
        <f t="shared" si="13"/>
        <v>456.03697546785105</v>
      </c>
      <c r="CA23" s="137">
        <f t="shared" si="13"/>
        <v>456.03697546785105</v>
      </c>
      <c r="CB23" s="137">
        <f t="shared" si="13"/>
        <v>456.03697546785105</v>
      </c>
      <c r="CC23" s="137">
        <f t="shared" si="13"/>
        <v>456.03697546785105</v>
      </c>
      <c r="CD23" s="137">
        <f t="shared" si="13"/>
        <v>456.03697546785105</v>
      </c>
      <c r="CE23" s="137">
        <f t="shared" si="13"/>
        <v>456.03697546785105</v>
      </c>
      <c r="CF23" s="137">
        <f t="shared" si="13"/>
        <v>456.03697546785105</v>
      </c>
      <c r="CG23" s="137">
        <f t="shared" si="13"/>
        <v>456.03697546785105</v>
      </c>
      <c r="CH23" s="137">
        <f t="shared" si="13"/>
        <v>456.03697546785105</v>
      </c>
      <c r="CI23" s="137">
        <f t="shared" si="13"/>
        <v>456.03697546785105</v>
      </c>
      <c r="CJ23" s="124"/>
    </row>
    <row r="24" spans="1:88" s="98" customFormat="1" ht="12.75" customHeight="1" thickBot="1">
      <c r="A24" s="124"/>
      <c r="B24" s="155" t="s">
        <v>40</v>
      </c>
      <c r="C24" s="156"/>
      <c r="D24" s="156">
        <f>D20+D21+D22-D23</f>
        <v>2572.373131199007</v>
      </c>
      <c r="E24" s="156">
        <f aca="true" t="shared" si="14" ref="E24:BP24">E20+E21+E22-E23</f>
        <v>2369.5446257752524</v>
      </c>
      <c r="F24" s="156">
        <f t="shared" si="14"/>
        <v>2164.6878352972603</v>
      </c>
      <c r="G24" s="156">
        <f t="shared" si="14"/>
        <v>1957.7824769144881</v>
      </c>
      <c r="H24" s="156">
        <f t="shared" si="14"/>
        <v>1748.8080649478884</v>
      </c>
      <c r="I24" s="156">
        <f t="shared" si="14"/>
        <v>1537.7439088616227</v>
      </c>
      <c r="J24" s="156">
        <f t="shared" si="14"/>
        <v>1324.5691112144943</v>
      </c>
      <c r="K24" s="156">
        <f t="shared" si="14"/>
        <v>1109.2625655908946</v>
      </c>
      <c r="L24" s="156">
        <f t="shared" si="14"/>
        <v>891.8029545110589</v>
      </c>
      <c r="M24" s="156">
        <f t="shared" si="14"/>
        <v>672.1687473204249</v>
      </c>
      <c r="N24" s="156">
        <f t="shared" si="14"/>
        <v>450.33819805788454</v>
      </c>
      <c r="O24" s="156">
        <f t="shared" si="14"/>
        <v>226.28934330271875</v>
      </c>
      <c r="P24" s="157">
        <f t="shared" si="14"/>
        <v>2898.614431073991</v>
      </c>
      <c r="Q24" s="157">
        <f t="shared" si="14"/>
        <v>2670.062194338246</v>
      </c>
      <c r="R24" s="157">
        <f t="shared" si="14"/>
        <v>2439.224435235144</v>
      </c>
      <c r="S24" s="157">
        <f t="shared" si="14"/>
        <v>2206.078298541011</v>
      </c>
      <c r="T24" s="157">
        <f t="shared" si="14"/>
        <v>1970.6007004799364</v>
      </c>
      <c r="U24" s="157">
        <f t="shared" si="14"/>
        <v>1732.7683264382513</v>
      </c>
      <c r="V24" s="157">
        <f t="shared" si="14"/>
        <v>1492.5576286561493</v>
      </c>
      <c r="W24" s="157">
        <f t="shared" si="14"/>
        <v>1249.9448238962264</v>
      </c>
      <c r="X24" s="157">
        <f t="shared" si="14"/>
        <v>1004.9058910887042</v>
      </c>
      <c r="Y24" s="157">
        <f t="shared" si="14"/>
        <v>757.4165689531067</v>
      </c>
      <c r="Z24" s="157">
        <f t="shared" si="14"/>
        <v>507.4523535961532</v>
      </c>
      <c r="AA24" s="157">
        <f t="shared" si="14"/>
        <v>254.98849608563017</v>
      </c>
      <c r="AB24" s="157">
        <f t="shared" si="14"/>
        <v>3266.231293635913</v>
      </c>
      <c r="AC24" s="157">
        <f t="shared" si="14"/>
        <v>3008.6929125894285</v>
      </c>
      <c r="AD24" s="157">
        <f t="shared" si="14"/>
        <v>2748.579147732479</v>
      </c>
      <c r="AE24" s="157">
        <f t="shared" si="14"/>
        <v>2485.8642452269605</v>
      </c>
      <c r="AF24" s="157">
        <f t="shared" si="14"/>
        <v>2220.5221936963862</v>
      </c>
      <c r="AG24" s="157">
        <f t="shared" si="14"/>
        <v>1952.5267216505067</v>
      </c>
      <c r="AH24" s="157">
        <f t="shared" si="14"/>
        <v>1681.851294884168</v>
      </c>
      <c r="AI24" s="157">
        <f t="shared" si="14"/>
        <v>1408.469113850166</v>
      </c>
      <c r="AJ24" s="157">
        <f t="shared" si="14"/>
        <v>1132.3531110058238</v>
      </c>
      <c r="AK24" s="157">
        <f t="shared" si="14"/>
        <v>853.4759481330384</v>
      </c>
      <c r="AL24" s="157">
        <f t="shared" si="14"/>
        <v>571.8100136315252</v>
      </c>
      <c r="AM24" s="157">
        <f t="shared" si="14"/>
        <v>287.3274197849968</v>
      </c>
      <c r="AN24" s="157">
        <f t="shared" si="14"/>
        <v>3680.471175869271</v>
      </c>
      <c r="AO24" s="157">
        <f t="shared" si="14"/>
        <v>3390.2704818864277</v>
      </c>
      <c r="AP24" s="157">
        <f t="shared" si="14"/>
        <v>3097.167780963756</v>
      </c>
      <c r="AQ24" s="157">
        <f t="shared" si="14"/>
        <v>2801.134053031857</v>
      </c>
      <c r="AR24" s="157">
        <f t="shared" si="14"/>
        <v>2502.1399878206394</v>
      </c>
      <c r="AS24" s="157">
        <f t="shared" si="14"/>
        <v>2200.1559819573095</v>
      </c>
      <c r="AT24" s="157">
        <f t="shared" si="14"/>
        <v>1895.1521360353463</v>
      </c>
      <c r="AU24" s="157">
        <f t="shared" si="14"/>
        <v>1587.0982516541635</v>
      </c>
      <c r="AV24" s="157">
        <f t="shared" si="14"/>
        <v>1275.9638284291689</v>
      </c>
      <c r="AW24" s="157">
        <f t="shared" si="14"/>
        <v>961.7180609719242</v>
      </c>
      <c r="AX24" s="157">
        <f t="shared" si="14"/>
        <v>644.3298358401072</v>
      </c>
      <c r="AY24" s="157">
        <f t="shared" si="14"/>
        <v>323.76772845697207</v>
      </c>
      <c r="AZ24" s="157">
        <f t="shared" si="14"/>
        <v>4147.247043648738</v>
      </c>
      <c r="BA24" s="157">
        <f t="shared" si="14"/>
        <v>3820.241637907202</v>
      </c>
      <c r="BB24" s="157">
        <f t="shared" si="14"/>
        <v>3489.9661781082505</v>
      </c>
      <c r="BC24" s="157">
        <f t="shared" si="14"/>
        <v>3156.387963711309</v>
      </c>
      <c r="BD24" s="157">
        <f t="shared" si="14"/>
        <v>2819.4739671703987</v>
      </c>
      <c r="BE24" s="157">
        <f t="shared" si="14"/>
        <v>2479.190830664079</v>
      </c>
      <c r="BF24" s="157">
        <f t="shared" si="14"/>
        <v>2135.5048627926963</v>
      </c>
      <c r="BG24" s="157">
        <f t="shared" si="14"/>
        <v>1788.3820352425996</v>
      </c>
      <c r="BH24" s="157">
        <f t="shared" si="14"/>
        <v>1437.7879794170021</v>
      </c>
      <c r="BI24" s="157">
        <f t="shared" si="14"/>
        <v>1083.6879830331484</v>
      </c>
      <c r="BJ24" s="157">
        <f t="shared" si="14"/>
        <v>726.0469866854561</v>
      </c>
      <c r="BK24" s="157">
        <f t="shared" si="14"/>
        <v>364.829580374287</v>
      </c>
      <c r="BL24" s="157">
        <f t="shared" si="14"/>
        <v>4377.954964491374</v>
      </c>
      <c r="BM24" s="157">
        <f t="shared" si="14"/>
        <v>4013.1253841170933</v>
      </c>
      <c r="BN24" s="157">
        <f t="shared" si="14"/>
        <v>3648.295803742813</v>
      </c>
      <c r="BO24" s="157">
        <f t="shared" si="14"/>
        <v>3283.466223368532</v>
      </c>
      <c r="BP24" s="157">
        <f t="shared" si="14"/>
        <v>2918.6366429942514</v>
      </c>
      <c r="BQ24" s="157">
        <f aca="true" t="shared" si="15" ref="BQ24:CI24">BQ20+BQ21+BQ22-BQ23</f>
        <v>2553.8070626199706</v>
      </c>
      <c r="BR24" s="157">
        <f t="shared" si="15"/>
        <v>2188.9774822456898</v>
      </c>
      <c r="BS24" s="157">
        <f t="shared" si="15"/>
        <v>1824.1479018714087</v>
      </c>
      <c r="BT24" s="157">
        <f t="shared" si="15"/>
        <v>1459.318321497128</v>
      </c>
      <c r="BU24" s="157">
        <f t="shared" si="15"/>
        <v>1094.4887411228472</v>
      </c>
      <c r="BV24" s="157">
        <f t="shared" si="15"/>
        <v>729.6591607485664</v>
      </c>
      <c r="BW24" s="157">
        <f t="shared" si="15"/>
        <v>364.8295803742855</v>
      </c>
      <c r="BX24" s="157">
        <f t="shared" si="15"/>
        <v>4013.1253841170933</v>
      </c>
      <c r="BY24" s="157">
        <f t="shared" si="15"/>
        <v>3648.295803742813</v>
      </c>
      <c r="BZ24" s="157">
        <f t="shared" si="15"/>
        <v>3283.466223368532</v>
      </c>
      <c r="CA24" s="157">
        <f t="shared" si="15"/>
        <v>2918.6366429942514</v>
      </c>
      <c r="CB24" s="157">
        <f t="shared" si="15"/>
        <v>2553.8070626199706</v>
      </c>
      <c r="CC24" s="157">
        <f t="shared" si="15"/>
        <v>2188.9774822456898</v>
      </c>
      <c r="CD24" s="157">
        <f t="shared" si="15"/>
        <v>1824.1479018714087</v>
      </c>
      <c r="CE24" s="157">
        <f t="shared" si="15"/>
        <v>1459.318321497128</v>
      </c>
      <c r="CF24" s="157">
        <f t="shared" si="15"/>
        <v>1094.4887411228472</v>
      </c>
      <c r="CG24" s="157">
        <f t="shared" si="15"/>
        <v>729.6591607485664</v>
      </c>
      <c r="CH24" s="157">
        <f t="shared" si="15"/>
        <v>364.8295803742855</v>
      </c>
      <c r="CI24" s="157">
        <f t="shared" si="15"/>
        <v>4.661160346586257E-12</v>
      </c>
      <c r="CJ24" s="124"/>
    </row>
    <row r="25" spans="1:88" s="98" customFormat="1" ht="12.75" customHeight="1">
      <c r="A25" s="124"/>
      <c r="B25" s="158"/>
      <c r="C25" s="124"/>
      <c r="D25" s="124">
        <f>D24-D3</f>
        <v>0</v>
      </c>
      <c r="E25" s="124">
        <f aca="true" t="shared" si="16" ref="E25:BP25">E24-E3</f>
        <v>0</v>
      </c>
      <c r="F25" s="124">
        <f t="shared" si="16"/>
        <v>0</v>
      </c>
      <c r="G25" s="124">
        <f t="shared" si="16"/>
        <v>0</v>
      </c>
      <c r="H25" s="124">
        <f t="shared" si="16"/>
        <v>0</v>
      </c>
      <c r="I25" s="124">
        <f t="shared" si="16"/>
        <v>0</v>
      </c>
      <c r="J25" s="124">
        <f t="shared" si="16"/>
        <v>0</v>
      </c>
      <c r="K25" s="124">
        <f t="shared" si="16"/>
        <v>0</v>
      </c>
      <c r="L25" s="124">
        <f t="shared" si="16"/>
        <v>0</v>
      </c>
      <c r="M25" s="124">
        <f t="shared" si="16"/>
        <v>0</v>
      </c>
      <c r="N25" s="124">
        <f t="shared" si="16"/>
        <v>0</v>
      </c>
      <c r="O25" s="124">
        <f t="shared" si="16"/>
        <v>0</v>
      </c>
      <c r="P25" s="124">
        <f t="shared" si="16"/>
        <v>0</v>
      </c>
      <c r="Q25" s="124">
        <f t="shared" si="16"/>
        <v>0</v>
      </c>
      <c r="R25" s="124">
        <f t="shared" si="16"/>
        <v>0</v>
      </c>
      <c r="S25" s="124">
        <f t="shared" si="16"/>
        <v>0</v>
      </c>
      <c r="T25" s="124">
        <f t="shared" si="16"/>
        <v>0</v>
      </c>
      <c r="U25" s="124">
        <f t="shared" si="16"/>
        <v>0</v>
      </c>
      <c r="V25" s="124">
        <f t="shared" si="16"/>
        <v>0</v>
      </c>
      <c r="W25" s="124">
        <f t="shared" si="16"/>
        <v>0</v>
      </c>
      <c r="X25" s="124">
        <f t="shared" si="16"/>
        <v>0</v>
      </c>
      <c r="Y25" s="124">
        <f t="shared" si="16"/>
        <v>0</v>
      </c>
      <c r="Z25" s="124">
        <f t="shared" si="16"/>
        <v>0</v>
      </c>
      <c r="AA25" s="124">
        <f t="shared" si="16"/>
        <v>0</v>
      </c>
      <c r="AB25" s="124">
        <f t="shared" si="16"/>
        <v>0</v>
      </c>
      <c r="AC25" s="124">
        <f t="shared" si="16"/>
        <v>0</v>
      </c>
      <c r="AD25" s="124">
        <f t="shared" si="16"/>
        <v>0</v>
      </c>
      <c r="AE25" s="124">
        <f t="shared" si="16"/>
        <v>0</v>
      </c>
      <c r="AF25" s="124">
        <f t="shared" si="16"/>
        <v>0</v>
      </c>
      <c r="AG25" s="124">
        <f t="shared" si="16"/>
        <v>0</v>
      </c>
      <c r="AH25" s="124">
        <f t="shared" si="16"/>
        <v>0</v>
      </c>
      <c r="AI25" s="124">
        <f t="shared" si="16"/>
        <v>0</v>
      </c>
      <c r="AJ25" s="124">
        <f t="shared" si="16"/>
        <v>0</v>
      </c>
      <c r="AK25" s="124">
        <f t="shared" si="16"/>
        <v>0</v>
      </c>
      <c r="AL25" s="124">
        <f t="shared" si="16"/>
        <v>0</v>
      </c>
      <c r="AM25" s="124">
        <f t="shared" si="16"/>
        <v>0</v>
      </c>
      <c r="AN25" s="124">
        <f t="shared" si="16"/>
        <v>0</v>
      </c>
      <c r="AO25" s="124">
        <f t="shared" si="16"/>
        <v>0</v>
      </c>
      <c r="AP25" s="124">
        <f t="shared" si="16"/>
        <v>0</v>
      </c>
      <c r="AQ25" s="124">
        <f t="shared" si="16"/>
        <v>0</v>
      </c>
      <c r="AR25" s="124">
        <f t="shared" si="16"/>
        <v>0</v>
      </c>
      <c r="AS25" s="124">
        <f t="shared" si="16"/>
        <v>0</v>
      </c>
      <c r="AT25" s="124">
        <f t="shared" si="16"/>
        <v>0</v>
      </c>
      <c r="AU25" s="124">
        <f t="shared" si="16"/>
        <v>0</v>
      </c>
      <c r="AV25" s="124">
        <f t="shared" si="16"/>
        <v>0</v>
      </c>
      <c r="AW25" s="124">
        <f t="shared" si="16"/>
        <v>0</v>
      </c>
      <c r="AX25" s="124">
        <f t="shared" si="16"/>
        <v>0</v>
      </c>
      <c r="AY25" s="124">
        <f t="shared" si="16"/>
        <v>0</v>
      </c>
      <c r="AZ25" s="124">
        <f t="shared" si="16"/>
        <v>0</v>
      </c>
      <c r="BA25" s="124">
        <f t="shared" si="16"/>
        <v>0</v>
      </c>
      <c r="BB25" s="124">
        <f t="shared" si="16"/>
        <v>0</v>
      </c>
      <c r="BC25" s="124">
        <f t="shared" si="16"/>
        <v>0</v>
      </c>
      <c r="BD25" s="124">
        <f t="shared" si="16"/>
        <v>0</v>
      </c>
      <c r="BE25" s="124">
        <f t="shared" si="16"/>
        <v>0</v>
      </c>
      <c r="BF25" s="124">
        <f t="shared" si="16"/>
        <v>0</v>
      </c>
      <c r="BG25" s="124">
        <f t="shared" si="16"/>
        <v>0</v>
      </c>
      <c r="BH25" s="124">
        <f t="shared" si="16"/>
        <v>0</v>
      </c>
      <c r="BI25" s="124">
        <f t="shared" si="16"/>
        <v>0</v>
      </c>
      <c r="BJ25" s="124">
        <f t="shared" si="16"/>
        <v>0</v>
      </c>
      <c r="BK25" s="124">
        <f t="shared" si="16"/>
        <v>0</v>
      </c>
      <c r="BL25" s="124">
        <f t="shared" si="16"/>
        <v>0</v>
      </c>
      <c r="BM25" s="124">
        <f t="shared" si="16"/>
        <v>0</v>
      </c>
      <c r="BN25" s="124">
        <f t="shared" si="16"/>
        <v>0</v>
      </c>
      <c r="BO25" s="124">
        <f t="shared" si="16"/>
        <v>0</v>
      </c>
      <c r="BP25" s="124">
        <f t="shared" si="16"/>
        <v>0</v>
      </c>
      <c r="BQ25" s="124">
        <f aca="true" t="shared" si="17" ref="BQ25:CI25">BQ24-BQ3</f>
        <v>0</v>
      </c>
      <c r="BR25" s="124">
        <f t="shared" si="17"/>
        <v>0</v>
      </c>
      <c r="BS25" s="124">
        <f t="shared" si="17"/>
        <v>0</v>
      </c>
      <c r="BT25" s="124">
        <f t="shared" si="17"/>
        <v>0</v>
      </c>
      <c r="BU25" s="124">
        <f t="shared" si="17"/>
        <v>0</v>
      </c>
      <c r="BV25" s="124">
        <f t="shared" si="17"/>
        <v>0</v>
      </c>
      <c r="BW25" s="124">
        <f t="shared" si="17"/>
        <v>0</v>
      </c>
      <c r="BX25" s="124">
        <f t="shared" si="17"/>
        <v>0</v>
      </c>
      <c r="BY25" s="124">
        <f t="shared" si="17"/>
        <v>0</v>
      </c>
      <c r="BZ25" s="124">
        <f t="shared" si="17"/>
        <v>0</v>
      </c>
      <c r="CA25" s="124">
        <f t="shared" si="17"/>
        <v>0</v>
      </c>
      <c r="CB25" s="124">
        <f t="shared" si="17"/>
        <v>0</v>
      </c>
      <c r="CC25" s="124">
        <f t="shared" si="17"/>
        <v>0</v>
      </c>
      <c r="CD25" s="124">
        <f t="shared" si="17"/>
        <v>0</v>
      </c>
      <c r="CE25" s="124">
        <f t="shared" si="17"/>
        <v>0</v>
      </c>
      <c r="CF25" s="124">
        <f t="shared" si="17"/>
        <v>0</v>
      </c>
      <c r="CG25" s="124">
        <f t="shared" si="17"/>
        <v>0</v>
      </c>
      <c r="CH25" s="124">
        <f t="shared" si="17"/>
        <v>0</v>
      </c>
      <c r="CI25" s="124">
        <f t="shared" si="17"/>
        <v>4.661160346586257E-12</v>
      </c>
      <c r="CJ25" s="124"/>
    </row>
    <row r="26" s="98" customFormat="1" ht="12.75" customHeight="1"/>
    <row r="27" s="98" customFormat="1" ht="12.75" customHeight="1" thickBot="1"/>
    <row r="28" spans="1:88" s="98" customFormat="1" ht="12.75" customHeight="1" thickBot="1">
      <c r="A28" s="159"/>
      <c r="B28" s="160"/>
      <c r="C28" s="128">
        <v>37928</v>
      </c>
      <c r="D28" s="128">
        <v>37958</v>
      </c>
      <c r="E28" s="128">
        <v>37989</v>
      </c>
      <c r="F28" s="128">
        <v>38020</v>
      </c>
      <c r="G28" s="128">
        <v>38049</v>
      </c>
      <c r="H28" s="128">
        <v>38080</v>
      </c>
      <c r="I28" s="128">
        <v>38110</v>
      </c>
      <c r="J28" s="128">
        <v>38141</v>
      </c>
      <c r="K28" s="128">
        <v>38171</v>
      </c>
      <c r="L28" s="128">
        <v>38202</v>
      </c>
      <c r="M28" s="128">
        <v>38233</v>
      </c>
      <c r="N28" s="128">
        <v>38263</v>
      </c>
      <c r="O28" s="128">
        <v>38294</v>
      </c>
      <c r="P28" s="129">
        <v>38324</v>
      </c>
      <c r="Q28" s="129">
        <v>38355</v>
      </c>
      <c r="R28" s="129">
        <v>38386</v>
      </c>
      <c r="S28" s="129">
        <v>38414</v>
      </c>
      <c r="T28" s="129">
        <v>38445</v>
      </c>
      <c r="U28" s="129">
        <v>38475</v>
      </c>
      <c r="V28" s="129">
        <v>38506</v>
      </c>
      <c r="W28" s="129">
        <v>38536</v>
      </c>
      <c r="X28" s="129">
        <v>38567</v>
      </c>
      <c r="Y28" s="129">
        <v>38598</v>
      </c>
      <c r="Z28" s="129">
        <v>38628</v>
      </c>
      <c r="AA28" s="129">
        <v>38659</v>
      </c>
      <c r="AB28" s="129">
        <v>38689</v>
      </c>
      <c r="AC28" s="129">
        <v>38720</v>
      </c>
      <c r="AD28" s="129">
        <v>38751</v>
      </c>
      <c r="AE28" s="129">
        <v>38779</v>
      </c>
      <c r="AF28" s="129">
        <v>38810</v>
      </c>
      <c r="AG28" s="129">
        <v>38840</v>
      </c>
      <c r="AH28" s="129">
        <v>38871</v>
      </c>
      <c r="AI28" s="129">
        <v>38901</v>
      </c>
      <c r="AJ28" s="129">
        <v>38932</v>
      </c>
      <c r="AK28" s="129">
        <v>38963</v>
      </c>
      <c r="AL28" s="129">
        <v>38993</v>
      </c>
      <c r="AM28" s="129">
        <v>39024</v>
      </c>
      <c r="AN28" s="129">
        <v>39054</v>
      </c>
      <c r="AO28" s="129">
        <v>39085</v>
      </c>
      <c r="AP28" s="129">
        <v>39116</v>
      </c>
      <c r="AQ28" s="129">
        <v>39144</v>
      </c>
      <c r="AR28" s="129">
        <v>39175</v>
      </c>
      <c r="AS28" s="129">
        <v>39205</v>
      </c>
      <c r="AT28" s="129">
        <v>39236</v>
      </c>
      <c r="AU28" s="129">
        <v>39266</v>
      </c>
      <c r="AV28" s="129">
        <v>39297</v>
      </c>
      <c r="AW28" s="129">
        <v>39328</v>
      </c>
      <c r="AX28" s="129">
        <v>39358</v>
      </c>
      <c r="AY28" s="129">
        <v>39389</v>
      </c>
      <c r="AZ28" s="129">
        <v>39419</v>
      </c>
      <c r="BA28" s="129">
        <v>39450</v>
      </c>
      <c r="BB28" s="129">
        <v>39481</v>
      </c>
      <c r="BC28" s="129">
        <v>39510</v>
      </c>
      <c r="BD28" s="129">
        <v>39541</v>
      </c>
      <c r="BE28" s="129">
        <v>39571</v>
      </c>
      <c r="BF28" s="129">
        <v>39602</v>
      </c>
      <c r="BG28" s="129">
        <v>39632</v>
      </c>
      <c r="BH28" s="129">
        <v>39663</v>
      </c>
      <c r="BI28" s="129">
        <v>39694</v>
      </c>
      <c r="BJ28" s="129">
        <v>39724</v>
      </c>
      <c r="BK28" s="129">
        <v>39755</v>
      </c>
      <c r="BL28" s="129">
        <v>39785</v>
      </c>
      <c r="BM28" s="129">
        <v>39816</v>
      </c>
      <c r="BN28" s="129">
        <v>39847</v>
      </c>
      <c r="BO28" s="129">
        <v>39875</v>
      </c>
      <c r="BP28" s="129">
        <v>39906</v>
      </c>
      <c r="BQ28" s="129">
        <v>39936</v>
      </c>
      <c r="BR28" s="129">
        <v>39967</v>
      </c>
      <c r="BS28" s="129">
        <v>39997</v>
      </c>
      <c r="BT28" s="129">
        <v>40028</v>
      </c>
      <c r="BU28" s="129">
        <v>40059</v>
      </c>
      <c r="BV28" s="129">
        <v>40089</v>
      </c>
      <c r="BW28" s="129">
        <v>40120</v>
      </c>
      <c r="BX28" s="129">
        <v>40150</v>
      </c>
      <c r="BY28" s="129">
        <v>40181</v>
      </c>
      <c r="BZ28" s="129">
        <v>40212</v>
      </c>
      <c r="CA28" s="129">
        <v>40240</v>
      </c>
      <c r="CB28" s="129">
        <v>40271</v>
      </c>
      <c r="CC28" s="129">
        <v>40301</v>
      </c>
      <c r="CD28" s="129">
        <v>40332</v>
      </c>
      <c r="CE28" s="129">
        <v>40362</v>
      </c>
      <c r="CF28" s="129">
        <v>40393</v>
      </c>
      <c r="CG28" s="129">
        <v>40424</v>
      </c>
      <c r="CH28" s="129">
        <v>40454</v>
      </c>
      <c r="CI28" s="129">
        <v>40485</v>
      </c>
      <c r="CJ28" s="129">
        <v>40515</v>
      </c>
    </row>
    <row r="29" spans="1:88" s="98" customFormat="1" ht="12.75" customHeight="1">
      <c r="A29" s="161"/>
      <c r="B29" s="130" t="s">
        <v>41</v>
      </c>
      <c r="C29" s="162"/>
      <c r="D29" s="131">
        <f>D11-D12</f>
        <v>83.67512599989874</v>
      </c>
      <c r="E29" s="131">
        <f aca="true" t="shared" si="18" ref="E29:BP29">E11-E12</f>
        <v>84.51187725989774</v>
      </c>
      <c r="F29" s="131">
        <f t="shared" si="18"/>
        <v>85.35699603249674</v>
      </c>
      <c r="G29" s="131">
        <f t="shared" si="18"/>
        <v>86.21056599282167</v>
      </c>
      <c r="H29" s="131">
        <f t="shared" si="18"/>
        <v>87.07267165274993</v>
      </c>
      <c r="I29" s="131">
        <f t="shared" si="18"/>
        <v>87.94339836927742</v>
      </c>
      <c r="J29" s="131">
        <f t="shared" si="18"/>
        <v>88.82283235297018</v>
      </c>
      <c r="K29" s="131">
        <f t="shared" si="18"/>
        <v>89.71106067649987</v>
      </c>
      <c r="L29" s="131">
        <f t="shared" si="18"/>
        <v>90.60817128326488</v>
      </c>
      <c r="M29" s="131">
        <f t="shared" si="18"/>
        <v>91.51425299609753</v>
      </c>
      <c r="N29" s="131">
        <f t="shared" si="18"/>
        <v>92.4293955260585</v>
      </c>
      <c r="O29" s="131">
        <f t="shared" si="18"/>
        <v>93.35368948131907</v>
      </c>
      <c r="P29" s="132">
        <f t="shared" si="18"/>
        <v>94.28722637613225</v>
      </c>
      <c r="Q29" s="132">
        <f t="shared" si="18"/>
        <v>95.23009863989358</v>
      </c>
      <c r="R29" s="132">
        <f t="shared" si="18"/>
        <v>96.18239962629252</v>
      </c>
      <c r="S29" s="132">
        <f t="shared" si="18"/>
        <v>97.14422362255544</v>
      </c>
      <c r="T29" s="132">
        <f t="shared" si="18"/>
        <v>98.11566585878103</v>
      </c>
      <c r="U29" s="132">
        <f t="shared" si="18"/>
        <v>99.09682251736882</v>
      </c>
      <c r="V29" s="132">
        <f t="shared" si="18"/>
        <v>100.0877907425425</v>
      </c>
      <c r="W29" s="132">
        <f t="shared" si="18"/>
        <v>101.08866864996793</v>
      </c>
      <c r="X29" s="132">
        <f t="shared" si="18"/>
        <v>102.09955533646757</v>
      </c>
      <c r="Y29" s="132">
        <f t="shared" si="18"/>
        <v>103.12055088983226</v>
      </c>
      <c r="Z29" s="132">
        <f t="shared" si="18"/>
        <v>104.15175639873058</v>
      </c>
      <c r="AA29" s="132">
        <f t="shared" si="18"/>
        <v>105.19327396271791</v>
      </c>
      <c r="AB29" s="132">
        <f t="shared" si="18"/>
        <v>106.24520670234506</v>
      </c>
      <c r="AC29" s="132">
        <f t="shared" si="18"/>
        <v>107.30765876936857</v>
      </c>
      <c r="AD29" s="132">
        <f t="shared" si="18"/>
        <v>108.38073535706224</v>
      </c>
      <c r="AE29" s="132">
        <f t="shared" si="18"/>
        <v>109.46454271063283</v>
      </c>
      <c r="AF29" s="132">
        <f t="shared" si="18"/>
        <v>110.55918813773917</v>
      </c>
      <c r="AG29" s="132">
        <f t="shared" si="18"/>
        <v>111.66478001911656</v>
      </c>
      <c r="AH29" s="132">
        <f t="shared" si="18"/>
        <v>112.78142781930774</v>
      </c>
      <c r="AI29" s="132">
        <f t="shared" si="18"/>
        <v>113.90924209750085</v>
      </c>
      <c r="AJ29" s="132">
        <f t="shared" si="18"/>
        <v>115.04833451847583</v>
      </c>
      <c r="AK29" s="132">
        <f t="shared" si="18"/>
        <v>116.19881786366057</v>
      </c>
      <c r="AL29" s="132">
        <f t="shared" si="18"/>
        <v>117.36080604229721</v>
      </c>
      <c r="AM29" s="132">
        <f t="shared" si="18"/>
        <v>118.53441410272018</v>
      </c>
      <c r="AN29" s="132">
        <f t="shared" si="18"/>
        <v>119.71975824374738</v>
      </c>
      <c r="AO29" s="132">
        <f t="shared" si="18"/>
        <v>120.91695582618485</v>
      </c>
      <c r="AP29" s="132">
        <f t="shared" si="18"/>
        <v>122.12612538444671</v>
      </c>
      <c r="AQ29" s="132">
        <f t="shared" si="18"/>
        <v>123.34738663829114</v>
      </c>
      <c r="AR29" s="132">
        <f t="shared" si="18"/>
        <v>124.58086050467409</v>
      </c>
      <c r="AS29" s="132">
        <f t="shared" si="18"/>
        <v>125.8266691097208</v>
      </c>
      <c r="AT29" s="132">
        <f t="shared" si="18"/>
        <v>127.08493580081802</v>
      </c>
      <c r="AU29" s="132">
        <f t="shared" si="18"/>
        <v>128.35578515882617</v>
      </c>
      <c r="AV29" s="132">
        <f t="shared" si="18"/>
        <v>129.63934301041445</v>
      </c>
      <c r="AW29" s="132">
        <f t="shared" si="18"/>
        <v>130.93573644051855</v>
      </c>
      <c r="AX29" s="132">
        <f t="shared" si="18"/>
        <v>132.24509380492373</v>
      </c>
      <c r="AY29" s="132">
        <f t="shared" si="18"/>
        <v>133.56754474297298</v>
      </c>
      <c r="AZ29" s="132">
        <f t="shared" si="18"/>
        <v>134.90322019040275</v>
      </c>
      <c r="BA29" s="132">
        <f t="shared" si="18"/>
        <v>136.2522523923068</v>
      </c>
      <c r="BB29" s="132">
        <f t="shared" si="18"/>
        <v>137.61477491622986</v>
      </c>
      <c r="BC29" s="132">
        <f t="shared" si="18"/>
        <v>138.99092266539213</v>
      </c>
      <c r="BD29" s="132">
        <f t="shared" si="18"/>
        <v>140.38083189204605</v>
      </c>
      <c r="BE29" s="132">
        <f t="shared" si="18"/>
        <v>141.78464021096647</v>
      </c>
      <c r="BF29" s="132">
        <f t="shared" si="18"/>
        <v>143.2024866130762</v>
      </c>
      <c r="BG29" s="132">
        <f t="shared" si="18"/>
        <v>144.63451147920694</v>
      </c>
      <c r="BH29" s="132">
        <f t="shared" si="18"/>
        <v>146.080856593999</v>
      </c>
      <c r="BI29" s="132">
        <f t="shared" si="18"/>
        <v>147.54166515993904</v>
      </c>
      <c r="BJ29" s="132">
        <f t="shared" si="18"/>
        <v>149.01708181153845</v>
      </c>
      <c r="BK29" s="132">
        <f t="shared" si="18"/>
        <v>150.5072526296538</v>
      </c>
      <c r="BL29" s="132">
        <f t="shared" si="18"/>
        <v>152.01232515595035</v>
      </c>
      <c r="BM29" s="132">
        <f t="shared" si="18"/>
        <v>152.01232515595035</v>
      </c>
      <c r="BN29" s="132">
        <f t="shared" si="18"/>
        <v>152.01232515595035</v>
      </c>
      <c r="BO29" s="132">
        <f t="shared" si="18"/>
        <v>152.01232515595035</v>
      </c>
      <c r="BP29" s="132">
        <f t="shared" si="18"/>
        <v>152.01232515595035</v>
      </c>
      <c r="BQ29" s="132">
        <f aca="true" t="shared" si="19" ref="BQ29:CI29">BQ11-BQ12</f>
        <v>152.01232515595035</v>
      </c>
      <c r="BR29" s="132">
        <f t="shared" si="19"/>
        <v>152.01232515595035</v>
      </c>
      <c r="BS29" s="132">
        <f t="shared" si="19"/>
        <v>152.01232515595035</v>
      </c>
      <c r="BT29" s="132">
        <f t="shared" si="19"/>
        <v>152.01232515595035</v>
      </c>
      <c r="BU29" s="132">
        <f t="shared" si="19"/>
        <v>152.01232515595035</v>
      </c>
      <c r="BV29" s="132">
        <f t="shared" si="19"/>
        <v>152.01232515595035</v>
      </c>
      <c r="BW29" s="132">
        <f t="shared" si="19"/>
        <v>152.01232515595035</v>
      </c>
      <c r="BX29" s="132">
        <f t="shared" si="19"/>
        <v>152.01232515595035</v>
      </c>
      <c r="BY29" s="132">
        <f t="shared" si="19"/>
        <v>152.01232515595035</v>
      </c>
      <c r="BZ29" s="132">
        <f t="shared" si="19"/>
        <v>152.01232515595035</v>
      </c>
      <c r="CA29" s="132">
        <f t="shared" si="19"/>
        <v>152.01232515595035</v>
      </c>
      <c r="CB29" s="132">
        <f t="shared" si="19"/>
        <v>152.01232515595035</v>
      </c>
      <c r="CC29" s="132">
        <f t="shared" si="19"/>
        <v>152.01232515595035</v>
      </c>
      <c r="CD29" s="132">
        <f t="shared" si="19"/>
        <v>152.01232515595035</v>
      </c>
      <c r="CE29" s="132">
        <f t="shared" si="19"/>
        <v>152.01232515595035</v>
      </c>
      <c r="CF29" s="132">
        <f t="shared" si="19"/>
        <v>152.01232515595035</v>
      </c>
      <c r="CG29" s="132">
        <f t="shared" si="19"/>
        <v>152.01232515595035</v>
      </c>
      <c r="CH29" s="132">
        <f t="shared" si="19"/>
        <v>152.01232515595035</v>
      </c>
      <c r="CI29" s="132">
        <f t="shared" si="19"/>
        <v>152.01232515595035</v>
      </c>
      <c r="CJ29" s="161"/>
    </row>
    <row r="30" spans="1:88" s="98" customFormat="1" ht="12.75" customHeight="1">
      <c r="A30" s="161"/>
      <c r="B30" s="133" t="s">
        <v>42</v>
      </c>
      <c r="C30" s="161"/>
      <c r="D30" s="134">
        <f>D13</f>
        <v>53.552080639935205</v>
      </c>
      <c r="E30" s="134">
        <f aca="true" t="shared" si="20" ref="E30:BP30">E13</f>
        <v>54.08760144633456</v>
      </c>
      <c r="F30" s="134">
        <f t="shared" si="20"/>
        <v>54.6284774607979</v>
      </c>
      <c r="G30" s="134">
        <f t="shared" si="20"/>
        <v>55.17476223540588</v>
      </c>
      <c r="H30" s="134">
        <f t="shared" si="20"/>
        <v>55.726509857759936</v>
      </c>
      <c r="I30" s="134">
        <f t="shared" si="20"/>
        <v>56.28377495633754</v>
      </c>
      <c r="J30" s="134">
        <f t="shared" si="20"/>
        <v>56.84661270590092</v>
      </c>
      <c r="K30" s="134">
        <f t="shared" si="20"/>
        <v>57.41507883295993</v>
      </c>
      <c r="L30" s="134">
        <f t="shared" si="20"/>
        <v>57.989229621289525</v>
      </c>
      <c r="M30" s="134">
        <f t="shared" si="20"/>
        <v>58.569121917502414</v>
      </c>
      <c r="N30" s="134">
        <f t="shared" si="20"/>
        <v>59.15481313667744</v>
      </c>
      <c r="O30" s="134">
        <f t="shared" si="20"/>
        <v>59.74636126804421</v>
      </c>
      <c r="P30" s="135">
        <f t="shared" si="20"/>
        <v>60.343824880724654</v>
      </c>
      <c r="Q30" s="135">
        <f t="shared" si="20"/>
        <v>60.947263129531905</v>
      </c>
      <c r="R30" s="135">
        <f t="shared" si="20"/>
        <v>61.55673576082722</v>
      </c>
      <c r="S30" s="135">
        <f t="shared" si="20"/>
        <v>62.172303118435494</v>
      </c>
      <c r="T30" s="135">
        <f t="shared" si="20"/>
        <v>62.79402614961985</v>
      </c>
      <c r="U30" s="135">
        <f t="shared" si="20"/>
        <v>63.421966411116045</v>
      </c>
      <c r="V30" s="135">
        <f t="shared" si="20"/>
        <v>64.0561860752272</v>
      </c>
      <c r="W30" s="135">
        <f t="shared" si="20"/>
        <v>64.69674793597947</v>
      </c>
      <c r="X30" s="135">
        <f t="shared" si="20"/>
        <v>65.34371541533926</v>
      </c>
      <c r="Y30" s="135">
        <f t="shared" si="20"/>
        <v>65.99715256949266</v>
      </c>
      <c r="Z30" s="135">
        <f t="shared" si="20"/>
        <v>66.65712409518758</v>
      </c>
      <c r="AA30" s="135">
        <f t="shared" si="20"/>
        <v>67.32369533613947</v>
      </c>
      <c r="AB30" s="135">
        <f t="shared" si="20"/>
        <v>67.99693228950086</v>
      </c>
      <c r="AC30" s="135">
        <f t="shared" si="20"/>
        <v>68.67690161239587</v>
      </c>
      <c r="AD30" s="135">
        <f t="shared" si="20"/>
        <v>69.36367062851983</v>
      </c>
      <c r="AE30" s="135">
        <f t="shared" si="20"/>
        <v>70.05730733480503</v>
      </c>
      <c r="AF30" s="135">
        <f t="shared" si="20"/>
        <v>70.75788040815308</v>
      </c>
      <c r="AG30" s="135">
        <f t="shared" si="20"/>
        <v>71.4654592122346</v>
      </c>
      <c r="AH30" s="135">
        <f t="shared" si="20"/>
        <v>72.18011380435695</v>
      </c>
      <c r="AI30" s="135">
        <f t="shared" si="20"/>
        <v>72.90191494240052</v>
      </c>
      <c r="AJ30" s="135">
        <f t="shared" si="20"/>
        <v>73.63093409182453</v>
      </c>
      <c r="AK30" s="135">
        <f t="shared" si="20"/>
        <v>74.36724343274277</v>
      </c>
      <c r="AL30" s="135">
        <f t="shared" si="20"/>
        <v>75.1109158670702</v>
      </c>
      <c r="AM30" s="135">
        <f t="shared" si="20"/>
        <v>75.8620250257409</v>
      </c>
      <c r="AN30" s="135">
        <f t="shared" si="20"/>
        <v>76.62064527599831</v>
      </c>
      <c r="AO30" s="135">
        <f t="shared" si="20"/>
        <v>77.38685172875829</v>
      </c>
      <c r="AP30" s="135">
        <f t="shared" si="20"/>
        <v>78.16072024604588</v>
      </c>
      <c r="AQ30" s="135">
        <f t="shared" si="20"/>
        <v>78.94232744850635</v>
      </c>
      <c r="AR30" s="135">
        <f t="shared" si="20"/>
        <v>79.7317507229914</v>
      </c>
      <c r="AS30" s="135">
        <f t="shared" si="20"/>
        <v>80.52906823022133</v>
      </c>
      <c r="AT30" s="135">
        <f t="shared" si="20"/>
        <v>81.33435891252353</v>
      </c>
      <c r="AU30" s="135">
        <f t="shared" si="20"/>
        <v>82.14770250164877</v>
      </c>
      <c r="AV30" s="135">
        <f t="shared" si="20"/>
        <v>82.96917952666524</v>
      </c>
      <c r="AW30" s="135">
        <f t="shared" si="20"/>
        <v>83.7988713219319</v>
      </c>
      <c r="AX30" s="135">
        <f t="shared" si="20"/>
        <v>84.6368600351512</v>
      </c>
      <c r="AY30" s="135">
        <f t="shared" si="20"/>
        <v>85.48322863550271</v>
      </c>
      <c r="AZ30" s="135">
        <f t="shared" si="20"/>
        <v>86.33806092185775</v>
      </c>
      <c r="BA30" s="135">
        <f t="shared" si="20"/>
        <v>87.20144153107633</v>
      </c>
      <c r="BB30" s="135">
        <f t="shared" si="20"/>
        <v>88.0734559463871</v>
      </c>
      <c r="BC30" s="135">
        <f t="shared" si="20"/>
        <v>88.95419050585097</v>
      </c>
      <c r="BD30" s="135">
        <f t="shared" si="20"/>
        <v>89.84373241090947</v>
      </c>
      <c r="BE30" s="135">
        <f t="shared" si="20"/>
        <v>90.74216973501856</v>
      </c>
      <c r="BF30" s="135">
        <f t="shared" si="20"/>
        <v>91.64959143236875</v>
      </c>
      <c r="BG30" s="135">
        <f t="shared" si="20"/>
        <v>92.56608734669244</v>
      </c>
      <c r="BH30" s="135">
        <f t="shared" si="20"/>
        <v>93.49174822015937</v>
      </c>
      <c r="BI30" s="135">
        <f t="shared" si="20"/>
        <v>94.42666570236098</v>
      </c>
      <c r="BJ30" s="135">
        <f t="shared" si="20"/>
        <v>95.37093235938458</v>
      </c>
      <c r="BK30" s="135">
        <f t="shared" si="20"/>
        <v>96.32464168297844</v>
      </c>
      <c r="BL30" s="135">
        <f t="shared" si="20"/>
        <v>97.28788809980823</v>
      </c>
      <c r="BM30" s="135">
        <f t="shared" si="20"/>
        <v>97.28788809980823</v>
      </c>
      <c r="BN30" s="135">
        <f t="shared" si="20"/>
        <v>97.28788809980823</v>
      </c>
      <c r="BO30" s="135">
        <f t="shared" si="20"/>
        <v>97.28788809980823</v>
      </c>
      <c r="BP30" s="135">
        <f t="shared" si="20"/>
        <v>97.28788809980823</v>
      </c>
      <c r="BQ30" s="135">
        <f aca="true" t="shared" si="21" ref="BQ30:CI30">BQ13</f>
        <v>97.28788809980823</v>
      </c>
      <c r="BR30" s="135">
        <f t="shared" si="21"/>
        <v>97.28788809980823</v>
      </c>
      <c r="BS30" s="135">
        <f t="shared" si="21"/>
        <v>97.28788809980823</v>
      </c>
      <c r="BT30" s="135">
        <f t="shared" si="21"/>
        <v>97.28788809980823</v>
      </c>
      <c r="BU30" s="135">
        <f t="shared" si="21"/>
        <v>97.28788809980823</v>
      </c>
      <c r="BV30" s="135">
        <f t="shared" si="21"/>
        <v>97.28788809980823</v>
      </c>
      <c r="BW30" s="135">
        <f t="shared" si="21"/>
        <v>97.28788809980823</v>
      </c>
      <c r="BX30" s="135">
        <f t="shared" si="21"/>
        <v>97.28788809980823</v>
      </c>
      <c r="BY30" s="135">
        <f t="shared" si="21"/>
        <v>97.28788809980823</v>
      </c>
      <c r="BZ30" s="135">
        <f t="shared" si="21"/>
        <v>97.28788809980823</v>
      </c>
      <c r="CA30" s="135">
        <f t="shared" si="21"/>
        <v>97.28788809980823</v>
      </c>
      <c r="CB30" s="135">
        <f t="shared" si="21"/>
        <v>97.28788809980823</v>
      </c>
      <c r="CC30" s="135">
        <f t="shared" si="21"/>
        <v>97.28788809980823</v>
      </c>
      <c r="CD30" s="135">
        <f t="shared" si="21"/>
        <v>97.28788809980823</v>
      </c>
      <c r="CE30" s="135">
        <f t="shared" si="21"/>
        <v>97.28788809980823</v>
      </c>
      <c r="CF30" s="135">
        <f t="shared" si="21"/>
        <v>97.28788809980823</v>
      </c>
      <c r="CG30" s="135">
        <f t="shared" si="21"/>
        <v>97.28788809980823</v>
      </c>
      <c r="CH30" s="135">
        <f t="shared" si="21"/>
        <v>97.28788809980823</v>
      </c>
      <c r="CI30" s="135">
        <f t="shared" si="21"/>
        <v>97.28788809980823</v>
      </c>
      <c r="CJ30" s="161"/>
    </row>
    <row r="31" spans="1:88" s="98" customFormat="1" ht="12.75" customHeight="1">
      <c r="A31" s="161"/>
      <c r="B31" s="133" t="s">
        <v>43</v>
      </c>
      <c r="C31" s="161"/>
      <c r="D31" s="134">
        <f>D29-D30</f>
        <v>30.123045359963534</v>
      </c>
      <c r="E31" s="134">
        <f aca="true" t="shared" si="22" ref="E31:BP31">E29-E30</f>
        <v>30.424275813563185</v>
      </c>
      <c r="F31" s="134">
        <f t="shared" si="22"/>
        <v>30.728518571698835</v>
      </c>
      <c r="G31" s="134">
        <f t="shared" si="22"/>
        <v>31.035803757415792</v>
      </c>
      <c r="H31" s="134">
        <f t="shared" si="22"/>
        <v>31.346161794989996</v>
      </c>
      <c r="I31" s="134">
        <f t="shared" si="22"/>
        <v>31.65962341293988</v>
      </c>
      <c r="J31" s="134">
        <f t="shared" si="22"/>
        <v>31.976219647069264</v>
      </c>
      <c r="K31" s="134">
        <f t="shared" si="22"/>
        <v>32.29598184353994</v>
      </c>
      <c r="L31" s="134">
        <f t="shared" si="22"/>
        <v>32.618941661975356</v>
      </c>
      <c r="M31" s="134">
        <f t="shared" si="22"/>
        <v>32.94513107859511</v>
      </c>
      <c r="N31" s="134">
        <f t="shared" si="22"/>
        <v>33.27458238938106</v>
      </c>
      <c r="O31" s="134">
        <f t="shared" si="22"/>
        <v>33.607328213274855</v>
      </c>
      <c r="P31" s="135">
        <f t="shared" si="22"/>
        <v>33.9434014954076</v>
      </c>
      <c r="Q31" s="135">
        <f t="shared" si="22"/>
        <v>34.28283551036168</v>
      </c>
      <c r="R31" s="135">
        <f t="shared" si="22"/>
        <v>34.6256638654653</v>
      </c>
      <c r="S31" s="135">
        <f t="shared" si="22"/>
        <v>34.97192050411995</v>
      </c>
      <c r="T31" s="135">
        <f t="shared" si="22"/>
        <v>35.321639709161175</v>
      </c>
      <c r="U31" s="135">
        <f t="shared" si="22"/>
        <v>35.674856106252776</v>
      </c>
      <c r="V31" s="135">
        <f t="shared" si="22"/>
        <v>36.03160466731529</v>
      </c>
      <c r="W31" s="135">
        <f t="shared" si="22"/>
        <v>36.391920713988455</v>
      </c>
      <c r="X31" s="135">
        <f t="shared" si="22"/>
        <v>36.75583992112831</v>
      </c>
      <c r="Y31" s="135">
        <f t="shared" si="22"/>
        <v>37.123398320339604</v>
      </c>
      <c r="Z31" s="135">
        <f t="shared" si="22"/>
        <v>37.494632303543</v>
      </c>
      <c r="AA31" s="135">
        <f t="shared" si="22"/>
        <v>37.869578626578445</v>
      </c>
      <c r="AB31" s="135">
        <f t="shared" si="22"/>
        <v>38.2482744128442</v>
      </c>
      <c r="AC31" s="135">
        <f t="shared" si="22"/>
        <v>38.630757156972706</v>
      </c>
      <c r="AD31" s="135">
        <f t="shared" si="22"/>
        <v>39.01706472854241</v>
      </c>
      <c r="AE31" s="135">
        <f t="shared" si="22"/>
        <v>39.407235375827796</v>
      </c>
      <c r="AF31" s="135">
        <f t="shared" si="22"/>
        <v>39.801307729586085</v>
      </c>
      <c r="AG31" s="135">
        <f t="shared" si="22"/>
        <v>40.19932080688196</v>
      </c>
      <c r="AH31" s="135">
        <f t="shared" si="22"/>
        <v>40.60131401495079</v>
      </c>
      <c r="AI31" s="135">
        <f t="shared" si="22"/>
        <v>41.00732715510033</v>
      </c>
      <c r="AJ31" s="135">
        <f t="shared" si="22"/>
        <v>41.4174004266513</v>
      </c>
      <c r="AK31" s="135">
        <f t="shared" si="22"/>
        <v>41.8315744309178</v>
      </c>
      <c r="AL31" s="135">
        <f t="shared" si="22"/>
        <v>42.24989017522701</v>
      </c>
      <c r="AM31" s="135">
        <f t="shared" si="22"/>
        <v>42.67238907697927</v>
      </c>
      <c r="AN31" s="135">
        <f t="shared" si="22"/>
        <v>43.099112967749065</v>
      </c>
      <c r="AO31" s="135">
        <f t="shared" si="22"/>
        <v>43.53010409742656</v>
      </c>
      <c r="AP31" s="135">
        <f t="shared" si="22"/>
        <v>43.965405138400826</v>
      </c>
      <c r="AQ31" s="135">
        <f t="shared" si="22"/>
        <v>44.405059189784794</v>
      </c>
      <c r="AR31" s="135">
        <f t="shared" si="22"/>
        <v>44.849109781682685</v>
      </c>
      <c r="AS31" s="135">
        <f t="shared" si="22"/>
        <v>45.29760087949947</v>
      </c>
      <c r="AT31" s="135">
        <f t="shared" si="22"/>
        <v>45.75057688829449</v>
      </c>
      <c r="AU31" s="135">
        <f t="shared" si="22"/>
        <v>46.2080826571774</v>
      </c>
      <c r="AV31" s="135">
        <f t="shared" si="22"/>
        <v>46.67016348374921</v>
      </c>
      <c r="AW31" s="135">
        <f t="shared" si="22"/>
        <v>47.136865118586655</v>
      </c>
      <c r="AX31" s="135">
        <f t="shared" si="22"/>
        <v>47.608233769772525</v>
      </c>
      <c r="AY31" s="135">
        <f t="shared" si="22"/>
        <v>48.08431610747027</v>
      </c>
      <c r="AZ31" s="135">
        <f t="shared" si="22"/>
        <v>48.565159268545</v>
      </c>
      <c r="BA31" s="135">
        <f t="shared" si="22"/>
        <v>49.05081086123046</v>
      </c>
      <c r="BB31" s="135">
        <f t="shared" si="22"/>
        <v>49.54131896984276</v>
      </c>
      <c r="BC31" s="135">
        <f t="shared" si="22"/>
        <v>50.03673215954116</v>
      </c>
      <c r="BD31" s="135">
        <f t="shared" si="22"/>
        <v>50.53709948113658</v>
      </c>
      <c r="BE31" s="135">
        <f t="shared" si="22"/>
        <v>51.04247047594791</v>
      </c>
      <c r="BF31" s="135">
        <f t="shared" si="22"/>
        <v>51.55289518070744</v>
      </c>
      <c r="BG31" s="135">
        <f t="shared" si="22"/>
        <v>52.068424132514494</v>
      </c>
      <c r="BH31" s="135">
        <f t="shared" si="22"/>
        <v>52.58910837383962</v>
      </c>
      <c r="BI31" s="135">
        <f t="shared" si="22"/>
        <v>53.114999457578065</v>
      </c>
      <c r="BJ31" s="135">
        <f t="shared" si="22"/>
        <v>53.646149452153864</v>
      </c>
      <c r="BK31" s="135">
        <f t="shared" si="22"/>
        <v>54.18261094667537</v>
      </c>
      <c r="BL31" s="135">
        <f t="shared" si="22"/>
        <v>54.72443705614212</v>
      </c>
      <c r="BM31" s="135">
        <f t="shared" si="22"/>
        <v>54.72443705614212</v>
      </c>
      <c r="BN31" s="135">
        <f t="shared" si="22"/>
        <v>54.72443705614212</v>
      </c>
      <c r="BO31" s="135">
        <f t="shared" si="22"/>
        <v>54.72443705614212</v>
      </c>
      <c r="BP31" s="135">
        <f t="shared" si="22"/>
        <v>54.72443705614212</v>
      </c>
      <c r="BQ31" s="135">
        <f aca="true" t="shared" si="23" ref="BQ31:CI31">BQ29-BQ30</f>
        <v>54.72443705614212</v>
      </c>
      <c r="BR31" s="135">
        <f t="shared" si="23"/>
        <v>54.72443705614212</v>
      </c>
      <c r="BS31" s="135">
        <f t="shared" si="23"/>
        <v>54.72443705614212</v>
      </c>
      <c r="BT31" s="135">
        <f t="shared" si="23"/>
        <v>54.72443705614212</v>
      </c>
      <c r="BU31" s="135">
        <f t="shared" si="23"/>
        <v>54.72443705614212</v>
      </c>
      <c r="BV31" s="135">
        <f t="shared" si="23"/>
        <v>54.72443705614212</v>
      </c>
      <c r="BW31" s="135">
        <f t="shared" si="23"/>
        <v>54.72443705614212</v>
      </c>
      <c r="BX31" s="135">
        <f t="shared" si="23"/>
        <v>54.72443705614212</v>
      </c>
      <c r="BY31" s="135">
        <f t="shared" si="23"/>
        <v>54.72443705614212</v>
      </c>
      <c r="BZ31" s="135">
        <f t="shared" si="23"/>
        <v>54.72443705614212</v>
      </c>
      <c r="CA31" s="135">
        <f t="shared" si="23"/>
        <v>54.72443705614212</v>
      </c>
      <c r="CB31" s="135">
        <f t="shared" si="23"/>
        <v>54.72443705614212</v>
      </c>
      <c r="CC31" s="135">
        <f t="shared" si="23"/>
        <v>54.72443705614212</v>
      </c>
      <c r="CD31" s="135">
        <f t="shared" si="23"/>
        <v>54.72443705614212</v>
      </c>
      <c r="CE31" s="135">
        <f t="shared" si="23"/>
        <v>54.72443705614212</v>
      </c>
      <c r="CF31" s="135">
        <f t="shared" si="23"/>
        <v>54.72443705614212</v>
      </c>
      <c r="CG31" s="135">
        <f t="shared" si="23"/>
        <v>54.72443705614212</v>
      </c>
      <c r="CH31" s="135">
        <f t="shared" si="23"/>
        <v>54.72443705614212</v>
      </c>
      <c r="CI31" s="135">
        <f t="shared" si="23"/>
        <v>54.72443705614212</v>
      </c>
      <c r="CJ31" s="161"/>
    </row>
    <row r="32" spans="1:88" s="98" customFormat="1" ht="12.75" customHeight="1">
      <c r="A32" s="161"/>
      <c r="B32" s="133" t="s">
        <v>44</v>
      </c>
      <c r="C32" s="161"/>
      <c r="D32" s="134">
        <f>D31*0.4</f>
        <v>12.049218143985414</v>
      </c>
      <c r="E32" s="134">
        <f aca="true" t="shared" si="24" ref="E32:BP32">E31*0.4</f>
        <v>12.169710325425275</v>
      </c>
      <c r="F32" s="134">
        <f t="shared" si="24"/>
        <v>12.291407428679534</v>
      </c>
      <c r="G32" s="134">
        <f t="shared" si="24"/>
        <v>12.414321502966317</v>
      </c>
      <c r="H32" s="134">
        <f t="shared" si="24"/>
        <v>12.538464717996</v>
      </c>
      <c r="I32" s="134">
        <f t="shared" si="24"/>
        <v>12.663849365175952</v>
      </c>
      <c r="J32" s="134">
        <f t="shared" si="24"/>
        <v>12.790487858827706</v>
      </c>
      <c r="K32" s="134">
        <f t="shared" si="24"/>
        <v>12.918392737415978</v>
      </c>
      <c r="L32" s="134">
        <f t="shared" si="24"/>
        <v>13.047576664790142</v>
      </c>
      <c r="M32" s="134">
        <f t="shared" si="24"/>
        <v>13.178052431438045</v>
      </c>
      <c r="N32" s="134">
        <f t="shared" si="24"/>
        <v>13.309832955752425</v>
      </c>
      <c r="O32" s="134">
        <f t="shared" si="24"/>
        <v>13.442931285309943</v>
      </c>
      <c r="P32" s="135">
        <f t="shared" si="24"/>
        <v>13.57736059816304</v>
      </c>
      <c r="Q32" s="135">
        <f t="shared" si="24"/>
        <v>13.713134204144673</v>
      </c>
      <c r="R32" s="135">
        <f t="shared" si="24"/>
        <v>13.85026554618612</v>
      </c>
      <c r="S32" s="135">
        <f t="shared" si="24"/>
        <v>13.98876820164798</v>
      </c>
      <c r="T32" s="135">
        <f t="shared" si="24"/>
        <v>14.128655883664472</v>
      </c>
      <c r="U32" s="135">
        <f t="shared" si="24"/>
        <v>14.269942442501112</v>
      </c>
      <c r="V32" s="135">
        <f t="shared" si="24"/>
        <v>14.412641866926117</v>
      </c>
      <c r="W32" s="135">
        <f t="shared" si="24"/>
        <v>14.556768285595382</v>
      </c>
      <c r="X32" s="135">
        <f t="shared" si="24"/>
        <v>14.702335968451326</v>
      </c>
      <c r="Y32" s="135">
        <f t="shared" si="24"/>
        <v>14.849359328135842</v>
      </c>
      <c r="Z32" s="135">
        <f t="shared" si="24"/>
        <v>14.9978529214172</v>
      </c>
      <c r="AA32" s="135">
        <f t="shared" si="24"/>
        <v>15.14783145063138</v>
      </c>
      <c r="AB32" s="135">
        <f t="shared" si="24"/>
        <v>15.299309765137679</v>
      </c>
      <c r="AC32" s="135">
        <f t="shared" si="24"/>
        <v>15.452302862789082</v>
      </c>
      <c r="AD32" s="135">
        <f t="shared" si="24"/>
        <v>15.606825891416964</v>
      </c>
      <c r="AE32" s="135">
        <f t="shared" si="24"/>
        <v>15.76289415033112</v>
      </c>
      <c r="AF32" s="135">
        <f t="shared" si="24"/>
        <v>15.920523091834434</v>
      </c>
      <c r="AG32" s="135">
        <f t="shared" si="24"/>
        <v>16.079728322752782</v>
      </c>
      <c r="AH32" s="135">
        <f t="shared" si="24"/>
        <v>16.240525605980316</v>
      </c>
      <c r="AI32" s="135">
        <f t="shared" si="24"/>
        <v>16.402930862040133</v>
      </c>
      <c r="AJ32" s="135">
        <f t="shared" si="24"/>
        <v>16.56696017066052</v>
      </c>
      <c r="AK32" s="135">
        <f t="shared" si="24"/>
        <v>16.73262977236712</v>
      </c>
      <c r="AL32" s="135">
        <f t="shared" si="24"/>
        <v>16.899956070090806</v>
      </c>
      <c r="AM32" s="135">
        <f t="shared" si="24"/>
        <v>17.06895563079171</v>
      </c>
      <c r="AN32" s="135">
        <f t="shared" si="24"/>
        <v>17.239645187099626</v>
      </c>
      <c r="AO32" s="135">
        <f t="shared" si="24"/>
        <v>17.412041638970624</v>
      </c>
      <c r="AP32" s="135">
        <f t="shared" si="24"/>
        <v>17.58616205536033</v>
      </c>
      <c r="AQ32" s="135">
        <f t="shared" si="24"/>
        <v>17.76202367591392</v>
      </c>
      <c r="AR32" s="135">
        <f t="shared" si="24"/>
        <v>17.939643912673073</v>
      </c>
      <c r="AS32" s="135">
        <f t="shared" si="24"/>
        <v>18.11904035179979</v>
      </c>
      <c r="AT32" s="135">
        <f t="shared" si="24"/>
        <v>18.300230755317795</v>
      </c>
      <c r="AU32" s="135">
        <f t="shared" si="24"/>
        <v>18.483233062870962</v>
      </c>
      <c r="AV32" s="135">
        <f t="shared" si="24"/>
        <v>18.668065393499685</v>
      </c>
      <c r="AW32" s="135">
        <f t="shared" si="24"/>
        <v>18.854746047434663</v>
      </c>
      <c r="AX32" s="135">
        <f t="shared" si="24"/>
        <v>19.04329350790901</v>
      </c>
      <c r="AY32" s="135">
        <f t="shared" si="24"/>
        <v>19.23372644298811</v>
      </c>
      <c r="AZ32" s="135">
        <f t="shared" si="24"/>
        <v>19.426063707418002</v>
      </c>
      <c r="BA32" s="135">
        <f t="shared" si="24"/>
        <v>19.620324344492186</v>
      </c>
      <c r="BB32" s="135">
        <f t="shared" si="24"/>
        <v>19.816527587937106</v>
      </c>
      <c r="BC32" s="135">
        <f t="shared" si="24"/>
        <v>20.014692863816464</v>
      </c>
      <c r="BD32" s="135">
        <f t="shared" si="24"/>
        <v>20.214839792454633</v>
      </c>
      <c r="BE32" s="135">
        <f t="shared" si="24"/>
        <v>20.416988190379165</v>
      </c>
      <c r="BF32" s="135">
        <f t="shared" si="24"/>
        <v>20.621158072282977</v>
      </c>
      <c r="BG32" s="135">
        <f t="shared" si="24"/>
        <v>20.8273696530058</v>
      </c>
      <c r="BH32" s="135">
        <f t="shared" si="24"/>
        <v>21.03564334953585</v>
      </c>
      <c r="BI32" s="135">
        <f t="shared" si="24"/>
        <v>21.245999783031227</v>
      </c>
      <c r="BJ32" s="135">
        <f t="shared" si="24"/>
        <v>21.458459780861546</v>
      </c>
      <c r="BK32" s="135">
        <f t="shared" si="24"/>
        <v>21.67304437867015</v>
      </c>
      <c r="BL32" s="135">
        <f t="shared" si="24"/>
        <v>21.88977482245685</v>
      </c>
      <c r="BM32" s="135">
        <f t="shared" si="24"/>
        <v>21.88977482245685</v>
      </c>
      <c r="BN32" s="135">
        <f t="shared" si="24"/>
        <v>21.88977482245685</v>
      </c>
      <c r="BO32" s="135">
        <f t="shared" si="24"/>
        <v>21.88977482245685</v>
      </c>
      <c r="BP32" s="135">
        <f t="shared" si="24"/>
        <v>21.88977482245685</v>
      </c>
      <c r="BQ32" s="135">
        <f aca="true" t="shared" si="25" ref="BQ32:CI32">BQ31*0.4</f>
        <v>21.88977482245685</v>
      </c>
      <c r="BR32" s="135">
        <f t="shared" si="25"/>
        <v>21.88977482245685</v>
      </c>
      <c r="BS32" s="135">
        <f t="shared" si="25"/>
        <v>21.88977482245685</v>
      </c>
      <c r="BT32" s="135">
        <f t="shared" si="25"/>
        <v>21.88977482245685</v>
      </c>
      <c r="BU32" s="135">
        <f t="shared" si="25"/>
        <v>21.88977482245685</v>
      </c>
      <c r="BV32" s="135">
        <f t="shared" si="25"/>
        <v>21.88977482245685</v>
      </c>
      <c r="BW32" s="135">
        <f t="shared" si="25"/>
        <v>21.88977482245685</v>
      </c>
      <c r="BX32" s="135">
        <f t="shared" si="25"/>
        <v>21.88977482245685</v>
      </c>
      <c r="BY32" s="135">
        <f t="shared" si="25"/>
        <v>21.88977482245685</v>
      </c>
      <c r="BZ32" s="135">
        <f t="shared" si="25"/>
        <v>21.88977482245685</v>
      </c>
      <c r="CA32" s="135">
        <f t="shared" si="25"/>
        <v>21.88977482245685</v>
      </c>
      <c r="CB32" s="135">
        <f t="shared" si="25"/>
        <v>21.88977482245685</v>
      </c>
      <c r="CC32" s="135">
        <f t="shared" si="25"/>
        <v>21.88977482245685</v>
      </c>
      <c r="CD32" s="135">
        <f t="shared" si="25"/>
        <v>21.88977482245685</v>
      </c>
      <c r="CE32" s="135">
        <f t="shared" si="25"/>
        <v>21.88977482245685</v>
      </c>
      <c r="CF32" s="135">
        <f t="shared" si="25"/>
        <v>21.88977482245685</v>
      </c>
      <c r="CG32" s="135">
        <f t="shared" si="25"/>
        <v>21.88977482245685</v>
      </c>
      <c r="CH32" s="135">
        <f t="shared" si="25"/>
        <v>21.88977482245685</v>
      </c>
      <c r="CI32" s="135">
        <f t="shared" si="25"/>
        <v>21.88977482245685</v>
      </c>
      <c r="CJ32" s="161"/>
    </row>
    <row r="33" spans="1:88" s="98" customFormat="1" ht="12.75" customHeight="1">
      <c r="A33" s="161"/>
      <c r="B33" s="133" t="s">
        <v>45</v>
      </c>
      <c r="C33" s="161"/>
      <c r="D33" s="134">
        <f>D31-D32</f>
        <v>18.07382721597812</v>
      </c>
      <c r="E33" s="134">
        <f aca="true" t="shared" si="26" ref="E33:BP33">E31-E32</f>
        <v>18.25456548813791</v>
      </c>
      <c r="F33" s="134">
        <f t="shared" si="26"/>
        <v>18.4371111430193</v>
      </c>
      <c r="G33" s="134">
        <f t="shared" si="26"/>
        <v>18.621482254449475</v>
      </c>
      <c r="H33" s="134">
        <f t="shared" si="26"/>
        <v>18.807697076993996</v>
      </c>
      <c r="I33" s="134">
        <f t="shared" si="26"/>
        <v>18.995774047763927</v>
      </c>
      <c r="J33" s="134">
        <f t="shared" si="26"/>
        <v>19.185731788241558</v>
      </c>
      <c r="K33" s="134">
        <f t="shared" si="26"/>
        <v>19.377589106123963</v>
      </c>
      <c r="L33" s="134">
        <f t="shared" si="26"/>
        <v>19.571364997185213</v>
      </c>
      <c r="M33" s="134">
        <f t="shared" si="26"/>
        <v>19.767078647157064</v>
      </c>
      <c r="N33" s="134">
        <f t="shared" si="26"/>
        <v>19.964749433628633</v>
      </c>
      <c r="O33" s="134">
        <f t="shared" si="26"/>
        <v>20.164396927964912</v>
      </c>
      <c r="P33" s="135">
        <f t="shared" si="26"/>
        <v>20.36604089724456</v>
      </c>
      <c r="Q33" s="135">
        <f t="shared" si="26"/>
        <v>20.569701306217006</v>
      </c>
      <c r="R33" s="135">
        <f t="shared" si="26"/>
        <v>20.775398319279176</v>
      </c>
      <c r="S33" s="135">
        <f t="shared" si="26"/>
        <v>20.98315230247197</v>
      </c>
      <c r="T33" s="135">
        <f t="shared" si="26"/>
        <v>21.192983825496704</v>
      </c>
      <c r="U33" s="135">
        <f t="shared" si="26"/>
        <v>21.404913663751664</v>
      </c>
      <c r="V33" s="135">
        <f t="shared" si="26"/>
        <v>21.618962800389177</v>
      </c>
      <c r="W33" s="135">
        <f t="shared" si="26"/>
        <v>21.835152428393073</v>
      </c>
      <c r="X33" s="135">
        <f t="shared" si="26"/>
        <v>22.053503952676987</v>
      </c>
      <c r="Y33" s="135">
        <f t="shared" si="26"/>
        <v>22.274038992203764</v>
      </c>
      <c r="Z33" s="135">
        <f t="shared" si="26"/>
        <v>22.4967793821258</v>
      </c>
      <c r="AA33" s="135">
        <f t="shared" si="26"/>
        <v>22.721747175947066</v>
      </c>
      <c r="AB33" s="135">
        <f t="shared" si="26"/>
        <v>22.948964647706518</v>
      </c>
      <c r="AC33" s="135">
        <f t="shared" si="26"/>
        <v>23.178454294183624</v>
      </c>
      <c r="AD33" s="135">
        <f t="shared" si="26"/>
        <v>23.410238837125444</v>
      </c>
      <c r="AE33" s="135">
        <f t="shared" si="26"/>
        <v>23.644341225496674</v>
      </c>
      <c r="AF33" s="135">
        <f t="shared" si="26"/>
        <v>23.880784637751653</v>
      </c>
      <c r="AG33" s="135">
        <f t="shared" si="26"/>
        <v>24.119592484129175</v>
      </c>
      <c r="AH33" s="135">
        <f t="shared" si="26"/>
        <v>24.36078840897047</v>
      </c>
      <c r="AI33" s="135">
        <f t="shared" si="26"/>
        <v>24.604396293060194</v>
      </c>
      <c r="AJ33" s="135">
        <f t="shared" si="26"/>
        <v>24.85044025599078</v>
      </c>
      <c r="AK33" s="135">
        <f t="shared" si="26"/>
        <v>25.09894465855068</v>
      </c>
      <c r="AL33" s="135">
        <f t="shared" si="26"/>
        <v>25.349934105136203</v>
      </c>
      <c r="AM33" s="135">
        <f t="shared" si="26"/>
        <v>25.603433446187562</v>
      </c>
      <c r="AN33" s="135">
        <f t="shared" si="26"/>
        <v>25.85946778064944</v>
      </c>
      <c r="AO33" s="135">
        <f t="shared" si="26"/>
        <v>26.118062458455935</v>
      </c>
      <c r="AP33" s="135">
        <f t="shared" si="26"/>
        <v>26.379243083040496</v>
      </c>
      <c r="AQ33" s="135">
        <f t="shared" si="26"/>
        <v>26.643035513870874</v>
      </c>
      <c r="AR33" s="135">
        <f t="shared" si="26"/>
        <v>26.909465869009612</v>
      </c>
      <c r="AS33" s="135">
        <f t="shared" si="26"/>
        <v>27.17856052769968</v>
      </c>
      <c r="AT33" s="135">
        <f t="shared" si="26"/>
        <v>27.450346132976694</v>
      </c>
      <c r="AU33" s="135">
        <f t="shared" si="26"/>
        <v>27.724849594306438</v>
      </c>
      <c r="AV33" s="135">
        <f t="shared" si="26"/>
        <v>28.002098090249522</v>
      </c>
      <c r="AW33" s="135">
        <f t="shared" si="26"/>
        <v>28.282119071151993</v>
      </c>
      <c r="AX33" s="135">
        <f t="shared" si="26"/>
        <v>28.564940261863516</v>
      </c>
      <c r="AY33" s="135">
        <f t="shared" si="26"/>
        <v>28.85058966448216</v>
      </c>
      <c r="AZ33" s="135">
        <f t="shared" si="26"/>
        <v>29.139095561127</v>
      </c>
      <c r="BA33" s="135">
        <f t="shared" si="26"/>
        <v>29.430486516738274</v>
      </c>
      <c r="BB33" s="135">
        <f t="shared" si="26"/>
        <v>29.724791381905657</v>
      </c>
      <c r="BC33" s="135">
        <f t="shared" si="26"/>
        <v>30.022039295724696</v>
      </c>
      <c r="BD33" s="135">
        <f t="shared" si="26"/>
        <v>30.322259688681946</v>
      </c>
      <c r="BE33" s="135">
        <f t="shared" si="26"/>
        <v>30.625482285568744</v>
      </c>
      <c r="BF33" s="135">
        <f t="shared" si="26"/>
        <v>30.93173710842446</v>
      </c>
      <c r="BG33" s="135">
        <f t="shared" si="26"/>
        <v>31.241054479508694</v>
      </c>
      <c r="BH33" s="135">
        <f t="shared" si="26"/>
        <v>31.553465024303772</v>
      </c>
      <c r="BI33" s="135">
        <f t="shared" si="26"/>
        <v>31.86899967454684</v>
      </c>
      <c r="BJ33" s="135">
        <f t="shared" si="26"/>
        <v>32.18768967129232</v>
      </c>
      <c r="BK33" s="135">
        <f t="shared" si="26"/>
        <v>32.50956656800522</v>
      </c>
      <c r="BL33" s="135">
        <f t="shared" si="26"/>
        <v>32.83466223368527</v>
      </c>
      <c r="BM33" s="135">
        <f t="shared" si="26"/>
        <v>32.83466223368527</v>
      </c>
      <c r="BN33" s="135">
        <f t="shared" si="26"/>
        <v>32.83466223368527</v>
      </c>
      <c r="BO33" s="135">
        <f t="shared" si="26"/>
        <v>32.83466223368527</v>
      </c>
      <c r="BP33" s="135">
        <f t="shared" si="26"/>
        <v>32.83466223368527</v>
      </c>
      <c r="BQ33" s="135">
        <f aca="true" t="shared" si="27" ref="BQ33:CI33">BQ31-BQ32</f>
        <v>32.83466223368527</v>
      </c>
      <c r="BR33" s="135">
        <f t="shared" si="27"/>
        <v>32.83466223368527</v>
      </c>
      <c r="BS33" s="135">
        <f t="shared" si="27"/>
        <v>32.83466223368527</v>
      </c>
      <c r="BT33" s="135">
        <f t="shared" si="27"/>
        <v>32.83466223368527</v>
      </c>
      <c r="BU33" s="135">
        <f t="shared" si="27"/>
        <v>32.83466223368527</v>
      </c>
      <c r="BV33" s="135">
        <f t="shared" si="27"/>
        <v>32.83466223368527</v>
      </c>
      <c r="BW33" s="135">
        <f t="shared" si="27"/>
        <v>32.83466223368527</v>
      </c>
      <c r="BX33" s="135">
        <f t="shared" si="27"/>
        <v>32.83466223368527</v>
      </c>
      <c r="BY33" s="135">
        <f t="shared" si="27"/>
        <v>32.83466223368527</v>
      </c>
      <c r="BZ33" s="135">
        <f t="shared" si="27"/>
        <v>32.83466223368527</v>
      </c>
      <c r="CA33" s="135">
        <f t="shared" si="27"/>
        <v>32.83466223368527</v>
      </c>
      <c r="CB33" s="135">
        <f t="shared" si="27"/>
        <v>32.83466223368527</v>
      </c>
      <c r="CC33" s="135">
        <f t="shared" si="27"/>
        <v>32.83466223368527</v>
      </c>
      <c r="CD33" s="135">
        <f t="shared" si="27"/>
        <v>32.83466223368527</v>
      </c>
      <c r="CE33" s="135">
        <f t="shared" si="27"/>
        <v>32.83466223368527</v>
      </c>
      <c r="CF33" s="135">
        <f t="shared" si="27"/>
        <v>32.83466223368527</v>
      </c>
      <c r="CG33" s="135">
        <f t="shared" si="27"/>
        <v>32.83466223368527</v>
      </c>
      <c r="CH33" s="135">
        <f t="shared" si="27"/>
        <v>32.83466223368527</v>
      </c>
      <c r="CI33" s="135">
        <f t="shared" si="27"/>
        <v>32.83466223368527</v>
      </c>
      <c r="CJ33" s="161"/>
    </row>
    <row r="34" spans="1:88" s="98" customFormat="1" ht="12.75" customHeight="1">
      <c r="A34" s="161"/>
      <c r="B34" s="133" t="s">
        <v>46</v>
      </c>
      <c r="C34" s="161"/>
      <c r="D34" s="134">
        <f>D3+D2-C2-C3</f>
        <v>2371.5528287992497</v>
      </c>
      <c r="E34" s="134">
        <f aca="true" t="shared" si="28" ref="E34:BP34">E3+E2-D2-D3</f>
        <v>-202.82850542375445</v>
      </c>
      <c r="F34" s="134">
        <f t="shared" si="28"/>
        <v>-204.85679047799204</v>
      </c>
      <c r="G34" s="134">
        <f t="shared" si="28"/>
        <v>-206.9053583827722</v>
      </c>
      <c r="H34" s="134">
        <f t="shared" si="28"/>
        <v>-208.97441196659975</v>
      </c>
      <c r="I34" s="134">
        <f t="shared" si="28"/>
        <v>-211.0641560862657</v>
      </c>
      <c r="J34" s="134">
        <f t="shared" si="28"/>
        <v>-213.17479764712834</v>
      </c>
      <c r="K34" s="134">
        <f t="shared" si="28"/>
        <v>-215.30654562359973</v>
      </c>
      <c r="L34" s="134">
        <f t="shared" si="28"/>
        <v>-217.45961107983567</v>
      </c>
      <c r="M34" s="134">
        <f t="shared" si="28"/>
        <v>-219.63420719063402</v>
      </c>
      <c r="N34" s="134">
        <f t="shared" si="28"/>
        <v>-221.83054926254044</v>
      </c>
      <c r="O34" s="134">
        <f t="shared" si="28"/>
        <v>-224.0488547551658</v>
      </c>
      <c r="P34" s="135">
        <f t="shared" si="28"/>
        <v>2672.325087771272</v>
      </c>
      <c r="Q34" s="135">
        <f t="shared" si="28"/>
        <v>-228.55223673574483</v>
      </c>
      <c r="R34" s="135">
        <f t="shared" si="28"/>
        <v>-230.83775910310214</v>
      </c>
      <c r="S34" s="135">
        <f t="shared" si="28"/>
        <v>-233.14613669413302</v>
      </c>
      <c r="T34" s="135">
        <f t="shared" si="28"/>
        <v>-235.47759806107433</v>
      </c>
      <c r="U34" s="135">
        <f t="shared" si="28"/>
        <v>-237.83237404168517</v>
      </c>
      <c r="V34" s="135">
        <f t="shared" si="28"/>
        <v>-240.210697782102</v>
      </c>
      <c r="W34" s="135">
        <f t="shared" si="28"/>
        <v>-242.61280475992294</v>
      </c>
      <c r="X34" s="135">
        <f t="shared" si="28"/>
        <v>-245.0389328075221</v>
      </c>
      <c r="Y34" s="135">
        <f t="shared" si="28"/>
        <v>-247.4893221355975</v>
      </c>
      <c r="Z34" s="135">
        <f t="shared" si="28"/>
        <v>-249.96421535695345</v>
      </c>
      <c r="AA34" s="135">
        <f t="shared" si="28"/>
        <v>-252.46385751052304</v>
      </c>
      <c r="AB34" s="135">
        <f t="shared" si="28"/>
        <v>3011.242797550283</v>
      </c>
      <c r="AC34" s="135">
        <f t="shared" si="28"/>
        <v>-257.5383810464846</v>
      </c>
      <c r="AD34" s="135">
        <f t="shared" si="28"/>
        <v>-260.1137648569493</v>
      </c>
      <c r="AE34" s="135">
        <f t="shared" si="28"/>
        <v>-262.7149025055187</v>
      </c>
      <c r="AF34" s="135">
        <f t="shared" si="28"/>
        <v>-265.3420515305743</v>
      </c>
      <c r="AG34" s="135">
        <f t="shared" si="28"/>
        <v>-267.9954720458795</v>
      </c>
      <c r="AH34" s="135">
        <f t="shared" si="28"/>
        <v>-270.67542676633866</v>
      </c>
      <c r="AI34" s="135">
        <f t="shared" si="28"/>
        <v>-273.3821810340021</v>
      </c>
      <c r="AJ34" s="135">
        <f t="shared" si="28"/>
        <v>-276.1160028443421</v>
      </c>
      <c r="AK34" s="135">
        <f t="shared" si="28"/>
        <v>-278.87716287278545</v>
      </c>
      <c r="AL34" s="135">
        <f t="shared" si="28"/>
        <v>-281.6659345015132</v>
      </c>
      <c r="AM34" s="135">
        <f t="shared" si="28"/>
        <v>-284.4825938465284</v>
      </c>
      <c r="AN34" s="135">
        <f t="shared" si="28"/>
        <v>3393.143756084274</v>
      </c>
      <c r="AO34" s="135">
        <f t="shared" si="28"/>
        <v>-290.2006939828434</v>
      </c>
      <c r="AP34" s="135">
        <f t="shared" si="28"/>
        <v>-293.10270092267183</v>
      </c>
      <c r="AQ34" s="135">
        <f t="shared" si="28"/>
        <v>-296.03372793189874</v>
      </c>
      <c r="AR34" s="135">
        <f t="shared" si="28"/>
        <v>-298.99406521121773</v>
      </c>
      <c r="AS34" s="135">
        <f t="shared" si="28"/>
        <v>-301.9840058633299</v>
      </c>
      <c r="AT34" s="135">
        <f t="shared" si="28"/>
        <v>-305.00384592196315</v>
      </c>
      <c r="AU34" s="135">
        <f t="shared" si="28"/>
        <v>-308.0538843811828</v>
      </c>
      <c r="AV34" s="135">
        <f t="shared" si="28"/>
        <v>-311.13442322499463</v>
      </c>
      <c r="AW34" s="135">
        <f t="shared" si="28"/>
        <v>-314.2457674572447</v>
      </c>
      <c r="AX34" s="135">
        <f t="shared" si="28"/>
        <v>-317.38822513181697</v>
      </c>
      <c r="AY34" s="135">
        <f t="shared" si="28"/>
        <v>-320.5621073831351</v>
      </c>
      <c r="AZ34" s="135">
        <f t="shared" si="28"/>
        <v>3823.479315191766</v>
      </c>
      <c r="BA34" s="135">
        <f t="shared" si="28"/>
        <v>-327.0054057415364</v>
      </c>
      <c r="BB34" s="135">
        <f t="shared" si="28"/>
        <v>-330.2754597989515</v>
      </c>
      <c r="BC34" s="135">
        <f t="shared" si="28"/>
        <v>-333.57821439694135</v>
      </c>
      <c r="BD34" s="135">
        <f t="shared" si="28"/>
        <v>-336.9139965409104</v>
      </c>
      <c r="BE34" s="135">
        <f t="shared" si="28"/>
        <v>-340.2831365063198</v>
      </c>
      <c r="BF34" s="135">
        <f t="shared" si="28"/>
        <v>-343.6859678713827</v>
      </c>
      <c r="BG34" s="135">
        <f t="shared" si="28"/>
        <v>-347.12282755009664</v>
      </c>
      <c r="BH34" s="135">
        <f t="shared" si="28"/>
        <v>-350.5940558255975</v>
      </c>
      <c r="BI34" s="135">
        <f t="shared" si="28"/>
        <v>-354.09999638385375</v>
      </c>
      <c r="BJ34" s="135">
        <f t="shared" si="28"/>
        <v>-357.6409963476923</v>
      </c>
      <c r="BK34" s="135">
        <f t="shared" si="28"/>
        <v>-361.2174063111691</v>
      </c>
      <c r="BL34" s="135">
        <f t="shared" si="28"/>
        <v>4013.125384117087</v>
      </c>
      <c r="BM34" s="135">
        <f t="shared" si="28"/>
        <v>-364.82958037428125</v>
      </c>
      <c r="BN34" s="135">
        <f t="shared" si="28"/>
        <v>-364.82958037428034</v>
      </c>
      <c r="BO34" s="135">
        <f t="shared" si="28"/>
        <v>-364.8295803742808</v>
      </c>
      <c r="BP34" s="135">
        <f t="shared" si="28"/>
        <v>-364.8295803742808</v>
      </c>
      <c r="BQ34" s="135">
        <f aca="true" t="shared" si="29" ref="BQ34:CI34">BQ3+BQ2-BP2-BP3</f>
        <v>-364.8295803742808</v>
      </c>
      <c r="BR34" s="135">
        <f t="shared" si="29"/>
        <v>-364.8295803742808</v>
      </c>
      <c r="BS34" s="135">
        <f t="shared" si="29"/>
        <v>-364.829580374281</v>
      </c>
      <c r="BT34" s="135">
        <f t="shared" si="29"/>
        <v>-364.8295803742808</v>
      </c>
      <c r="BU34" s="135">
        <f t="shared" si="29"/>
        <v>-364.8295803742808</v>
      </c>
      <c r="BV34" s="135">
        <f t="shared" si="29"/>
        <v>-364.8295803742808</v>
      </c>
      <c r="BW34" s="135">
        <f t="shared" si="29"/>
        <v>-364.82958037428085</v>
      </c>
      <c r="BX34" s="135">
        <f t="shared" si="29"/>
        <v>3648.2958037428075</v>
      </c>
      <c r="BY34" s="135">
        <f t="shared" si="29"/>
        <v>-364.82958037428034</v>
      </c>
      <c r="BZ34" s="135">
        <f t="shared" si="29"/>
        <v>-364.8295803742808</v>
      </c>
      <c r="CA34" s="135">
        <f t="shared" si="29"/>
        <v>-364.8295803742808</v>
      </c>
      <c r="CB34" s="135">
        <f t="shared" si="29"/>
        <v>-364.8295803742808</v>
      </c>
      <c r="CC34" s="135">
        <f t="shared" si="29"/>
        <v>-364.8295803742808</v>
      </c>
      <c r="CD34" s="135">
        <f t="shared" si="29"/>
        <v>-364.829580374281</v>
      </c>
      <c r="CE34" s="135">
        <f t="shared" si="29"/>
        <v>-364.8295803742808</v>
      </c>
      <c r="CF34" s="135">
        <f t="shared" si="29"/>
        <v>-364.8295803742808</v>
      </c>
      <c r="CG34" s="135">
        <f t="shared" si="29"/>
        <v>-364.8295803742808</v>
      </c>
      <c r="CH34" s="135">
        <f t="shared" si="29"/>
        <v>-364.82958037428085</v>
      </c>
      <c r="CI34" s="135">
        <f t="shared" si="29"/>
        <v>-504.8295803742855</v>
      </c>
      <c r="CJ34" s="161"/>
    </row>
    <row r="35" spans="1:88" s="98" customFormat="1" ht="12.75" customHeight="1" thickBot="1">
      <c r="A35" s="161"/>
      <c r="B35" s="163" t="s">
        <v>47</v>
      </c>
      <c r="C35" s="164"/>
      <c r="D35" s="165">
        <f>D33-D34</f>
        <v>-2353.4790015832714</v>
      </c>
      <c r="E35" s="165">
        <f aca="true" t="shared" si="30" ref="E35:BP35">E33-E34</f>
        <v>221.08307091189235</v>
      </c>
      <c r="F35" s="165">
        <f t="shared" si="30"/>
        <v>223.29390162101134</v>
      </c>
      <c r="G35" s="165">
        <f t="shared" si="30"/>
        <v>225.52684063722165</v>
      </c>
      <c r="H35" s="165">
        <f t="shared" si="30"/>
        <v>227.78210904359375</v>
      </c>
      <c r="I35" s="165">
        <f t="shared" si="30"/>
        <v>230.05993013402963</v>
      </c>
      <c r="J35" s="165">
        <f t="shared" si="30"/>
        <v>232.3605294353699</v>
      </c>
      <c r="K35" s="165">
        <f t="shared" si="30"/>
        <v>234.6841347297237</v>
      </c>
      <c r="L35" s="165">
        <f t="shared" si="30"/>
        <v>237.03097607702088</v>
      </c>
      <c r="M35" s="165">
        <f t="shared" si="30"/>
        <v>239.40128583779108</v>
      </c>
      <c r="N35" s="165">
        <f t="shared" si="30"/>
        <v>241.79529869616908</v>
      </c>
      <c r="O35" s="165">
        <f t="shared" si="30"/>
        <v>244.2132516831307</v>
      </c>
      <c r="P35" s="166">
        <f t="shared" si="30"/>
        <v>-2651.9590468740275</v>
      </c>
      <c r="Q35" s="166">
        <f t="shared" si="30"/>
        <v>249.12193804196184</v>
      </c>
      <c r="R35" s="166">
        <f t="shared" si="30"/>
        <v>251.61315742238133</v>
      </c>
      <c r="S35" s="166">
        <f t="shared" si="30"/>
        <v>254.129288996605</v>
      </c>
      <c r="T35" s="166">
        <f t="shared" si="30"/>
        <v>256.67058188657103</v>
      </c>
      <c r="U35" s="166">
        <f t="shared" si="30"/>
        <v>259.2372877054368</v>
      </c>
      <c r="V35" s="166">
        <f t="shared" si="30"/>
        <v>261.82966058249116</v>
      </c>
      <c r="W35" s="166">
        <f t="shared" si="30"/>
        <v>264.447957188316</v>
      </c>
      <c r="X35" s="166">
        <f t="shared" si="30"/>
        <v>267.09243676019906</v>
      </c>
      <c r="Y35" s="166">
        <f t="shared" si="30"/>
        <v>269.76336112780126</v>
      </c>
      <c r="Z35" s="166">
        <f t="shared" si="30"/>
        <v>272.46099473907924</v>
      </c>
      <c r="AA35" s="166">
        <f t="shared" si="30"/>
        <v>275.1856046864701</v>
      </c>
      <c r="AB35" s="166">
        <f t="shared" si="30"/>
        <v>-2988.2938329025765</v>
      </c>
      <c r="AC35" s="166">
        <f t="shared" si="30"/>
        <v>280.7168353406682</v>
      </c>
      <c r="AD35" s="166">
        <f t="shared" si="30"/>
        <v>283.52400369407474</v>
      </c>
      <c r="AE35" s="166">
        <f t="shared" si="30"/>
        <v>286.35924373101534</v>
      </c>
      <c r="AF35" s="166">
        <f t="shared" si="30"/>
        <v>289.22283616832595</v>
      </c>
      <c r="AG35" s="166">
        <f t="shared" si="30"/>
        <v>292.1150645300087</v>
      </c>
      <c r="AH35" s="166">
        <f t="shared" si="30"/>
        <v>295.0362151753091</v>
      </c>
      <c r="AI35" s="166">
        <f t="shared" si="30"/>
        <v>297.98657732706226</v>
      </c>
      <c r="AJ35" s="166">
        <f t="shared" si="30"/>
        <v>300.9664431003329</v>
      </c>
      <c r="AK35" s="166">
        <f t="shared" si="30"/>
        <v>303.97610753133614</v>
      </c>
      <c r="AL35" s="166">
        <f t="shared" si="30"/>
        <v>307.0158686066494</v>
      </c>
      <c r="AM35" s="166">
        <f t="shared" si="30"/>
        <v>310.086027292716</v>
      </c>
      <c r="AN35" s="166">
        <f t="shared" si="30"/>
        <v>-3367.2842883036246</v>
      </c>
      <c r="AO35" s="166">
        <f t="shared" si="30"/>
        <v>316.31875644129934</v>
      </c>
      <c r="AP35" s="166">
        <f t="shared" si="30"/>
        <v>319.4819440057123</v>
      </c>
      <c r="AQ35" s="166">
        <f t="shared" si="30"/>
        <v>322.6767634457696</v>
      </c>
      <c r="AR35" s="166">
        <f t="shared" si="30"/>
        <v>325.90353108022737</v>
      </c>
      <c r="AS35" s="166">
        <f t="shared" si="30"/>
        <v>329.1625663910296</v>
      </c>
      <c r="AT35" s="166">
        <f t="shared" si="30"/>
        <v>332.4541920549398</v>
      </c>
      <c r="AU35" s="166">
        <f t="shared" si="30"/>
        <v>335.7787339754892</v>
      </c>
      <c r="AV35" s="166">
        <f t="shared" si="30"/>
        <v>339.1365213152442</v>
      </c>
      <c r="AW35" s="166">
        <f t="shared" si="30"/>
        <v>342.5278865283967</v>
      </c>
      <c r="AX35" s="166">
        <f t="shared" si="30"/>
        <v>345.9531653936805</v>
      </c>
      <c r="AY35" s="166">
        <f t="shared" si="30"/>
        <v>349.4126970476173</v>
      </c>
      <c r="AZ35" s="166">
        <f t="shared" si="30"/>
        <v>-3794.3402196306392</v>
      </c>
      <c r="BA35" s="166">
        <f t="shared" si="30"/>
        <v>356.43589225827463</v>
      </c>
      <c r="BB35" s="166">
        <f t="shared" si="30"/>
        <v>360.00025118085716</v>
      </c>
      <c r="BC35" s="166">
        <f t="shared" si="30"/>
        <v>363.60025369266606</v>
      </c>
      <c r="BD35" s="166">
        <f t="shared" si="30"/>
        <v>367.2362562295923</v>
      </c>
      <c r="BE35" s="166">
        <f t="shared" si="30"/>
        <v>370.90861879188856</v>
      </c>
      <c r="BF35" s="166">
        <f t="shared" si="30"/>
        <v>374.6177049798071</v>
      </c>
      <c r="BG35" s="166">
        <f t="shared" si="30"/>
        <v>378.36388202960535</v>
      </c>
      <c r="BH35" s="166">
        <f t="shared" si="30"/>
        <v>382.14752084990124</v>
      </c>
      <c r="BI35" s="166">
        <f t="shared" si="30"/>
        <v>385.9689960584006</v>
      </c>
      <c r="BJ35" s="166">
        <f t="shared" si="30"/>
        <v>389.8286860189846</v>
      </c>
      <c r="BK35" s="166">
        <f t="shared" si="30"/>
        <v>393.7269728791743</v>
      </c>
      <c r="BL35" s="166">
        <f t="shared" si="30"/>
        <v>-3980.2907218834016</v>
      </c>
      <c r="BM35" s="166">
        <f t="shared" si="30"/>
        <v>397.6642426079665</v>
      </c>
      <c r="BN35" s="166">
        <f t="shared" si="30"/>
        <v>397.6642426079656</v>
      </c>
      <c r="BO35" s="166">
        <f t="shared" si="30"/>
        <v>397.66424260796606</v>
      </c>
      <c r="BP35" s="166">
        <f t="shared" si="30"/>
        <v>397.66424260796606</v>
      </c>
      <c r="BQ35" s="166">
        <f aca="true" t="shared" si="31" ref="BQ35:CI35">BQ33-BQ34</f>
        <v>397.66424260796606</v>
      </c>
      <c r="BR35" s="166">
        <f t="shared" si="31"/>
        <v>397.66424260796606</v>
      </c>
      <c r="BS35" s="166">
        <f t="shared" si="31"/>
        <v>397.6642426079663</v>
      </c>
      <c r="BT35" s="166">
        <f t="shared" si="31"/>
        <v>397.66424260796606</v>
      </c>
      <c r="BU35" s="166">
        <f t="shared" si="31"/>
        <v>397.66424260796606</v>
      </c>
      <c r="BV35" s="166">
        <f t="shared" si="31"/>
        <v>397.66424260796606</v>
      </c>
      <c r="BW35" s="166">
        <f t="shared" si="31"/>
        <v>397.6642426079661</v>
      </c>
      <c r="BX35" s="166">
        <f t="shared" si="31"/>
        <v>-3615.461141509122</v>
      </c>
      <c r="BY35" s="166">
        <f t="shared" si="31"/>
        <v>397.6642426079656</v>
      </c>
      <c r="BZ35" s="166">
        <f t="shared" si="31"/>
        <v>397.66424260796606</v>
      </c>
      <c r="CA35" s="166">
        <f t="shared" si="31"/>
        <v>397.66424260796606</v>
      </c>
      <c r="CB35" s="166">
        <f t="shared" si="31"/>
        <v>397.66424260796606</v>
      </c>
      <c r="CC35" s="166">
        <f t="shared" si="31"/>
        <v>397.66424260796606</v>
      </c>
      <c r="CD35" s="166">
        <f t="shared" si="31"/>
        <v>397.6642426079663</v>
      </c>
      <c r="CE35" s="166">
        <f t="shared" si="31"/>
        <v>397.66424260796606</v>
      </c>
      <c r="CF35" s="166">
        <f t="shared" si="31"/>
        <v>397.66424260796606</v>
      </c>
      <c r="CG35" s="166">
        <f t="shared" si="31"/>
        <v>397.66424260796606</v>
      </c>
      <c r="CH35" s="166">
        <f t="shared" si="31"/>
        <v>397.6642426079661</v>
      </c>
      <c r="CI35" s="166">
        <f t="shared" si="31"/>
        <v>537.6642426079708</v>
      </c>
      <c r="CJ35" s="161"/>
    </row>
    <row r="36" spans="1:88" s="98" customFormat="1" ht="12.75" customHeight="1">
      <c r="A36" s="161"/>
      <c r="B36" s="133" t="s">
        <v>48</v>
      </c>
      <c r="C36" s="161"/>
      <c r="D36" s="134">
        <f>D7-C7</f>
        <v>2353.479001583272</v>
      </c>
      <c r="E36" s="134">
        <f aca="true" t="shared" si="32" ref="E36:BP36">E7-D7</f>
        <v>-214.0226339071428</v>
      </c>
      <c r="F36" s="134">
        <f t="shared" si="32"/>
        <v>-216.87553251798272</v>
      </c>
      <c r="G36" s="134">
        <f t="shared" si="32"/>
        <v>-219.75909813174735</v>
      </c>
      <c r="H36" s="134">
        <f t="shared" si="32"/>
        <v>-222.67364383251447</v>
      </c>
      <c r="I36" s="134">
        <f t="shared" si="32"/>
        <v>-225.61948585444816</v>
      </c>
      <c r="J36" s="134">
        <f t="shared" si="32"/>
        <v>-228.5969436133514</v>
      </c>
      <c r="K36" s="134">
        <f t="shared" si="32"/>
        <v>-231.60633973854556</v>
      </c>
      <c r="L36" s="134">
        <f t="shared" si="32"/>
        <v>-234.64800010505814</v>
      </c>
      <c r="M36" s="134">
        <f t="shared" si="32"/>
        <v>-237.72225386614372</v>
      </c>
      <c r="N36" s="134">
        <f t="shared" si="32"/>
        <v>-240.82943348612008</v>
      </c>
      <c r="O36" s="134">
        <f t="shared" si="32"/>
        <v>-81.12563653021743</v>
      </c>
      <c r="P36" s="135">
        <f t="shared" si="32"/>
        <v>2651.9590468740275</v>
      </c>
      <c r="Q36" s="135">
        <f t="shared" si="32"/>
        <v>-241.16606090133973</v>
      </c>
      <c r="R36" s="135">
        <f t="shared" si="32"/>
        <v>-244.38077846446322</v>
      </c>
      <c r="S36" s="135">
        <f t="shared" si="32"/>
        <v>-247.63005237408015</v>
      </c>
      <c r="T36" s="135">
        <f t="shared" si="32"/>
        <v>-250.91423542116854</v>
      </c>
      <c r="U36" s="135">
        <f t="shared" si="32"/>
        <v>-254.23368394629824</v>
      </c>
      <c r="V36" s="135">
        <f t="shared" si="32"/>
        <v>-257.58875787519105</v>
      </c>
      <c r="W36" s="135">
        <f t="shared" si="32"/>
        <v>-260.97982075464165</v>
      </c>
      <c r="X36" s="135">
        <f t="shared" si="32"/>
        <v>-264.4072397887885</v>
      </c>
      <c r="Y36" s="135">
        <f t="shared" si="32"/>
        <v>-267.87138587575714</v>
      </c>
      <c r="Z36" s="135">
        <f t="shared" si="32"/>
        <v>-271.3726336446623</v>
      </c>
      <c r="AA36" s="135">
        <f t="shared" si="32"/>
        <v>-91.41439782763706</v>
      </c>
      <c r="AB36" s="135">
        <f t="shared" si="32"/>
        <v>2988.2938329025765</v>
      </c>
      <c r="AC36" s="135">
        <f t="shared" si="32"/>
        <v>-271.7519538419606</v>
      </c>
      <c r="AD36" s="135">
        <f t="shared" si="32"/>
        <v>-275.37437805689297</v>
      </c>
      <c r="AE36" s="135">
        <f t="shared" si="32"/>
        <v>-279.0357412280041</v>
      </c>
      <c r="AF36" s="135">
        <f t="shared" si="32"/>
        <v>-282.7364408889989</v>
      </c>
      <c r="AG36" s="135">
        <f t="shared" si="32"/>
        <v>-286.4768785733486</v>
      </c>
      <c r="AH36" s="135">
        <f t="shared" si="32"/>
        <v>-290.2574598543688</v>
      </c>
      <c r="AI36" s="135">
        <f t="shared" si="32"/>
        <v>-294.0785943856854</v>
      </c>
      <c r="AJ36" s="135">
        <f t="shared" si="32"/>
        <v>-297.94069594211294</v>
      </c>
      <c r="AK36" s="135">
        <f t="shared" si="32"/>
        <v>-301.84418246094253</v>
      </c>
      <c r="AL36" s="135">
        <f t="shared" si="32"/>
        <v>-305.78947608363865</v>
      </c>
      <c r="AM36" s="135">
        <f t="shared" si="32"/>
        <v>-103.00803158662302</v>
      </c>
      <c r="AN36" s="135">
        <f t="shared" si="32"/>
        <v>3367.2842883036246</v>
      </c>
      <c r="AO36" s="135">
        <f t="shared" si="32"/>
        <v>-306.2169035763882</v>
      </c>
      <c r="AP36" s="135">
        <f t="shared" si="32"/>
        <v>-310.29874185153085</v>
      </c>
      <c r="AQ36" s="135">
        <f t="shared" si="32"/>
        <v>-314.4244575171424</v>
      </c>
      <c r="AR36" s="135">
        <f t="shared" si="32"/>
        <v>-318.59449852415173</v>
      </c>
      <c r="AS36" s="135">
        <f t="shared" si="32"/>
        <v>-322.80931733052626</v>
      </c>
      <c r="AT36" s="135">
        <f t="shared" si="32"/>
        <v>-327.0693709464283</v>
      </c>
      <c r="AU36" s="135">
        <f t="shared" si="32"/>
        <v>-331.37512097981676</v>
      </c>
      <c r="AV36" s="135">
        <f t="shared" si="32"/>
        <v>-335.7270336825112</v>
      </c>
      <c r="AW36" s="135">
        <f t="shared" si="32"/>
        <v>-340.1255799967113</v>
      </c>
      <c r="AX36" s="135">
        <f t="shared" si="32"/>
        <v>-344.5712356019852</v>
      </c>
      <c r="AY36" s="135">
        <f t="shared" si="32"/>
        <v>-116.0720282964325</v>
      </c>
      <c r="AZ36" s="135">
        <f t="shared" si="32"/>
        <v>3794.3402196306392</v>
      </c>
      <c r="BA36" s="135">
        <f t="shared" si="32"/>
        <v>-345.0528715993828</v>
      </c>
      <c r="BB36" s="135">
        <f t="shared" si="32"/>
        <v>-349.6523891367633</v>
      </c>
      <c r="BC36" s="135">
        <f t="shared" si="32"/>
        <v>-354.3013488159827</v>
      </c>
      <c r="BD36" s="135">
        <f t="shared" si="32"/>
        <v>-359.0002553993568</v>
      </c>
      <c r="BE36" s="135">
        <f t="shared" si="32"/>
        <v>-363.74961872785116</v>
      </c>
      <c r="BF36" s="135">
        <f t="shared" si="32"/>
        <v>-368.54995377195314</v>
      </c>
      <c r="BG36" s="135">
        <f t="shared" si="32"/>
        <v>-373.4017806830673</v>
      </c>
      <c r="BH36" s="135">
        <f t="shared" si="32"/>
        <v>-378.30562484541235</v>
      </c>
      <c r="BI36" s="135">
        <f t="shared" si="32"/>
        <v>-383.262016928448</v>
      </c>
      <c r="BJ36" s="135">
        <f t="shared" si="32"/>
        <v>-388.27149293981734</v>
      </c>
      <c r="BK36" s="135">
        <f t="shared" si="32"/>
        <v>-130.7928667826044</v>
      </c>
      <c r="BL36" s="135">
        <f t="shared" si="32"/>
        <v>3980.2907218834016</v>
      </c>
      <c r="BM36" s="135">
        <f t="shared" si="32"/>
        <v>-385.7233704423161</v>
      </c>
      <c r="BN36" s="135">
        <f t="shared" si="32"/>
        <v>-386.8805405536418</v>
      </c>
      <c r="BO36" s="135">
        <f t="shared" si="32"/>
        <v>-388.0411821753037</v>
      </c>
      <c r="BP36" s="135">
        <f t="shared" si="32"/>
        <v>-389.20530572183</v>
      </c>
      <c r="BQ36" s="135">
        <f aca="true" t="shared" si="33" ref="BQ36:CI36">BQ7-BP7</f>
        <v>-390.37292163899497</v>
      </c>
      <c r="BR36" s="135">
        <f t="shared" si="33"/>
        <v>-391.54404040391205</v>
      </c>
      <c r="BS36" s="135">
        <f t="shared" si="33"/>
        <v>-392.71867252512425</v>
      </c>
      <c r="BT36" s="135">
        <f t="shared" si="33"/>
        <v>-393.89682854269927</v>
      </c>
      <c r="BU36" s="135">
        <f t="shared" si="33"/>
        <v>-395.0785190283274</v>
      </c>
      <c r="BV36" s="135">
        <f t="shared" si="33"/>
        <v>-396.26375458541236</v>
      </c>
      <c r="BW36" s="135">
        <f t="shared" si="33"/>
        <v>-70.56558626583973</v>
      </c>
      <c r="BX36" s="135">
        <f t="shared" si="33"/>
        <v>3615.461141509122</v>
      </c>
      <c r="BY36" s="135">
        <f t="shared" si="33"/>
        <v>-386.81785918343803</v>
      </c>
      <c r="BZ36" s="135">
        <f t="shared" si="33"/>
        <v>-387.97831276098896</v>
      </c>
      <c r="CA36" s="135">
        <f t="shared" si="33"/>
        <v>-389.14224769927205</v>
      </c>
      <c r="CB36" s="135">
        <f t="shared" si="33"/>
        <v>-390.30967444236967</v>
      </c>
      <c r="CC36" s="135">
        <f t="shared" si="33"/>
        <v>-391.48060346569696</v>
      </c>
      <c r="CD36" s="135">
        <f t="shared" si="33"/>
        <v>-392.65504527609414</v>
      </c>
      <c r="CE36" s="135">
        <f t="shared" si="33"/>
        <v>-393.8330104119224</v>
      </c>
      <c r="CF36" s="135">
        <f t="shared" si="33"/>
        <v>-395.0145094431581</v>
      </c>
      <c r="CG36" s="135">
        <f t="shared" si="33"/>
        <v>-396.1995529714875</v>
      </c>
      <c r="CH36" s="135">
        <f t="shared" si="33"/>
        <v>-92.03032585469435</v>
      </c>
      <c r="CI36" s="135">
        <f t="shared" si="33"/>
        <v>-5.684341886080802E-14</v>
      </c>
      <c r="CJ36" s="161"/>
    </row>
    <row r="37" spans="1:88" s="98" customFormat="1" ht="12.75" customHeight="1">
      <c r="A37" s="161"/>
      <c r="B37" s="133" t="s">
        <v>49</v>
      </c>
      <c r="C37" s="161"/>
      <c r="D37" s="134">
        <f>D14*0.6</f>
        <v>-1.7053025658242405E-16</v>
      </c>
      <c r="E37" s="134">
        <f aca="true" t="shared" si="34" ref="E37:BP37">E14*0.6</f>
        <v>7.060437004749816</v>
      </c>
      <c r="F37" s="134">
        <f t="shared" si="34"/>
        <v>6.418369103028387</v>
      </c>
      <c r="G37" s="134">
        <f t="shared" si="34"/>
        <v>5.7677425054744385</v>
      </c>
      <c r="H37" s="134">
        <f t="shared" si="34"/>
        <v>5.1084652110791975</v>
      </c>
      <c r="I37" s="134">
        <f t="shared" si="34"/>
        <v>4.440444279581653</v>
      </c>
      <c r="J37" s="134">
        <f t="shared" si="34"/>
        <v>3.763585822018309</v>
      </c>
      <c r="K37" s="134">
        <f t="shared" si="34"/>
        <v>3.077794991178255</v>
      </c>
      <c r="L37" s="134">
        <f t="shared" si="34"/>
        <v>2.382975971962618</v>
      </c>
      <c r="M37" s="134">
        <f t="shared" si="34"/>
        <v>1.6790319716474436</v>
      </c>
      <c r="N37" s="134">
        <f t="shared" si="34"/>
        <v>0.9658652100490125</v>
      </c>
      <c r="O37" s="134">
        <f t="shared" si="34"/>
        <v>0.2433769095906523</v>
      </c>
      <c r="P37" s="135">
        <f t="shared" si="34"/>
        <v>0</v>
      </c>
      <c r="Q37" s="135">
        <f t="shared" si="34"/>
        <v>7.955877140622082</v>
      </c>
      <c r="R37" s="135">
        <f t="shared" si="34"/>
        <v>7.232378957918064</v>
      </c>
      <c r="S37" s="135">
        <f t="shared" si="34"/>
        <v>6.499236622524674</v>
      </c>
      <c r="T37" s="135">
        <f t="shared" si="34"/>
        <v>5.756346465402433</v>
      </c>
      <c r="U37" s="135">
        <f t="shared" si="34"/>
        <v>5.003603759138928</v>
      </c>
      <c r="V37" s="135">
        <f t="shared" si="34"/>
        <v>4.240902707300033</v>
      </c>
      <c r="W37" s="135">
        <f t="shared" si="34"/>
        <v>3.46813643367446</v>
      </c>
      <c r="X37" s="135">
        <f t="shared" si="34"/>
        <v>2.685196971410535</v>
      </c>
      <c r="Y37" s="135">
        <f t="shared" si="34"/>
        <v>1.8919752520441695</v>
      </c>
      <c r="Z37" s="135">
        <f t="shared" si="34"/>
        <v>1.088361094416898</v>
      </c>
      <c r="AA37" s="135">
        <f t="shared" si="34"/>
        <v>0.274243193482911</v>
      </c>
      <c r="AB37" s="135">
        <f t="shared" si="34"/>
        <v>-1.7053025658242405E-16</v>
      </c>
      <c r="AC37" s="135">
        <f t="shared" si="34"/>
        <v>8.96488149870773</v>
      </c>
      <c r="AD37" s="135">
        <f t="shared" si="34"/>
        <v>8.149625637181847</v>
      </c>
      <c r="AE37" s="135">
        <f t="shared" si="34"/>
        <v>7.323502503011168</v>
      </c>
      <c r="AF37" s="135">
        <f t="shared" si="34"/>
        <v>6.486395279327156</v>
      </c>
      <c r="AG37" s="135">
        <f t="shared" si="34"/>
        <v>5.63818595666016</v>
      </c>
      <c r="AH37" s="135">
        <f t="shared" si="34"/>
        <v>4.778755320940114</v>
      </c>
      <c r="AI37" s="135">
        <f t="shared" si="34"/>
        <v>3.9079829413770075</v>
      </c>
      <c r="AJ37" s="135">
        <f t="shared" si="34"/>
        <v>3.0257471582199513</v>
      </c>
      <c r="AK37" s="135">
        <f t="shared" si="34"/>
        <v>2.1319250703936126</v>
      </c>
      <c r="AL37" s="135">
        <f t="shared" si="34"/>
        <v>1.226392523010785</v>
      </c>
      <c r="AM37" s="135">
        <f t="shared" si="34"/>
        <v>0.30902409475986903</v>
      </c>
      <c r="AN37" s="135">
        <f t="shared" si="34"/>
        <v>0</v>
      </c>
      <c r="AO37" s="135">
        <f t="shared" si="34"/>
        <v>10.101852864910873</v>
      </c>
      <c r="AP37" s="135">
        <f t="shared" si="34"/>
        <v>9.183202154181709</v>
      </c>
      <c r="AQ37" s="135">
        <f t="shared" si="34"/>
        <v>8.252305928627116</v>
      </c>
      <c r="AR37" s="135">
        <f t="shared" si="34"/>
        <v>7.30903255607569</v>
      </c>
      <c r="AS37" s="135">
        <f t="shared" si="34"/>
        <v>6.353249060503234</v>
      </c>
      <c r="AT37" s="135">
        <f t="shared" si="34"/>
        <v>5.384821108511656</v>
      </c>
      <c r="AU37" s="135">
        <f t="shared" si="34"/>
        <v>4.40361299567237</v>
      </c>
      <c r="AV37" s="135">
        <f t="shared" si="34"/>
        <v>3.40948763273292</v>
      </c>
      <c r="AW37" s="135">
        <f t="shared" si="34"/>
        <v>2.4023065316853867</v>
      </c>
      <c r="AX37" s="135">
        <f t="shared" si="34"/>
        <v>1.3819297916952529</v>
      </c>
      <c r="AY37" s="135">
        <f t="shared" si="34"/>
        <v>0.3482160848892974</v>
      </c>
      <c r="AZ37" s="135">
        <f t="shared" si="34"/>
        <v>-1.7053025658242405E-16</v>
      </c>
      <c r="BA37" s="135">
        <f t="shared" si="34"/>
        <v>11.383020658891917</v>
      </c>
      <c r="BB37" s="135">
        <f t="shared" si="34"/>
        <v>10.34786204409377</v>
      </c>
      <c r="BC37" s="135">
        <f t="shared" si="34"/>
        <v>9.298904876683478</v>
      </c>
      <c r="BD37" s="135">
        <f t="shared" si="34"/>
        <v>8.23600083023553</v>
      </c>
      <c r="BE37" s="135">
        <f t="shared" si="34"/>
        <v>7.159000064037461</v>
      </c>
      <c r="BF37" s="135">
        <f t="shared" si="34"/>
        <v>6.067751207853908</v>
      </c>
      <c r="BG37" s="135">
        <f t="shared" si="34"/>
        <v>4.962101346538048</v>
      </c>
      <c r="BH37" s="135">
        <f t="shared" si="34"/>
        <v>3.8418960044888464</v>
      </c>
      <c r="BI37" s="135">
        <f t="shared" si="34"/>
        <v>2.7069791299526096</v>
      </c>
      <c r="BJ37" s="135">
        <f t="shared" si="34"/>
        <v>1.5571930791672652</v>
      </c>
      <c r="BK37" s="135">
        <f t="shared" si="34"/>
        <v>0.3923786003478132</v>
      </c>
      <c r="BL37" s="135">
        <f t="shared" si="34"/>
        <v>0</v>
      </c>
      <c r="BM37" s="135">
        <f t="shared" si="34"/>
        <v>11.940872165650203</v>
      </c>
      <c r="BN37" s="135">
        <f t="shared" si="34"/>
        <v>10.783702054323257</v>
      </c>
      <c r="BO37" s="135">
        <f t="shared" si="34"/>
        <v>9.62306043266233</v>
      </c>
      <c r="BP37" s="135">
        <f t="shared" si="34"/>
        <v>8.458936886136419</v>
      </c>
      <c r="BQ37" s="135">
        <f aca="true" t="shared" si="35" ref="BQ37:CI37">BQ14*0.6</f>
        <v>7.29132096897093</v>
      </c>
      <c r="BR37" s="135">
        <f t="shared" si="35"/>
        <v>6.120202204053945</v>
      </c>
      <c r="BS37" s="135">
        <f t="shared" si="35"/>
        <v>4.945570082842209</v>
      </c>
      <c r="BT37" s="135">
        <f t="shared" si="35"/>
        <v>3.7674140652668364</v>
      </c>
      <c r="BU37" s="135">
        <f t="shared" si="35"/>
        <v>2.5857235796387386</v>
      </c>
      <c r="BV37" s="135">
        <f t="shared" si="35"/>
        <v>1.4004880225537566</v>
      </c>
      <c r="BW37" s="135">
        <f t="shared" si="35"/>
        <v>0.21169675879751934</v>
      </c>
      <c r="BX37" s="135">
        <f t="shared" si="35"/>
        <v>1.7053025658242405E-16</v>
      </c>
      <c r="BY37" s="135">
        <f t="shared" si="35"/>
        <v>10.846383424527367</v>
      </c>
      <c r="BZ37" s="135">
        <f t="shared" si="35"/>
        <v>9.685929846977054</v>
      </c>
      <c r="CA37" s="135">
        <f t="shared" si="35"/>
        <v>8.521994908694085</v>
      </c>
      <c r="CB37" s="135">
        <f t="shared" si="35"/>
        <v>7.35456816559627</v>
      </c>
      <c r="CC37" s="135">
        <f t="shared" si="35"/>
        <v>6.18363914226916</v>
      </c>
      <c r="CD37" s="135">
        <f t="shared" si="35"/>
        <v>5.00919733187207</v>
      </c>
      <c r="CE37" s="135">
        <f t="shared" si="35"/>
        <v>3.8312321960437874</v>
      </c>
      <c r="CF37" s="135">
        <f t="shared" si="35"/>
        <v>2.64973316480802</v>
      </c>
      <c r="CG37" s="135">
        <f t="shared" si="35"/>
        <v>1.4646896364785456</v>
      </c>
      <c r="CH37" s="135">
        <f t="shared" si="35"/>
        <v>0.27609097756408324</v>
      </c>
      <c r="CI37" s="135">
        <f t="shared" si="35"/>
        <v>1.7053025658242405E-16</v>
      </c>
      <c r="CJ37" s="161"/>
    </row>
    <row r="38" spans="1:88" s="98" customFormat="1" ht="12.75" customHeight="1" thickBot="1">
      <c r="A38" s="161"/>
      <c r="B38" s="138" t="s">
        <v>50</v>
      </c>
      <c r="C38" s="164"/>
      <c r="D38" s="165">
        <f>D35+D36-D37</f>
        <v>4.549178811430465E-13</v>
      </c>
      <c r="E38" s="165">
        <f aca="true" t="shared" si="36" ref="E38:BP38">E35+E36-E37</f>
        <v>-2.566835632933362E-13</v>
      </c>
      <c r="F38" s="165">
        <f t="shared" si="36"/>
        <v>2.3714363805993344E-13</v>
      </c>
      <c r="G38" s="165">
        <f t="shared" si="36"/>
        <v>-1.3589129821411916E-13</v>
      </c>
      <c r="H38" s="165">
        <f t="shared" si="36"/>
        <v>7.993605777301127E-14</v>
      </c>
      <c r="I38" s="165">
        <f t="shared" si="36"/>
        <v>-1.829647544582258E-13</v>
      </c>
      <c r="J38" s="165">
        <f t="shared" si="36"/>
        <v>1.7541523789077473E-13</v>
      </c>
      <c r="K38" s="165">
        <f t="shared" si="36"/>
        <v>-1.1723955140041653E-13</v>
      </c>
      <c r="L38" s="165">
        <f t="shared" si="36"/>
        <v>1.1812772982011666E-13</v>
      </c>
      <c r="M38" s="165">
        <f t="shared" si="36"/>
        <v>-8.171241461241152E-14</v>
      </c>
      <c r="N38" s="165">
        <f t="shared" si="36"/>
        <v>-9.43689570931383E-15</v>
      </c>
      <c r="O38" s="165">
        <f t="shared" si="36"/>
        <v>162.8442382433226</v>
      </c>
      <c r="P38" s="166">
        <f t="shared" si="36"/>
        <v>0</v>
      </c>
      <c r="Q38" s="166">
        <f t="shared" si="36"/>
        <v>2.4868995751603507E-14</v>
      </c>
      <c r="R38" s="166">
        <f t="shared" si="36"/>
        <v>5.1514348342607263E-14</v>
      </c>
      <c r="S38" s="166">
        <f t="shared" si="36"/>
        <v>1.7319479184152442E-13</v>
      </c>
      <c r="T38" s="166">
        <f t="shared" si="36"/>
        <v>5.417888360170764E-14</v>
      </c>
      <c r="U38" s="166">
        <f t="shared" si="36"/>
        <v>-3.5704772471945034E-13</v>
      </c>
      <c r="V38" s="166">
        <f t="shared" si="36"/>
        <v>7.549516567451064E-14</v>
      </c>
      <c r="W38" s="166">
        <f t="shared" si="36"/>
        <v>-8.570921750106208E-14</v>
      </c>
      <c r="X38" s="166">
        <f t="shared" si="36"/>
        <v>2.708944180085382E-14</v>
      </c>
      <c r="Y38" s="166">
        <f t="shared" si="36"/>
        <v>-5.0182080713057076E-14</v>
      </c>
      <c r="Z38" s="166">
        <f t="shared" si="36"/>
        <v>4.107825191113079E-14</v>
      </c>
      <c r="AA38" s="166">
        <f t="shared" si="36"/>
        <v>183.49696366535017</v>
      </c>
      <c r="AB38" s="166">
        <f t="shared" si="36"/>
        <v>1.7053025658242405E-16</v>
      </c>
      <c r="AC38" s="166">
        <f t="shared" si="36"/>
        <v>-1.3145040611561853E-13</v>
      </c>
      <c r="AD38" s="166">
        <f t="shared" si="36"/>
        <v>-7.638334409421077E-14</v>
      </c>
      <c r="AE38" s="166">
        <f t="shared" si="36"/>
        <v>7.283063041541027E-14</v>
      </c>
      <c r="AF38" s="166">
        <f t="shared" si="36"/>
        <v>-1.1457501614131615E-13</v>
      </c>
      <c r="AG38" s="166">
        <f t="shared" si="36"/>
        <v>-6.483702463810914E-14</v>
      </c>
      <c r="AH38" s="166">
        <f t="shared" si="36"/>
        <v>2.0605739337042905E-13</v>
      </c>
      <c r="AI38" s="166">
        <f t="shared" si="36"/>
        <v>-1.354472090042691E-13</v>
      </c>
      <c r="AJ38" s="166">
        <f t="shared" si="36"/>
        <v>3.419486915845482E-14</v>
      </c>
      <c r="AK38" s="166">
        <f t="shared" si="36"/>
        <v>-6.217248937900877E-15</v>
      </c>
      <c r="AL38" s="166">
        <f t="shared" si="36"/>
        <v>-2.6201263381153694E-14</v>
      </c>
      <c r="AM38" s="166">
        <f t="shared" si="36"/>
        <v>206.7689716113331</v>
      </c>
      <c r="AN38" s="166">
        <f t="shared" si="36"/>
        <v>0</v>
      </c>
      <c r="AO38" s="166">
        <f t="shared" si="36"/>
        <v>2.9309887850104133E-13</v>
      </c>
      <c r="AP38" s="166">
        <f t="shared" si="36"/>
        <v>-2.504663143554353E-13</v>
      </c>
      <c r="AQ38" s="166">
        <f t="shared" si="36"/>
        <v>9.237055564881302E-14</v>
      </c>
      <c r="AR38" s="166">
        <f t="shared" si="36"/>
        <v>-5.417888360170764E-14</v>
      </c>
      <c r="AS38" s="166">
        <f t="shared" si="36"/>
        <v>1.1013412404281553E-13</v>
      </c>
      <c r="AT38" s="166">
        <f t="shared" si="36"/>
        <v>-1.3944401189291966E-13</v>
      </c>
      <c r="AU38" s="166">
        <f t="shared" si="36"/>
        <v>9.059419880941277E-14</v>
      </c>
      <c r="AV38" s="166">
        <f t="shared" si="36"/>
        <v>5.551115123125783E-14</v>
      </c>
      <c r="AW38" s="166">
        <f t="shared" si="36"/>
        <v>5.3290705182007514E-14</v>
      </c>
      <c r="AX38" s="166">
        <f t="shared" si="36"/>
        <v>3.552713678800501E-15</v>
      </c>
      <c r="AY38" s="166">
        <f t="shared" si="36"/>
        <v>232.99245266629552</v>
      </c>
      <c r="AZ38" s="166">
        <f t="shared" si="36"/>
        <v>1.7053025658242405E-16</v>
      </c>
      <c r="BA38" s="166">
        <f t="shared" si="36"/>
        <v>-7.993605777301127E-14</v>
      </c>
      <c r="BB38" s="166">
        <f t="shared" si="36"/>
        <v>8.881784197001252E-14</v>
      </c>
      <c r="BC38" s="166">
        <f t="shared" si="36"/>
        <v>-1.1191048088221578E-13</v>
      </c>
      <c r="BD38" s="166">
        <f t="shared" si="36"/>
        <v>0</v>
      </c>
      <c r="BE38" s="166">
        <f t="shared" si="36"/>
        <v>-6.128431095930864E-14</v>
      </c>
      <c r="BF38" s="166">
        <f t="shared" si="36"/>
        <v>6.572520305780927E-14</v>
      </c>
      <c r="BG38" s="166">
        <f t="shared" si="36"/>
        <v>2.930988785010413E-14</v>
      </c>
      <c r="BH38" s="166">
        <f t="shared" si="36"/>
        <v>4.1300296516055823E-14</v>
      </c>
      <c r="BI38" s="166">
        <f t="shared" si="36"/>
        <v>-3.774758283725532E-14</v>
      </c>
      <c r="BJ38" s="166">
        <f t="shared" si="36"/>
        <v>2.5979218776228663E-14</v>
      </c>
      <c r="BK38" s="166">
        <f t="shared" si="36"/>
        <v>262.5417274962221</v>
      </c>
      <c r="BL38" s="166">
        <f t="shared" si="36"/>
        <v>0</v>
      </c>
      <c r="BM38" s="166">
        <f t="shared" si="36"/>
        <v>2.291500322826323E-13</v>
      </c>
      <c r="BN38" s="166">
        <f t="shared" si="36"/>
        <v>5.258016244624741E-13</v>
      </c>
      <c r="BO38" s="166">
        <f t="shared" si="36"/>
        <v>5.5067062021407764E-14</v>
      </c>
      <c r="BP38" s="166">
        <f t="shared" si="36"/>
        <v>-3.3217872896784684E-13</v>
      </c>
      <c r="BQ38" s="166">
        <f aca="true" t="shared" si="37" ref="BQ38:CI38">BQ35+BQ36-BQ37</f>
        <v>1.6253665080512292E-13</v>
      </c>
      <c r="BR38" s="166">
        <f t="shared" si="37"/>
        <v>6.483702463810914E-14</v>
      </c>
      <c r="BS38" s="166">
        <f t="shared" si="37"/>
        <v>-1.6964207816272392E-13</v>
      </c>
      <c r="BT38" s="166">
        <f t="shared" si="37"/>
        <v>-4.4853010194856324E-14</v>
      </c>
      <c r="BU38" s="166">
        <f t="shared" si="37"/>
        <v>-5.684341886080802E-14</v>
      </c>
      <c r="BV38" s="166">
        <f t="shared" si="37"/>
        <v>-5.440092820663267E-14</v>
      </c>
      <c r="BW38" s="166">
        <f t="shared" si="37"/>
        <v>326.88695958332886</v>
      </c>
      <c r="BX38" s="166">
        <f t="shared" si="37"/>
        <v>-1.7053025658242405E-16</v>
      </c>
      <c r="BY38" s="166">
        <f t="shared" si="37"/>
        <v>2.0605739337042905E-13</v>
      </c>
      <c r="BZ38" s="166">
        <f t="shared" si="37"/>
        <v>4.973799150320701E-14</v>
      </c>
      <c r="CA38" s="166">
        <f t="shared" si="37"/>
        <v>-7.283063041541027E-14</v>
      </c>
      <c r="CB38" s="166">
        <f t="shared" si="37"/>
        <v>1.2079226507921703E-13</v>
      </c>
      <c r="CC38" s="166">
        <f t="shared" si="37"/>
        <v>-5.950795411990839E-14</v>
      </c>
      <c r="CD38" s="166">
        <f t="shared" si="37"/>
        <v>7.460698725481052E-14</v>
      </c>
      <c r="CE38" s="166">
        <f t="shared" si="37"/>
        <v>-1.0125233984581428E-13</v>
      </c>
      <c r="CF38" s="166">
        <f t="shared" si="37"/>
        <v>-5.062616992290714E-14</v>
      </c>
      <c r="CG38" s="166">
        <f t="shared" si="37"/>
        <v>2.19824158875781E-14</v>
      </c>
      <c r="CH38" s="166">
        <f t="shared" si="37"/>
        <v>305.3578257757077</v>
      </c>
      <c r="CI38" s="166">
        <f t="shared" si="37"/>
        <v>537.6642426079707</v>
      </c>
      <c r="CJ38" s="161"/>
    </row>
    <row r="39" spans="1:88" s="98" customFormat="1" ht="12.75" customHeight="1" thickBot="1">
      <c r="A39" s="161"/>
      <c r="B39" s="138" t="s">
        <v>51</v>
      </c>
      <c r="C39" s="167"/>
      <c r="D39" s="168">
        <f>D14-D36</f>
        <v>-2353.479001583272</v>
      </c>
      <c r="E39" s="168">
        <f aca="true" t="shared" si="38" ref="E39:BP39">E14-E36</f>
        <v>225.79002891505914</v>
      </c>
      <c r="F39" s="168">
        <f t="shared" si="38"/>
        <v>227.57281435636335</v>
      </c>
      <c r="G39" s="168">
        <f t="shared" si="38"/>
        <v>229.37200230753808</v>
      </c>
      <c r="H39" s="168">
        <f t="shared" si="38"/>
        <v>231.18775251764646</v>
      </c>
      <c r="I39" s="168">
        <f t="shared" si="38"/>
        <v>233.02022632041758</v>
      </c>
      <c r="J39" s="168">
        <f t="shared" si="38"/>
        <v>234.8695866500486</v>
      </c>
      <c r="K39" s="168">
        <f t="shared" si="38"/>
        <v>236.73599805717598</v>
      </c>
      <c r="L39" s="168">
        <f t="shared" si="38"/>
        <v>238.61962672499584</v>
      </c>
      <c r="M39" s="168">
        <f t="shared" si="38"/>
        <v>240.52064048555613</v>
      </c>
      <c r="N39" s="168">
        <f t="shared" si="38"/>
        <v>242.43920883620177</v>
      </c>
      <c r="O39" s="168">
        <f t="shared" si="38"/>
        <v>81.53126471286852</v>
      </c>
      <c r="P39" s="169">
        <f t="shared" si="38"/>
        <v>-2651.9590468740275</v>
      </c>
      <c r="Q39" s="169">
        <f t="shared" si="38"/>
        <v>254.42585613570986</v>
      </c>
      <c r="R39" s="169">
        <f t="shared" si="38"/>
        <v>256.4347433943267</v>
      </c>
      <c r="S39" s="169">
        <f t="shared" si="38"/>
        <v>258.46211341162126</v>
      </c>
      <c r="T39" s="169">
        <f t="shared" si="38"/>
        <v>260.5081461968393</v>
      </c>
      <c r="U39" s="169">
        <f t="shared" si="38"/>
        <v>262.57302354486313</v>
      </c>
      <c r="V39" s="169">
        <f t="shared" si="38"/>
        <v>264.65692905402443</v>
      </c>
      <c r="W39" s="169">
        <f t="shared" si="38"/>
        <v>266.7600481440991</v>
      </c>
      <c r="X39" s="169">
        <f t="shared" si="38"/>
        <v>268.8825680744727</v>
      </c>
      <c r="Y39" s="169">
        <f t="shared" si="38"/>
        <v>271.02467796249744</v>
      </c>
      <c r="Z39" s="169">
        <f t="shared" si="38"/>
        <v>273.18656880202377</v>
      </c>
      <c r="AA39" s="169">
        <f t="shared" si="38"/>
        <v>91.87146981677525</v>
      </c>
      <c r="AB39" s="169">
        <f t="shared" si="38"/>
        <v>-2988.2938329025765</v>
      </c>
      <c r="AC39" s="169">
        <f t="shared" si="38"/>
        <v>286.6934230064735</v>
      </c>
      <c r="AD39" s="169">
        <f t="shared" si="38"/>
        <v>288.95708745219605</v>
      </c>
      <c r="AE39" s="169">
        <f t="shared" si="38"/>
        <v>291.2415787330227</v>
      </c>
      <c r="AF39" s="169">
        <f t="shared" si="38"/>
        <v>293.5470996878775</v>
      </c>
      <c r="AG39" s="169">
        <f t="shared" si="38"/>
        <v>295.8738551677822</v>
      </c>
      <c r="AH39" s="169">
        <f t="shared" si="38"/>
        <v>298.22205205593565</v>
      </c>
      <c r="AI39" s="169">
        <f t="shared" si="38"/>
        <v>300.5918992879804</v>
      </c>
      <c r="AJ39" s="169">
        <f t="shared" si="38"/>
        <v>302.9836078724795</v>
      </c>
      <c r="AK39" s="169">
        <f t="shared" si="38"/>
        <v>305.39739091159856</v>
      </c>
      <c r="AL39" s="169">
        <f t="shared" si="38"/>
        <v>307.83346362198995</v>
      </c>
      <c r="AM39" s="169">
        <f t="shared" si="38"/>
        <v>103.52307174455613</v>
      </c>
      <c r="AN39" s="169">
        <f t="shared" si="38"/>
        <v>-3367.2842883036246</v>
      </c>
      <c r="AO39" s="169">
        <f t="shared" si="38"/>
        <v>323.0533250179063</v>
      </c>
      <c r="AP39" s="169">
        <f t="shared" si="38"/>
        <v>325.604078775167</v>
      </c>
      <c r="AQ39" s="169">
        <f t="shared" si="38"/>
        <v>328.17830073152095</v>
      </c>
      <c r="AR39" s="169">
        <f t="shared" si="38"/>
        <v>330.77621945094455</v>
      </c>
      <c r="AS39" s="169">
        <f t="shared" si="38"/>
        <v>333.3980657646983</v>
      </c>
      <c r="AT39" s="169">
        <f t="shared" si="38"/>
        <v>336.04407279394775</v>
      </c>
      <c r="AU39" s="169">
        <f t="shared" si="38"/>
        <v>338.714475972604</v>
      </c>
      <c r="AV39" s="169">
        <f t="shared" si="38"/>
        <v>341.4095130703994</v>
      </c>
      <c r="AW39" s="169">
        <f t="shared" si="38"/>
        <v>344.1294242161869</v>
      </c>
      <c r="AX39" s="169">
        <f t="shared" si="38"/>
        <v>346.8744519214773</v>
      </c>
      <c r="AY39" s="169">
        <f t="shared" si="38"/>
        <v>116.65238843791467</v>
      </c>
      <c r="AZ39" s="169">
        <f t="shared" si="38"/>
        <v>-3794.3402196306392</v>
      </c>
      <c r="BA39" s="169">
        <f t="shared" si="38"/>
        <v>364.024572697536</v>
      </c>
      <c r="BB39" s="169">
        <f t="shared" si="38"/>
        <v>366.8988258769196</v>
      </c>
      <c r="BC39" s="169">
        <f t="shared" si="38"/>
        <v>369.79952361045514</v>
      </c>
      <c r="BD39" s="169">
        <f t="shared" si="38"/>
        <v>372.72692344974934</v>
      </c>
      <c r="BE39" s="169">
        <f t="shared" si="38"/>
        <v>375.6812855012469</v>
      </c>
      <c r="BF39" s="169">
        <f t="shared" si="38"/>
        <v>378.66287245170963</v>
      </c>
      <c r="BG39" s="169">
        <f t="shared" si="38"/>
        <v>381.67194959396403</v>
      </c>
      <c r="BH39" s="169">
        <f t="shared" si="38"/>
        <v>384.70878485289376</v>
      </c>
      <c r="BI39" s="169">
        <f t="shared" si="38"/>
        <v>387.77364881170234</v>
      </c>
      <c r="BJ39" s="169">
        <f t="shared" si="38"/>
        <v>390.86681473842947</v>
      </c>
      <c r="BK39" s="169">
        <f t="shared" si="38"/>
        <v>131.44683111651742</v>
      </c>
      <c r="BL39" s="169">
        <f t="shared" si="38"/>
        <v>-3980.2907218834016</v>
      </c>
      <c r="BM39" s="169">
        <f t="shared" si="38"/>
        <v>405.62482405173307</v>
      </c>
      <c r="BN39" s="169">
        <f t="shared" si="38"/>
        <v>404.85337731084724</v>
      </c>
      <c r="BO39" s="169">
        <f t="shared" si="38"/>
        <v>404.0796162297409</v>
      </c>
      <c r="BP39" s="169">
        <f t="shared" si="38"/>
        <v>403.30353386539065</v>
      </c>
      <c r="BQ39" s="169">
        <f aca="true" t="shared" si="39" ref="BQ39:CI39">BQ14-BQ36</f>
        <v>402.5251232539465</v>
      </c>
      <c r="BR39" s="169">
        <f t="shared" si="39"/>
        <v>401.7443774106686</v>
      </c>
      <c r="BS39" s="169">
        <f t="shared" si="39"/>
        <v>400.96128932986124</v>
      </c>
      <c r="BT39" s="169">
        <f t="shared" si="39"/>
        <v>400.17585198481066</v>
      </c>
      <c r="BU39" s="169">
        <f t="shared" si="39"/>
        <v>399.3880583277253</v>
      </c>
      <c r="BV39" s="169">
        <f t="shared" si="39"/>
        <v>398.59790128966864</v>
      </c>
      <c r="BW39" s="169">
        <f t="shared" si="39"/>
        <v>70.91841419716893</v>
      </c>
      <c r="BX39" s="169">
        <f t="shared" si="39"/>
        <v>-3615.461141509122</v>
      </c>
      <c r="BY39" s="169">
        <f t="shared" si="39"/>
        <v>404.89516489098366</v>
      </c>
      <c r="BZ39" s="169">
        <f t="shared" si="39"/>
        <v>404.1215291726174</v>
      </c>
      <c r="CA39" s="169">
        <f t="shared" si="39"/>
        <v>403.3455725470955</v>
      </c>
      <c r="CB39" s="169">
        <f t="shared" si="39"/>
        <v>402.5672880516968</v>
      </c>
      <c r="CC39" s="169">
        <f t="shared" si="39"/>
        <v>401.7866687028122</v>
      </c>
      <c r="CD39" s="169">
        <f t="shared" si="39"/>
        <v>401.0037074958809</v>
      </c>
      <c r="CE39" s="169">
        <f t="shared" si="39"/>
        <v>400.2183974053287</v>
      </c>
      <c r="CF39" s="169">
        <f t="shared" si="39"/>
        <v>399.4307313845048</v>
      </c>
      <c r="CG39" s="169">
        <f t="shared" si="39"/>
        <v>398.6407023656184</v>
      </c>
      <c r="CH39" s="169">
        <f t="shared" si="39"/>
        <v>92.49047748396782</v>
      </c>
      <c r="CI39" s="169">
        <f t="shared" si="39"/>
        <v>5.712763595511205E-14</v>
      </c>
      <c r="CJ39" s="161"/>
    </row>
    <row r="40" s="98" customFormat="1" ht="12.75" customHeight="1"/>
    <row r="41" spans="1:88" s="98" customFormat="1" ht="12.75" customHeight="1">
      <c r="A41" s="124"/>
      <c r="B41" s="124" t="s">
        <v>52</v>
      </c>
      <c r="C41" s="124"/>
      <c r="D41" s="125">
        <f>C7*0.4*C44</f>
        <v>-1.9326762412674726E-16</v>
      </c>
      <c r="E41" s="125">
        <f aca="true" t="shared" si="40" ref="E41:BP41">D7*0.4*D44</f>
        <v>8.001828605383126</v>
      </c>
      <c r="F41" s="125">
        <f t="shared" si="40"/>
        <v>7.2741516500988395</v>
      </c>
      <c r="G41" s="125">
        <f t="shared" si="40"/>
        <v>6.536774839537698</v>
      </c>
      <c r="H41" s="125">
        <f t="shared" si="40"/>
        <v>5.789593905889757</v>
      </c>
      <c r="I41" s="125">
        <f t="shared" si="40"/>
        <v>5.032503516859208</v>
      </c>
      <c r="J41" s="125">
        <f t="shared" si="40"/>
        <v>4.265397264954084</v>
      </c>
      <c r="K41" s="125">
        <f t="shared" si="40"/>
        <v>3.488167656668689</v>
      </c>
      <c r="L41" s="125">
        <f t="shared" si="40"/>
        <v>2.7007061015576346</v>
      </c>
      <c r="M41" s="125">
        <f t="shared" si="40"/>
        <v>1.9029029012004364</v>
      </c>
      <c r="N41" s="125">
        <f t="shared" si="40"/>
        <v>1.0946472380555476</v>
      </c>
      <c r="O41" s="125">
        <f t="shared" si="40"/>
        <v>0.2758271642027393</v>
      </c>
      <c r="P41" s="125">
        <f t="shared" si="40"/>
        <v>0</v>
      </c>
      <c r="Q41" s="125">
        <f t="shared" si="40"/>
        <v>9.016660759371696</v>
      </c>
      <c r="R41" s="125">
        <f t="shared" si="40"/>
        <v>8.19669615230714</v>
      </c>
      <c r="S41" s="125">
        <f t="shared" si="40"/>
        <v>7.365801505527965</v>
      </c>
      <c r="T41" s="125">
        <f t="shared" si="40"/>
        <v>6.523859327456092</v>
      </c>
      <c r="U41" s="125">
        <f t="shared" si="40"/>
        <v>5.670750927024119</v>
      </c>
      <c r="V41" s="125">
        <f t="shared" si="40"/>
        <v>4.806356401606704</v>
      </c>
      <c r="W41" s="125">
        <f t="shared" si="40"/>
        <v>3.930554624831055</v>
      </c>
      <c r="X41" s="125">
        <f t="shared" si="40"/>
        <v>3.043223234265273</v>
      </c>
      <c r="Y41" s="125">
        <f t="shared" si="40"/>
        <v>2.144238618983392</v>
      </c>
      <c r="Z41" s="125">
        <f t="shared" si="40"/>
        <v>1.2334759070058179</v>
      </c>
      <c r="AA41" s="125">
        <f t="shared" si="40"/>
        <v>0.31080895261396585</v>
      </c>
      <c r="AB41" s="125">
        <f t="shared" si="40"/>
        <v>-1.9326762412674726E-16</v>
      </c>
      <c r="AC41" s="125">
        <f t="shared" si="40"/>
        <v>10.160199031868762</v>
      </c>
      <c r="AD41" s="125">
        <f t="shared" si="40"/>
        <v>9.236242388806096</v>
      </c>
      <c r="AE41" s="125">
        <f t="shared" si="40"/>
        <v>8.29996950341266</v>
      </c>
      <c r="AF41" s="125">
        <f t="shared" si="40"/>
        <v>7.351247983237445</v>
      </c>
      <c r="AG41" s="125">
        <f t="shared" si="40"/>
        <v>6.389944084214849</v>
      </c>
      <c r="AH41" s="125">
        <f t="shared" si="40"/>
        <v>5.415922697065463</v>
      </c>
      <c r="AI41" s="125">
        <f t="shared" si="40"/>
        <v>4.429047333560609</v>
      </c>
      <c r="AJ41" s="125">
        <f t="shared" si="40"/>
        <v>3.4291801126492785</v>
      </c>
      <c r="AK41" s="125">
        <f t="shared" si="40"/>
        <v>2.4161817464460946</v>
      </c>
      <c r="AL41" s="125">
        <f t="shared" si="40"/>
        <v>1.3899115260788897</v>
      </c>
      <c r="AM41" s="125">
        <f t="shared" si="40"/>
        <v>0.35022730739451835</v>
      </c>
      <c r="AN41" s="125">
        <f t="shared" si="40"/>
        <v>0</v>
      </c>
      <c r="AO41" s="125">
        <f t="shared" si="40"/>
        <v>11.448766580232325</v>
      </c>
      <c r="AP41" s="125">
        <f t="shared" si="40"/>
        <v>10.407629108072605</v>
      </c>
      <c r="AQ41" s="125">
        <f t="shared" si="40"/>
        <v>9.352613385777401</v>
      </c>
      <c r="AR41" s="125">
        <f t="shared" si="40"/>
        <v>8.283570230219116</v>
      </c>
      <c r="AS41" s="125">
        <f t="shared" si="40"/>
        <v>7.200348935237</v>
      </c>
      <c r="AT41" s="125">
        <f t="shared" si="40"/>
        <v>6.1027972563132105</v>
      </c>
      <c r="AU41" s="125">
        <f t="shared" si="40"/>
        <v>4.990761395095355</v>
      </c>
      <c r="AV41" s="125">
        <f t="shared" si="40"/>
        <v>3.864085983763977</v>
      </c>
      <c r="AW41" s="125">
        <f t="shared" si="40"/>
        <v>2.7226140692434386</v>
      </c>
      <c r="AX41" s="125">
        <f t="shared" si="40"/>
        <v>1.5661870972546201</v>
      </c>
      <c r="AY41" s="125">
        <f t="shared" si="40"/>
        <v>0.39464489620787035</v>
      </c>
      <c r="AZ41" s="125">
        <f t="shared" si="40"/>
        <v>-1.9326762412674726E-16</v>
      </c>
      <c r="BA41" s="125">
        <f t="shared" si="40"/>
        <v>12.900756746744175</v>
      </c>
      <c r="BB41" s="125">
        <f t="shared" si="40"/>
        <v>11.727576983306275</v>
      </c>
      <c r="BC41" s="125">
        <f t="shared" si="40"/>
        <v>10.538758860241279</v>
      </c>
      <c r="BD41" s="125">
        <f t="shared" si="40"/>
        <v>9.334134274266937</v>
      </c>
      <c r="BE41" s="125">
        <f t="shared" si="40"/>
        <v>8.113533405909124</v>
      </c>
      <c r="BF41" s="125">
        <f t="shared" si="40"/>
        <v>6.876784702234429</v>
      </c>
      <c r="BG41" s="125">
        <f t="shared" si="40"/>
        <v>5.623714859409788</v>
      </c>
      <c r="BH41" s="125">
        <f t="shared" si="40"/>
        <v>4.35414880508736</v>
      </c>
      <c r="BI41" s="125">
        <f t="shared" si="40"/>
        <v>3.0679096806129578</v>
      </c>
      <c r="BJ41" s="125">
        <f t="shared" si="40"/>
        <v>1.7648188230562343</v>
      </c>
      <c r="BK41" s="125">
        <f t="shared" si="40"/>
        <v>0.44469574706085496</v>
      </c>
      <c r="BL41" s="125">
        <f t="shared" si="40"/>
        <v>0</v>
      </c>
      <c r="BM41" s="125">
        <f t="shared" si="40"/>
        <v>13.532988454403567</v>
      </c>
      <c r="BN41" s="125">
        <f t="shared" si="40"/>
        <v>12.221528994899693</v>
      </c>
      <c r="BO41" s="125">
        <f t="shared" si="40"/>
        <v>10.90613515701731</v>
      </c>
      <c r="BP41" s="125">
        <f t="shared" si="40"/>
        <v>9.586795137621277</v>
      </c>
      <c r="BQ41" s="125">
        <f aca="true" t="shared" si="41" ref="BQ41:CI41">BP7*0.4*BP44</f>
        <v>8.263497098167056</v>
      </c>
      <c r="BR41" s="125">
        <f t="shared" si="41"/>
        <v>6.936229164594471</v>
      </c>
      <c r="BS41" s="125">
        <f t="shared" si="41"/>
        <v>5.604979427221171</v>
      </c>
      <c r="BT41" s="125">
        <f t="shared" si="41"/>
        <v>4.269735940635749</v>
      </c>
      <c r="BU41" s="125">
        <f t="shared" si="41"/>
        <v>2.9304867235905707</v>
      </c>
      <c r="BV41" s="125">
        <f t="shared" si="41"/>
        <v>1.5872197588942576</v>
      </c>
      <c r="BW41" s="125">
        <f t="shared" si="41"/>
        <v>0.23992299330385528</v>
      </c>
      <c r="BX41" s="125">
        <f t="shared" si="41"/>
        <v>1.9326762412674726E-16</v>
      </c>
      <c r="BY41" s="125">
        <f t="shared" si="41"/>
        <v>12.292567881131017</v>
      </c>
      <c r="BZ41" s="125">
        <f t="shared" si="41"/>
        <v>10.977387159907327</v>
      </c>
      <c r="CA41" s="125">
        <f t="shared" si="41"/>
        <v>9.658260896519964</v>
      </c>
      <c r="CB41" s="125">
        <f t="shared" si="41"/>
        <v>8.33517725434244</v>
      </c>
      <c r="CC41" s="125">
        <f t="shared" si="41"/>
        <v>7.008124361238383</v>
      </c>
      <c r="CD41" s="125">
        <f t="shared" si="41"/>
        <v>5.677090309455013</v>
      </c>
      <c r="CE41" s="125">
        <f t="shared" si="41"/>
        <v>4.342063155516293</v>
      </c>
      <c r="CF41" s="125">
        <f t="shared" si="41"/>
        <v>3.0030309201157563</v>
      </c>
      <c r="CG41" s="125">
        <f t="shared" si="41"/>
        <v>1.6599815880090187</v>
      </c>
      <c r="CH41" s="125">
        <f t="shared" si="41"/>
        <v>0.31290310790596104</v>
      </c>
      <c r="CI41" s="125">
        <f t="shared" si="41"/>
        <v>1.9326762412674726E-16</v>
      </c>
      <c r="CJ41" s="124"/>
    </row>
    <row r="42" spans="1:4" s="98" customFormat="1" ht="12.75" customHeight="1" thickBot="1">
      <c r="A42" s="124"/>
      <c r="B42" s="124"/>
      <c r="C42" s="124"/>
      <c r="D42" s="124"/>
    </row>
    <row r="43" spans="1:88" s="98" customFormat="1" ht="12.75" customHeight="1" thickBot="1">
      <c r="A43" s="124"/>
      <c r="B43" s="170"/>
      <c r="C43" s="127">
        <v>37928</v>
      </c>
      <c r="D43" s="128">
        <v>37958</v>
      </c>
      <c r="E43" s="128">
        <v>37989</v>
      </c>
      <c r="F43" s="128">
        <v>38020</v>
      </c>
      <c r="G43" s="128">
        <v>38049</v>
      </c>
      <c r="H43" s="128">
        <v>38080</v>
      </c>
      <c r="I43" s="128">
        <v>38110</v>
      </c>
      <c r="J43" s="128">
        <v>38141</v>
      </c>
      <c r="K43" s="128">
        <v>38171</v>
      </c>
      <c r="L43" s="128">
        <v>38202</v>
      </c>
      <c r="M43" s="128">
        <v>38233</v>
      </c>
      <c r="N43" s="128">
        <v>38263</v>
      </c>
      <c r="O43" s="128">
        <v>38294</v>
      </c>
      <c r="P43" s="129">
        <v>38324</v>
      </c>
      <c r="Q43" s="129">
        <v>38355</v>
      </c>
      <c r="R43" s="129">
        <v>38386</v>
      </c>
      <c r="S43" s="129">
        <v>38414</v>
      </c>
      <c r="T43" s="129">
        <v>38445</v>
      </c>
      <c r="U43" s="129">
        <v>38475</v>
      </c>
      <c r="V43" s="129">
        <v>38506</v>
      </c>
      <c r="W43" s="129">
        <v>38536</v>
      </c>
      <c r="X43" s="129">
        <v>38567</v>
      </c>
      <c r="Y43" s="129">
        <v>38598</v>
      </c>
      <c r="Z43" s="129">
        <v>38628</v>
      </c>
      <c r="AA43" s="129">
        <v>38659</v>
      </c>
      <c r="AB43" s="129">
        <v>38689</v>
      </c>
      <c r="AC43" s="129">
        <v>38720</v>
      </c>
      <c r="AD43" s="129">
        <v>38751</v>
      </c>
      <c r="AE43" s="129">
        <v>38779</v>
      </c>
      <c r="AF43" s="129">
        <v>38810</v>
      </c>
      <c r="AG43" s="129">
        <v>38840</v>
      </c>
      <c r="AH43" s="129">
        <v>38871</v>
      </c>
      <c r="AI43" s="129">
        <v>38901</v>
      </c>
      <c r="AJ43" s="129">
        <v>38932</v>
      </c>
      <c r="AK43" s="129">
        <v>38963</v>
      </c>
      <c r="AL43" s="129">
        <v>38993</v>
      </c>
      <c r="AM43" s="129">
        <v>39024</v>
      </c>
      <c r="AN43" s="129">
        <v>39054</v>
      </c>
      <c r="AO43" s="129">
        <v>39085</v>
      </c>
      <c r="AP43" s="129">
        <v>39116</v>
      </c>
      <c r="AQ43" s="129">
        <v>39144</v>
      </c>
      <c r="AR43" s="129">
        <v>39175</v>
      </c>
      <c r="AS43" s="129">
        <v>39205</v>
      </c>
      <c r="AT43" s="129">
        <v>39236</v>
      </c>
      <c r="AU43" s="129">
        <v>39266</v>
      </c>
      <c r="AV43" s="129">
        <v>39297</v>
      </c>
      <c r="AW43" s="129">
        <v>39328</v>
      </c>
      <c r="AX43" s="129">
        <v>39358</v>
      </c>
      <c r="AY43" s="129">
        <v>39389</v>
      </c>
      <c r="AZ43" s="129">
        <v>39419</v>
      </c>
      <c r="BA43" s="129">
        <v>39450</v>
      </c>
      <c r="BB43" s="129">
        <v>39481</v>
      </c>
      <c r="BC43" s="129">
        <v>39510</v>
      </c>
      <c r="BD43" s="129">
        <v>39541</v>
      </c>
      <c r="BE43" s="129">
        <v>39571</v>
      </c>
      <c r="BF43" s="129">
        <v>39602</v>
      </c>
      <c r="BG43" s="129">
        <v>39632</v>
      </c>
      <c r="BH43" s="129">
        <v>39663</v>
      </c>
      <c r="BI43" s="129">
        <v>39694</v>
      </c>
      <c r="BJ43" s="129">
        <v>39724</v>
      </c>
      <c r="BK43" s="129">
        <v>39755</v>
      </c>
      <c r="BL43" s="129">
        <v>39785</v>
      </c>
      <c r="BM43" s="129">
        <v>39816</v>
      </c>
      <c r="BN43" s="129">
        <v>39847</v>
      </c>
      <c r="BO43" s="129">
        <v>39875</v>
      </c>
      <c r="BP43" s="129">
        <v>39906</v>
      </c>
      <c r="BQ43" s="129">
        <v>39936</v>
      </c>
      <c r="BR43" s="129">
        <v>39967</v>
      </c>
      <c r="BS43" s="129">
        <v>39997</v>
      </c>
      <c r="BT43" s="129">
        <v>40028</v>
      </c>
      <c r="BU43" s="129">
        <v>40059</v>
      </c>
      <c r="BV43" s="129">
        <v>40089</v>
      </c>
      <c r="BW43" s="129">
        <v>40120</v>
      </c>
      <c r="BX43" s="129">
        <v>40150</v>
      </c>
      <c r="BY43" s="129">
        <v>40181</v>
      </c>
      <c r="BZ43" s="129">
        <v>40212</v>
      </c>
      <c r="CA43" s="129">
        <v>40240</v>
      </c>
      <c r="CB43" s="129">
        <v>40271</v>
      </c>
      <c r="CC43" s="129">
        <v>40301</v>
      </c>
      <c r="CD43" s="129">
        <v>40332</v>
      </c>
      <c r="CE43" s="129">
        <v>40362</v>
      </c>
      <c r="CF43" s="129">
        <v>40393</v>
      </c>
      <c r="CG43" s="129">
        <v>40424</v>
      </c>
      <c r="CH43" s="129">
        <v>40454</v>
      </c>
      <c r="CI43" s="129">
        <v>40485</v>
      </c>
      <c r="CJ43" s="129">
        <v>40515</v>
      </c>
    </row>
    <row r="44" spans="1:88" s="98" customFormat="1" ht="12.75" customHeight="1">
      <c r="A44" s="124"/>
      <c r="B44" s="171" t="s">
        <v>53</v>
      </c>
      <c r="C44" s="172">
        <v>0.0085</v>
      </c>
      <c r="D44" s="172">
        <v>0.0085</v>
      </c>
      <c r="E44" s="172">
        <v>0.0085</v>
      </c>
      <c r="F44" s="172">
        <v>0.0085</v>
      </c>
      <c r="G44" s="172">
        <v>0.0085</v>
      </c>
      <c r="H44" s="172">
        <v>0.0085</v>
      </c>
      <c r="I44" s="172">
        <v>0.0085</v>
      </c>
      <c r="J44" s="172">
        <v>0.0085</v>
      </c>
      <c r="K44" s="172">
        <v>0.0085</v>
      </c>
      <c r="L44" s="172">
        <v>0.0085</v>
      </c>
      <c r="M44" s="172">
        <v>0.0085</v>
      </c>
      <c r="N44" s="172">
        <v>0.0085</v>
      </c>
      <c r="O44" s="172">
        <v>0.0085</v>
      </c>
      <c r="P44" s="172">
        <v>0.0085</v>
      </c>
      <c r="Q44" s="172">
        <v>0.0085</v>
      </c>
      <c r="R44" s="172">
        <v>0.0085</v>
      </c>
      <c r="S44" s="172">
        <v>0.0085</v>
      </c>
      <c r="T44" s="172">
        <v>0.0085</v>
      </c>
      <c r="U44" s="172">
        <v>0.0085</v>
      </c>
      <c r="V44" s="172">
        <v>0.0085</v>
      </c>
      <c r="W44" s="172">
        <v>0.0085</v>
      </c>
      <c r="X44" s="172">
        <v>0.0085</v>
      </c>
      <c r="Y44" s="172">
        <v>0.0085</v>
      </c>
      <c r="Z44" s="172">
        <v>0.0085</v>
      </c>
      <c r="AA44" s="172">
        <v>0.0085</v>
      </c>
      <c r="AB44" s="172">
        <v>0.0085</v>
      </c>
      <c r="AC44" s="172">
        <v>0.0085</v>
      </c>
      <c r="AD44" s="172">
        <v>0.0085</v>
      </c>
      <c r="AE44" s="172">
        <v>0.0085</v>
      </c>
      <c r="AF44" s="172">
        <v>0.0085</v>
      </c>
      <c r="AG44" s="172">
        <v>0.0085</v>
      </c>
      <c r="AH44" s="172">
        <v>0.0085</v>
      </c>
      <c r="AI44" s="172">
        <v>0.0085</v>
      </c>
      <c r="AJ44" s="172">
        <v>0.0085</v>
      </c>
      <c r="AK44" s="172">
        <v>0.0085</v>
      </c>
      <c r="AL44" s="172">
        <v>0.0085</v>
      </c>
      <c r="AM44" s="172">
        <v>0.0085</v>
      </c>
      <c r="AN44" s="172">
        <v>0.0085</v>
      </c>
      <c r="AO44" s="172">
        <v>0.0085</v>
      </c>
      <c r="AP44" s="172">
        <v>0.0085</v>
      </c>
      <c r="AQ44" s="172">
        <v>0.0085</v>
      </c>
      <c r="AR44" s="172">
        <v>0.0085</v>
      </c>
      <c r="AS44" s="172">
        <v>0.0085</v>
      </c>
      <c r="AT44" s="172">
        <v>0.0085</v>
      </c>
      <c r="AU44" s="172">
        <v>0.0085</v>
      </c>
      <c r="AV44" s="172">
        <v>0.0085</v>
      </c>
      <c r="AW44" s="172">
        <v>0.0085</v>
      </c>
      <c r="AX44" s="172">
        <v>0.0085</v>
      </c>
      <c r="AY44" s="172">
        <v>0.0085</v>
      </c>
      <c r="AZ44" s="172">
        <v>0.0085</v>
      </c>
      <c r="BA44" s="172">
        <v>0.0085</v>
      </c>
      <c r="BB44" s="172">
        <v>0.0085</v>
      </c>
      <c r="BC44" s="172">
        <v>0.0085</v>
      </c>
      <c r="BD44" s="172">
        <v>0.0085</v>
      </c>
      <c r="BE44" s="172">
        <v>0.0085</v>
      </c>
      <c r="BF44" s="172">
        <v>0.0085</v>
      </c>
      <c r="BG44" s="172">
        <v>0.0085</v>
      </c>
      <c r="BH44" s="172">
        <v>0.0085</v>
      </c>
      <c r="BI44" s="172">
        <v>0.0085</v>
      </c>
      <c r="BJ44" s="172">
        <v>0.0085</v>
      </c>
      <c r="BK44" s="172">
        <v>0.0085</v>
      </c>
      <c r="BL44" s="172">
        <v>0.0085</v>
      </c>
      <c r="BM44" s="172">
        <v>0.0085</v>
      </c>
      <c r="BN44" s="172">
        <v>0.0085</v>
      </c>
      <c r="BO44" s="172">
        <v>0.0085</v>
      </c>
      <c r="BP44" s="172">
        <v>0.0085</v>
      </c>
      <c r="BQ44" s="172">
        <v>0.0085</v>
      </c>
      <c r="BR44" s="172">
        <v>0.0085</v>
      </c>
      <c r="BS44" s="172">
        <v>0.0085</v>
      </c>
      <c r="BT44" s="172">
        <v>0.0085</v>
      </c>
      <c r="BU44" s="172">
        <v>0.0085</v>
      </c>
      <c r="BV44" s="172">
        <v>0.0085</v>
      </c>
      <c r="BW44" s="172">
        <v>0.0085</v>
      </c>
      <c r="BX44" s="172">
        <v>0.0085</v>
      </c>
      <c r="BY44" s="172">
        <v>0.0085</v>
      </c>
      <c r="BZ44" s="172">
        <v>0.0085</v>
      </c>
      <c r="CA44" s="172">
        <v>0.0085</v>
      </c>
      <c r="CB44" s="172">
        <v>0.0085</v>
      </c>
      <c r="CC44" s="172">
        <v>0.0085</v>
      </c>
      <c r="CD44" s="172">
        <v>0.0085</v>
      </c>
      <c r="CE44" s="172">
        <v>0.0085</v>
      </c>
      <c r="CF44" s="172">
        <v>0.0085</v>
      </c>
      <c r="CG44" s="172">
        <v>0.0085</v>
      </c>
      <c r="CH44" s="172">
        <v>0.0085</v>
      </c>
      <c r="CI44" s="172">
        <v>0.0085</v>
      </c>
      <c r="CJ44" s="172">
        <v>0.0085</v>
      </c>
    </row>
    <row r="45" spans="1:88" s="98" customFormat="1" ht="12.75" customHeight="1">
      <c r="A45" s="124"/>
      <c r="B45" s="171" t="s">
        <v>54</v>
      </c>
      <c r="C45" s="173">
        <f>NPV(C44,D35:$CG35)</f>
        <v>397.9352564468864</v>
      </c>
      <c r="D45" s="173">
        <f>NPV(D44,E35:$CG35)</f>
        <v>2754.796707709958</v>
      </c>
      <c r="E45" s="173">
        <f>NPV(E44,F35:$CG35)</f>
        <v>2557.129408813599</v>
      </c>
      <c r="F45" s="173">
        <f>NPV(F44,G35:$CG35)</f>
        <v>2355.571107167503</v>
      </c>
      <c r="G45" s="173">
        <f>NPV(G44,H35:$CG35)</f>
        <v>2150.0666209412047</v>
      </c>
      <c r="H45" s="173">
        <f>NPV(H44,I35:$CG35)</f>
        <v>1940.5600781756104</v>
      </c>
      <c r="I45" s="173">
        <f>NPV(I44,J35:$CG35)</f>
        <v>1726.9949087060747</v>
      </c>
      <c r="J45" s="173">
        <f>NPV(J44,K35:$CG35)</f>
        <v>1509.3138359947054</v>
      </c>
      <c r="K45" s="173">
        <f>NPV(K44,L35:$CG35)</f>
        <v>1287.4588688709377</v>
      </c>
      <c r="L45" s="173">
        <f>NPV(L44,M35:$CG35)</f>
        <v>1061.3712931793202</v>
      </c>
      <c r="M45" s="173">
        <f>NPV(M44,N35:$CG35)</f>
        <v>830.9916633335524</v>
      </c>
      <c r="N45" s="173">
        <f>NPV(N44,O35:$CG35)</f>
        <v>596.2597937757181</v>
      </c>
      <c r="O45" s="173">
        <f>NPV(O44,P35:$CG35)</f>
        <v>357.11475033968117</v>
      </c>
      <c r="P45" s="173">
        <f>NPV(P44,Q35:$CG35)</f>
        <v>3012.1092725915964</v>
      </c>
      <c r="Q45" s="173">
        <f>NPV(Q44,R35:$CG35)</f>
        <v>2788.590263366663</v>
      </c>
      <c r="R45" s="173">
        <f>NPV(R44,S35:$CG35)</f>
        <v>2560.680123182898</v>
      </c>
      <c r="S45" s="173">
        <f>NPV(S44,T35:$CG35)</f>
        <v>2328.3166152333465</v>
      </c>
      <c r="T45" s="173">
        <f>NPV(T44,U35:$CG35)</f>
        <v>2091.436724576259</v>
      </c>
      <c r="U45" s="173">
        <f>NPV(U44,V35:$CG35)</f>
        <v>1849.9766490297216</v>
      </c>
      <c r="V45" s="173">
        <f>NPV(V44,W35:$CG35)</f>
        <v>1603.8717899639814</v>
      </c>
      <c r="W45" s="173">
        <f>NPV(W44,X35:$CG35)</f>
        <v>1353.0567429903601</v>
      </c>
      <c r="X45" s="173">
        <f>NPV(X44,Y35:$CG35)</f>
        <v>1097.4652885455791</v>
      </c>
      <c r="Y45" s="173">
        <f>NPV(Y44,Z35:$CG35)</f>
        <v>837.0303823704152</v>
      </c>
      <c r="Z45" s="173">
        <f>NPV(Z44,AA35:$CG35)</f>
        <v>571.6841458814835</v>
      </c>
      <c r="AA45" s="173">
        <f>NPV(AA44,AB35:$CG35)</f>
        <v>301.35785643500645</v>
      </c>
      <c r="AB45" s="173">
        <f>NPV(AB44,AC35:$CG35)</f>
        <v>3292.2132311172804</v>
      </c>
      <c r="AC45" s="173">
        <f>NPV(AC44,AD35:$CG35)</f>
        <v>3039.480208241108</v>
      </c>
      <c r="AD45" s="173">
        <f>NPV(AD44,AE35:$CG35)</f>
        <v>2781.7917863170846</v>
      </c>
      <c r="AE45" s="173">
        <f>NPV(AE44,AF35:$CG35)</f>
        <v>2519.0777727697623</v>
      </c>
      <c r="AF45" s="173">
        <f>NPV(AF44,AG35:$CG35)</f>
        <v>2251.267097669981</v>
      </c>
      <c r="AG45" s="173">
        <f>NPV(AG44,AH35:$CG35)</f>
        <v>1978.2878034701673</v>
      </c>
      <c r="AH45" s="173">
        <f>NPV(AH44,AI35:$CG35)</f>
        <v>1700.0670346243533</v>
      </c>
      <c r="AI45" s="173">
        <f>NPV(AI44,AJ35:$CG35)</f>
        <v>1416.5310270915986</v>
      </c>
      <c r="AJ45" s="173">
        <f>NPV(AJ44,AK35:$CG35)</f>
        <v>1127.6050977215439</v>
      </c>
      <c r="AK45" s="173">
        <f>NPV(AK44,AL35:$CG35)</f>
        <v>833.2136335208418</v>
      </c>
      <c r="AL45" s="173">
        <f>NPV(AL44,AM35:$CG35)</f>
        <v>533.2800807991176</v>
      </c>
      <c r="AM45" s="173">
        <f>NPV(AM44,AN35:$CG35)</f>
        <v>227.72693419319367</v>
      </c>
      <c r="AN45" s="173">
        <f>NPV(AN44,AO35:$CG35)</f>
        <v>3596.946901437461</v>
      </c>
      <c r="AO45" s="173">
        <f>NPV(AO44,AP35:$CG35)</f>
        <v>3311.20219365838</v>
      </c>
      <c r="AP45" s="173">
        <f>NPV(AP44,AQ35:$CG35)</f>
        <v>3019.865468298765</v>
      </c>
      <c r="AQ45" s="173">
        <f>NPV(AQ44,AR35:$CG35)</f>
        <v>2722.857561333534</v>
      </c>
      <c r="AR45" s="173">
        <f>NPV(AR44,AS35:$CG35)</f>
        <v>2420.0983195246417</v>
      </c>
      <c r="AS45" s="173">
        <f>NPV(AS44,AT35:$CG35)</f>
        <v>2111.5065888495724</v>
      </c>
      <c r="AT45" s="173">
        <f>NPV(AT44,AU35:$CG35)</f>
        <v>1797.000202799852</v>
      </c>
      <c r="AU45" s="173">
        <f>NPV(AU44,AV35:$CG35)</f>
        <v>1476.495970548162</v>
      </c>
      <c r="AV45" s="173">
        <f>NPV(AV44,AW35:$CG35)</f>
        <v>1149.909664982577</v>
      </c>
      <c r="AW45" s="173">
        <f>NPV(AW44,AX35:$CG35)</f>
        <v>817.1560106065317</v>
      </c>
      <c r="AX45" s="173">
        <f>NPV(AX44,AY35:$CG35)</f>
        <v>478.14867130300695</v>
      </c>
      <c r="AY45" s="173">
        <f>NPV(AY44,AZ35:$CG35)</f>
        <v>132.80023796146497</v>
      </c>
      <c r="AZ45" s="173">
        <f>NPV(AZ44,BA35:$CG35)</f>
        <v>3928.2692596147767</v>
      </c>
      <c r="BA45" s="173">
        <f>NPV(BA44,BB35:$CG35)</f>
        <v>3605.223656063228</v>
      </c>
      <c r="BB45" s="173">
        <f>NPV(BB44,BC35:$CG35)</f>
        <v>3275.8678059589083</v>
      </c>
      <c r="BC45" s="173">
        <f>NPV(BC44,BD35:$CG35)</f>
        <v>2940.1124286168924</v>
      </c>
      <c r="BD45" s="173">
        <f>NPV(BD44,BE35:$CG35)</f>
        <v>2597.8671280305434</v>
      </c>
      <c r="BE45" s="173">
        <f>NPV(BE44,BF35:$CG35)</f>
        <v>2249.040379826915</v>
      </c>
      <c r="BF45" s="173">
        <f>NPV(BF44,BG35:$CG35)</f>
        <v>1893.5395180756354</v>
      </c>
      <c r="BG45" s="173">
        <f>NPV(BG44,BH35:$CG35)</f>
        <v>1531.2707219496735</v>
      </c>
      <c r="BH45" s="173">
        <f>NPV(BH44,BI35:$CG35)</f>
        <v>1162.1390022363432</v>
      </c>
      <c r="BI45" s="173">
        <f>NPV(BI44,BJ35:$CG35)</f>
        <v>786.0481876969521</v>
      </c>
      <c r="BJ45" s="173">
        <f>NPV(BJ44,BK35:$CG35)</f>
        <v>402.90091127339076</v>
      </c>
      <c r="BK45" s="173">
        <f>NPV(BK44,BL35:$CG35)</f>
        <v>12.598596140040206</v>
      </c>
      <c r="BL45" s="173">
        <f>NPV(BL44,BM35:$CG35)</f>
        <v>3992.9964060906336</v>
      </c>
      <c r="BM45" s="173">
        <f>NPV(BM44,BN35:$CG35)</f>
        <v>3629.272632934437</v>
      </c>
      <c r="BN45" s="173">
        <f>NPV(BN44,BO35:$CG35)</f>
        <v>3262.457207706414</v>
      </c>
      <c r="BO45" s="173">
        <f>NPV(BO44,BP35:$CG35)</f>
        <v>2892.523851363952</v>
      </c>
      <c r="BP45" s="173">
        <f>NPV(BP44,BQ35:$CG35)</f>
        <v>2519.4460614925792</v>
      </c>
      <c r="BQ45" s="173">
        <f>NPV(BQ44,BR35:$CG35)</f>
        <v>2143.1971104073</v>
      </c>
      <c r="BR45" s="173">
        <f>NPV(BR44,BS35:$CG35)</f>
        <v>1763.7500432377951</v>
      </c>
      <c r="BS45" s="173">
        <f>NPV(BS44,BT35:$CG35)</f>
        <v>1381.0776759973505</v>
      </c>
      <c r="BT45" s="173">
        <f>NPV(BT44,BU35:$CG35)</f>
        <v>995.1525936353618</v>
      </c>
      <c r="BU45" s="173">
        <f>NPV(BU44,BV35:$CG35)</f>
        <v>605.9471480732959</v>
      </c>
      <c r="BV45" s="173">
        <f>NPV(BV44,BW35:$CG35)</f>
        <v>213.43345622395282</v>
      </c>
      <c r="BW45" s="173">
        <f>NPV(BW44,BX35:$CG35)</f>
        <v>-182.41660200610926</v>
      </c>
      <c r="BX45" s="173">
        <f>NPV(BX44,BY35:$CG35)</f>
        <v>3431.493998385961</v>
      </c>
      <c r="BY45" s="173">
        <f>NPV(BY44,BZ35:$CG35)</f>
        <v>3062.997454764276</v>
      </c>
      <c r="BZ45" s="173">
        <f>NPV(BZ44,CA35:$CG35)</f>
        <v>2691.368690521806</v>
      </c>
      <c r="CA45" s="173">
        <f>NPV(CA44,CB35:$CG35)</f>
        <v>2316.5810817832753</v>
      </c>
      <c r="CB45" s="173">
        <f>NPV(CB44,CC35:$CG35)</f>
        <v>1938.6077783704668</v>
      </c>
      <c r="CC45" s="173">
        <f>NPV(CC44,CD35:$CG35)</f>
        <v>1557.4217018786496</v>
      </c>
      <c r="CD45" s="173">
        <f>NPV(CD44,CE35:$CG35)</f>
        <v>1172.995543736652</v>
      </c>
      <c r="CE45" s="173">
        <f>NPV(CE44,CF35:$CG35)</f>
        <v>785.3017632504475</v>
      </c>
      <c r="CF45" s="173">
        <f>NPV(CF44,CG35:$CG35)</f>
        <v>394.31258563011016</v>
      </c>
      <c r="CG45" s="173">
        <f>NPV(CG44,$CG35:CH35)</f>
        <v>785.3017632504475</v>
      </c>
      <c r="CH45" s="173">
        <f>NPV(CH44,$CG35:CI35)</f>
        <v>1309.485384794801</v>
      </c>
      <c r="CI45" s="173">
        <v>0</v>
      </c>
      <c r="CJ45" s="173"/>
    </row>
    <row r="46" spans="1:86" s="98" customFormat="1" ht="12.75" customHeight="1">
      <c r="A46" s="124"/>
      <c r="B46" s="171" t="s">
        <v>55</v>
      </c>
      <c r="C46" s="173">
        <f>NPV(C44,D41:$CG41)</f>
        <v>306.83266729303296</v>
      </c>
      <c r="D46" s="173">
        <f>NPV(D44,E41:$CG41)</f>
        <v>309.44074496502367</v>
      </c>
      <c r="E46" s="173">
        <f>NPV(E44,F41:$CG41)</f>
        <v>304.0691626918433</v>
      </c>
      <c r="F46" s="173">
        <f>NPV(F44,G41:$CG41)</f>
        <v>299.379598924625</v>
      </c>
      <c r="G46" s="173">
        <f>NPV(G44,H41:$CG41)</f>
        <v>295.3875506759466</v>
      </c>
      <c r="H46" s="173">
        <f>NPV(H44,I41:$CG41)</f>
        <v>292.10875095080235</v>
      </c>
      <c r="I46" s="173">
        <f>NPV(I44,J41:$CG41)</f>
        <v>289.55917181702506</v>
      </c>
      <c r="J46" s="173">
        <f>NPV(J44,K41:$CG41)</f>
        <v>287.75502751251554</v>
      </c>
      <c r="K46" s="173">
        <f>NPV(K44,L41:$CG41)</f>
        <v>286.71277758970336</v>
      </c>
      <c r="L46" s="173">
        <f>NPV(L44,M41:$CG41)</f>
        <v>286.44913009765816</v>
      </c>
      <c r="M46" s="173">
        <f>NPV(M44,N41:$CG41)</f>
        <v>286.9810448022878</v>
      </c>
      <c r="N46" s="173">
        <f>NPV(N44,O41:$CG41)</f>
        <v>288.32573644505163</v>
      </c>
      <c r="O46" s="173">
        <f>NPV(O44,P41:$CG41)</f>
        <v>290.5006780406317</v>
      </c>
      <c r="P46" s="173">
        <f>NPV(P44,Q41:$CG41)</f>
        <v>292.96993380397726</v>
      </c>
      <c r="Q46" s="173">
        <f>NPV(Q44,R41:$CG41)</f>
        <v>286.4435174819393</v>
      </c>
      <c r="R46" s="173">
        <f>NPV(R44,S41:$CG41)</f>
        <v>280.6815912282286</v>
      </c>
      <c r="S46" s="173">
        <f>NPV(S44,T41:$CG41)</f>
        <v>275.70158324814054</v>
      </c>
      <c r="T46" s="173">
        <f>NPV(T44,U41:$CG41)</f>
        <v>271.5211873782937</v>
      </c>
      <c r="U46" s="173">
        <f>NPV(U44,V41:$CG41)</f>
        <v>268.158366543985</v>
      </c>
      <c r="V46" s="173">
        <f>NPV(V44,W41:$CG41)</f>
        <v>265.6313562580022</v>
      </c>
      <c r="W46" s="173">
        <f>NPV(W44,X41:$CG41)</f>
        <v>263.958668161364</v>
      </c>
      <c r="X46" s="173">
        <f>NPV(X44,Y41:$CG41)</f>
        <v>263.15909360647044</v>
      </c>
      <c r="Y46" s="173">
        <f>NPV(Y44,Z41:$CG41)</f>
        <v>263.25170728314197</v>
      </c>
      <c r="Z46" s="173">
        <f>NPV(Z44,AA41:$CG41)</f>
        <v>264.25587088804286</v>
      </c>
      <c r="AA46" s="173">
        <f>NPV(AA44,AB41:$CG41)</f>
        <v>266.19123683797716</v>
      </c>
      <c r="AB46" s="173">
        <f>NPV(AB44,AC41:$CG41)</f>
        <v>268.45386235109993</v>
      </c>
      <c r="AC46" s="173">
        <f>NPV(AC44,AD41:$CG41)</f>
        <v>260.5755211492157</v>
      </c>
      <c r="AD46" s="173">
        <f>NPV(AD44,AE41:$CG41)</f>
        <v>253.55417069017784</v>
      </c>
      <c r="AE46" s="173">
        <f>NPV(AE44,AF41:$CG41)</f>
        <v>247.40941163763168</v>
      </c>
      <c r="AF46" s="173">
        <f>NPV(AF44,AG41:$CG41)</f>
        <v>242.16114365331407</v>
      </c>
      <c r="AG46" s="173">
        <f>NPV(AG44,AH41:$CG41)</f>
        <v>237.82956929015242</v>
      </c>
      <c r="AH46" s="173">
        <f>NPV(AH44,AI41:$CG41)</f>
        <v>234.43519793205323</v>
      </c>
      <c r="AI46" s="173">
        <f>NPV(AI44,AJ41:$CG41)</f>
        <v>231.99884978091498</v>
      </c>
      <c r="AJ46" s="173">
        <f>NPV(AJ44,AK41:$CG41)</f>
        <v>230.54165989140358</v>
      </c>
      <c r="AK46" s="173">
        <f>NPV(AK44,AL41:$CG41)</f>
        <v>230.0850822540343</v>
      </c>
      <c r="AL46" s="173">
        <f>NPV(AL44,AM41:$CG41)</f>
        <v>230.6508939271147</v>
      </c>
      <c r="AM46" s="173">
        <f>NPV(AM44,AN41:$CG41)</f>
        <v>232.26119921810064</v>
      </c>
      <c r="AN46" s="173">
        <f>NPV(AN44,AO41:$CG41)</f>
        <v>234.23541941145444</v>
      </c>
      <c r="AO46" s="173">
        <f>NPV(AO44,AP41:$CG41)</f>
        <v>224.7776538962196</v>
      </c>
      <c r="AP46" s="173">
        <f>NPV(AP44,AQ41:$CG41)</f>
        <v>216.28063484626477</v>
      </c>
      <c r="AQ46" s="173">
        <f>NPV(AQ44,AR41:$CG41)</f>
        <v>208.76640685668062</v>
      </c>
      <c r="AR46" s="173">
        <f>NPV(AR44,AS41:$CG41)</f>
        <v>202.25735108474328</v>
      </c>
      <c r="AS46" s="173">
        <f>NPV(AS44,AT41:$CG41)</f>
        <v>196.77618963372657</v>
      </c>
      <c r="AT46" s="173">
        <f>NPV(AT44,AU41:$CG41)</f>
        <v>192.34598998930008</v>
      </c>
      <c r="AU46" s="173">
        <f>NPV(AU44,AV41:$CG41)</f>
        <v>188.99016950911377</v>
      </c>
      <c r="AV46" s="173">
        <f>NPV(AV44,AW41:$CG41)</f>
        <v>186.73249996617722</v>
      </c>
      <c r="AW46" s="173">
        <f>NPV(AW44,AX41:$CG41)</f>
        <v>185.59711214664623</v>
      </c>
      <c r="AX46" s="173">
        <f>NPV(AX44,AY41:$CG41)</f>
        <v>185.60850050263807</v>
      </c>
      <c r="AY46" s="173">
        <f>NPV(AY44,AZ41:$CG41)</f>
        <v>186.79152786070273</v>
      </c>
      <c r="AZ46" s="173">
        <f>NPV(AZ44,BA41:$CG41)</f>
        <v>188.37925584751864</v>
      </c>
      <c r="BA46" s="173">
        <f>NPV(BA44,BB41:$CG41)</f>
        <v>177.07972277547836</v>
      </c>
      <c r="BB46" s="173">
        <f>NPV(BB44,BC41:$CG41)</f>
        <v>166.85732343576362</v>
      </c>
      <c r="BC46" s="173">
        <f>NPV(BC44,BD41:$CG41)</f>
        <v>157.73685182472636</v>
      </c>
      <c r="BD46" s="173">
        <f>NPV(BD44,BE41:$CG41)</f>
        <v>149.74348079096956</v>
      </c>
      <c r="BE46" s="173">
        <f>NPV(BE44,BF41:$CG41)</f>
        <v>142.90276697178368</v>
      </c>
      <c r="BF46" s="173">
        <f>NPV(BF44,BG41:$CG41)</f>
        <v>137.24065578880942</v>
      </c>
      <c r="BG46" s="173">
        <f>NPV(BG44,BH41:$CG41)</f>
        <v>132.7834865036045</v>
      </c>
      <c r="BH46" s="173">
        <f>NPV(BH44,BI41:$CG41)</f>
        <v>129.55799733379772</v>
      </c>
      <c r="BI46" s="173">
        <f>NPV(BI44,BJ41:$CG41)</f>
        <v>127.59133063052202</v>
      </c>
      <c r="BJ46" s="173">
        <f>NPV(BJ44,BK41:$CG41)</f>
        <v>126.91103811782527</v>
      </c>
      <c r="BK46" s="173">
        <f>NPV(BK44,BL41:$CG41)</f>
        <v>127.54508619476594</v>
      </c>
      <c r="BL46" s="173">
        <f>NPV(BL44,BM41:$CG41)</f>
        <v>128.62921942742145</v>
      </c>
      <c r="BM46" s="173">
        <f>NPV(BM44,BN41:$CG41)</f>
        <v>116.18957933815095</v>
      </c>
      <c r="BN46" s="173">
        <f>NPV(BN44,BO41:$CG41)</f>
        <v>104.95566176762551</v>
      </c>
      <c r="BO46" s="173">
        <f>NPV(BO44,BP41:$CG41)</f>
        <v>94.94164973563302</v>
      </c>
      <c r="BP46" s="173">
        <f>NPV(BP44,BQ41:$CG41)</f>
        <v>86.1618586207646</v>
      </c>
      <c r="BQ46" s="173">
        <f>NPV(BQ44,BR41:$CG41)</f>
        <v>78.63073732087405</v>
      </c>
      <c r="BR46" s="173">
        <f>NPV(BR44,BS41:$CG41)</f>
        <v>72.36286942350701</v>
      </c>
      <c r="BS46" s="173">
        <f>NPV(BS44,BT41:$CG41)</f>
        <v>67.37297438638565</v>
      </c>
      <c r="BT46" s="173">
        <f>NPV(BT44,BU41:$CG41)</f>
        <v>63.67590872803417</v>
      </c>
      <c r="BU46" s="173">
        <f>NPV(BU44,BV41:$CG41)</f>
        <v>61.28666722863189</v>
      </c>
      <c r="BV46" s="173">
        <f>NPV(BV44,BW41:$CG41)</f>
        <v>60.22038414118101</v>
      </c>
      <c r="BW46" s="173">
        <f>NPV(BW44,BX41:$CG41)</f>
        <v>60.49233441307718</v>
      </c>
      <c r="BX46" s="173">
        <f>NPV(BX44,BY41:$CG41)</f>
        <v>61.006519255588344</v>
      </c>
      <c r="BY46" s="173">
        <f>NPV(BY44,BZ41:$CG41)</f>
        <v>49.23250678812982</v>
      </c>
      <c r="BZ46" s="173">
        <f>NPV(BZ44,CA41:$CG41)</f>
        <v>38.6735959359216</v>
      </c>
      <c r="CA46" s="173">
        <f>NPV(CA44,CB41:$CG41)</f>
        <v>29.344060604856967</v>
      </c>
      <c r="CB46" s="173">
        <f>NPV(CB44,CC41:$CG41)</f>
        <v>21.25830786565581</v>
      </c>
      <c r="CC46" s="173">
        <f>NPV(CC44,CD41:$CG41)</f>
        <v>14.430879121275499</v>
      </c>
      <c r="CD46" s="173">
        <f>NPV(CD44,CE41:$CG41)</f>
        <v>8.876451284351328</v>
      </c>
      <c r="CE46" s="173">
        <f>NPV(CE44,CF41:$CG41)</f>
        <v>4.609837964752021</v>
      </c>
      <c r="CF46" s="173">
        <f>NPV(CF44,CG41:$CG41)</f>
        <v>1.6459906673366573</v>
      </c>
      <c r="CG46" s="173">
        <f>NPV(CG44,$CG41:CH41)</f>
        <v>1.953641483594756</v>
      </c>
      <c r="CH46" s="173">
        <f>NPV(CH44,$CG41:CI41)</f>
        <v>1.9536414835947562</v>
      </c>
    </row>
    <row r="47" spans="1:86" s="98" customFormat="1" ht="12.75" customHeight="1">
      <c r="A47" s="124"/>
      <c r="B47" s="171" t="s">
        <v>56</v>
      </c>
      <c r="C47" s="173">
        <f>C45+C46</f>
        <v>704.7679237399193</v>
      </c>
      <c r="D47" s="173">
        <f aca="true" t="shared" si="42" ref="D47:BO47">D45+D46</f>
        <v>3064.237452674982</v>
      </c>
      <c r="E47" s="173">
        <f t="shared" si="42"/>
        <v>2861.1985715054425</v>
      </c>
      <c r="F47" s="173">
        <f t="shared" si="42"/>
        <v>2654.9507060921283</v>
      </c>
      <c r="G47" s="173">
        <f t="shared" si="42"/>
        <v>2445.4541716171516</v>
      </c>
      <c r="H47" s="173">
        <f t="shared" si="42"/>
        <v>2232.6688291264127</v>
      </c>
      <c r="I47" s="173">
        <f t="shared" si="42"/>
        <v>2016.5540805230999</v>
      </c>
      <c r="J47" s="173">
        <f t="shared" si="42"/>
        <v>1797.068863507221</v>
      </c>
      <c r="K47" s="173">
        <f t="shared" si="42"/>
        <v>1574.171646460641</v>
      </c>
      <c r="L47" s="173">
        <f t="shared" si="42"/>
        <v>1347.8204232769783</v>
      </c>
      <c r="M47" s="173">
        <f t="shared" si="42"/>
        <v>1117.97270813584</v>
      </c>
      <c r="N47" s="173">
        <f t="shared" si="42"/>
        <v>884.5855302207697</v>
      </c>
      <c r="O47" s="173">
        <f t="shared" si="42"/>
        <v>647.6154283803129</v>
      </c>
      <c r="P47" s="173">
        <f t="shared" si="42"/>
        <v>3305.0792063955737</v>
      </c>
      <c r="Q47" s="173">
        <f t="shared" si="42"/>
        <v>3075.033780848602</v>
      </c>
      <c r="R47" s="173">
        <f t="shared" si="42"/>
        <v>2841.3617144111267</v>
      </c>
      <c r="S47" s="173">
        <f t="shared" si="42"/>
        <v>2604.018198481487</v>
      </c>
      <c r="T47" s="173">
        <f t="shared" si="42"/>
        <v>2362.957911954553</v>
      </c>
      <c r="U47" s="173">
        <f t="shared" si="42"/>
        <v>2118.1350155737064</v>
      </c>
      <c r="V47" s="173">
        <f t="shared" si="42"/>
        <v>1869.5031462219836</v>
      </c>
      <c r="W47" s="173">
        <f t="shared" si="42"/>
        <v>1617.015411151724</v>
      </c>
      <c r="X47" s="173">
        <f t="shared" si="42"/>
        <v>1360.6243821520495</v>
      </c>
      <c r="Y47" s="173">
        <f t="shared" si="42"/>
        <v>1100.2820896535573</v>
      </c>
      <c r="Z47" s="173">
        <f t="shared" si="42"/>
        <v>835.9400167695263</v>
      </c>
      <c r="AA47" s="173">
        <f t="shared" si="42"/>
        <v>567.5490932729836</v>
      </c>
      <c r="AB47" s="173">
        <f t="shared" si="42"/>
        <v>3560.6670934683802</v>
      </c>
      <c r="AC47" s="173">
        <f t="shared" si="42"/>
        <v>3300.0557293903234</v>
      </c>
      <c r="AD47" s="173">
        <f t="shared" si="42"/>
        <v>3035.3459570072623</v>
      </c>
      <c r="AE47" s="173">
        <f t="shared" si="42"/>
        <v>2766.487184407394</v>
      </c>
      <c r="AF47" s="173">
        <f t="shared" si="42"/>
        <v>2493.428241323295</v>
      </c>
      <c r="AG47" s="173">
        <f t="shared" si="42"/>
        <v>2216.1173727603195</v>
      </c>
      <c r="AH47" s="173">
        <f t="shared" si="42"/>
        <v>1934.5022325564064</v>
      </c>
      <c r="AI47" s="173">
        <f t="shared" si="42"/>
        <v>1648.5298768725136</v>
      </c>
      <c r="AJ47" s="173">
        <f t="shared" si="42"/>
        <v>1358.1467576129476</v>
      </c>
      <c r="AK47" s="173">
        <f t="shared" si="42"/>
        <v>1063.298715774876</v>
      </c>
      <c r="AL47" s="173">
        <f t="shared" si="42"/>
        <v>763.9309747262323</v>
      </c>
      <c r="AM47" s="173">
        <f t="shared" si="42"/>
        <v>459.9881334112943</v>
      </c>
      <c r="AN47" s="173">
        <f t="shared" si="42"/>
        <v>3831.1823208489154</v>
      </c>
      <c r="AO47" s="173">
        <f t="shared" si="42"/>
        <v>3535.9798475545995</v>
      </c>
      <c r="AP47" s="173">
        <f t="shared" si="42"/>
        <v>3236.14610314503</v>
      </c>
      <c r="AQ47" s="173">
        <f t="shared" si="42"/>
        <v>2931.6239681902143</v>
      </c>
      <c r="AR47" s="173">
        <f t="shared" si="42"/>
        <v>2622.355670609385</v>
      </c>
      <c r="AS47" s="173">
        <f t="shared" si="42"/>
        <v>2308.282778483299</v>
      </c>
      <c r="AT47" s="173">
        <f t="shared" si="42"/>
        <v>1989.3461927891522</v>
      </c>
      <c r="AU47" s="173">
        <f t="shared" si="42"/>
        <v>1665.4861400572756</v>
      </c>
      <c r="AV47" s="173">
        <f t="shared" si="42"/>
        <v>1336.6421649487543</v>
      </c>
      <c r="AW47" s="173">
        <f t="shared" si="42"/>
        <v>1002.7531227531779</v>
      </c>
      <c r="AX47" s="173">
        <f t="shared" si="42"/>
        <v>663.757171805645</v>
      </c>
      <c r="AY47" s="173">
        <f t="shared" si="42"/>
        <v>319.5917658221677</v>
      </c>
      <c r="AZ47" s="173">
        <f t="shared" si="42"/>
        <v>4116.648515462295</v>
      </c>
      <c r="BA47" s="173">
        <f t="shared" si="42"/>
        <v>3782.3033788387065</v>
      </c>
      <c r="BB47" s="173">
        <f t="shared" si="42"/>
        <v>3442.725129394672</v>
      </c>
      <c r="BC47" s="173">
        <f t="shared" si="42"/>
        <v>3097.8492804416187</v>
      </c>
      <c r="BD47" s="173">
        <f t="shared" si="42"/>
        <v>2747.610608821513</v>
      </c>
      <c r="BE47" s="173">
        <f t="shared" si="42"/>
        <v>2391.9431467986988</v>
      </c>
      <c r="BF47" s="173">
        <f t="shared" si="42"/>
        <v>2030.7801738644448</v>
      </c>
      <c r="BG47" s="173">
        <f t="shared" si="42"/>
        <v>1664.054208453278</v>
      </c>
      <c r="BH47" s="173">
        <f t="shared" si="42"/>
        <v>1291.6969995701409</v>
      </c>
      <c r="BI47" s="173">
        <f t="shared" si="42"/>
        <v>913.6395183274742</v>
      </c>
      <c r="BJ47" s="173">
        <f t="shared" si="42"/>
        <v>529.811949391216</v>
      </c>
      <c r="BK47" s="173">
        <f t="shared" si="42"/>
        <v>140.14368233480616</v>
      </c>
      <c r="BL47" s="173">
        <f t="shared" si="42"/>
        <v>4121.625625518055</v>
      </c>
      <c r="BM47" s="173">
        <f t="shared" si="42"/>
        <v>3745.4622122725877</v>
      </c>
      <c r="BN47" s="173">
        <f t="shared" si="42"/>
        <v>3367.4128694740393</v>
      </c>
      <c r="BO47" s="173">
        <f t="shared" si="42"/>
        <v>2987.465501099585</v>
      </c>
      <c r="BP47" s="173">
        <f aca="true" t="shared" si="43" ref="BP47:CH47">BP45+BP46</f>
        <v>2605.607920113344</v>
      </c>
      <c r="BQ47" s="173">
        <f t="shared" si="43"/>
        <v>2221.827847728174</v>
      </c>
      <c r="BR47" s="173">
        <f t="shared" si="43"/>
        <v>1836.112912661302</v>
      </c>
      <c r="BS47" s="173">
        <f t="shared" si="43"/>
        <v>1448.4506503837363</v>
      </c>
      <c r="BT47" s="173">
        <f t="shared" si="43"/>
        <v>1058.828502363396</v>
      </c>
      <c r="BU47" s="173">
        <f t="shared" si="43"/>
        <v>667.2338153019278</v>
      </c>
      <c r="BV47" s="173">
        <f t="shared" si="43"/>
        <v>273.6538403651338</v>
      </c>
      <c r="BW47" s="173">
        <f t="shared" si="43"/>
        <v>-121.92426759303208</v>
      </c>
      <c r="BX47" s="173">
        <f t="shared" si="43"/>
        <v>3492.5005176415493</v>
      </c>
      <c r="BY47" s="173">
        <f t="shared" si="43"/>
        <v>3112.2299615524057</v>
      </c>
      <c r="BZ47" s="173">
        <f t="shared" si="43"/>
        <v>2730.0422864577276</v>
      </c>
      <c r="CA47" s="173">
        <f t="shared" si="43"/>
        <v>2345.9251423881324</v>
      </c>
      <c r="CB47" s="173">
        <f t="shared" si="43"/>
        <v>1959.8660862361226</v>
      </c>
      <c r="CC47" s="173">
        <f t="shared" si="43"/>
        <v>1571.852580999925</v>
      </c>
      <c r="CD47" s="173">
        <f t="shared" si="43"/>
        <v>1181.8719950210034</v>
      </c>
      <c r="CE47" s="173">
        <f t="shared" si="43"/>
        <v>789.9116012151995</v>
      </c>
      <c r="CF47" s="173">
        <f t="shared" si="43"/>
        <v>395.9585762974468</v>
      </c>
      <c r="CG47" s="173">
        <f t="shared" si="43"/>
        <v>787.2554047340423</v>
      </c>
      <c r="CH47" s="173">
        <f t="shared" si="43"/>
        <v>1311.4390262783957</v>
      </c>
    </row>
    <row r="48" spans="1:86" s="98" customFormat="1" ht="12.75" customHeight="1">
      <c r="A48" s="124"/>
      <c r="B48" s="171" t="s">
        <v>57</v>
      </c>
      <c r="C48" s="174">
        <f>C47-C7</f>
        <v>704.7679237399193</v>
      </c>
      <c r="D48" s="174">
        <f aca="true" t="shared" si="44" ref="D48:BO48">D47-D7</f>
        <v>710.75845109171</v>
      </c>
      <c r="E48" s="173">
        <f t="shared" si="44"/>
        <v>721.7422038293134</v>
      </c>
      <c r="F48" s="173">
        <f t="shared" si="44"/>
        <v>732.3698709339819</v>
      </c>
      <c r="G48" s="173">
        <f t="shared" si="44"/>
        <v>742.6324345907526</v>
      </c>
      <c r="H48" s="173">
        <f t="shared" si="44"/>
        <v>752.5207359325282</v>
      </c>
      <c r="I48" s="173">
        <f t="shared" si="44"/>
        <v>762.0254731836635</v>
      </c>
      <c r="J48" s="173">
        <f t="shared" si="44"/>
        <v>771.1371997811361</v>
      </c>
      <c r="K48" s="173">
        <f t="shared" si="44"/>
        <v>779.8463224731017</v>
      </c>
      <c r="L48" s="173">
        <f t="shared" si="44"/>
        <v>788.1430993944971</v>
      </c>
      <c r="M48" s="173">
        <f t="shared" si="44"/>
        <v>796.0176381195026</v>
      </c>
      <c r="N48" s="173">
        <f t="shared" si="44"/>
        <v>803.4598936905522</v>
      </c>
      <c r="O48" s="173">
        <f t="shared" si="44"/>
        <v>647.6154283803129</v>
      </c>
      <c r="P48" s="173">
        <f t="shared" si="44"/>
        <v>653.1201595215462</v>
      </c>
      <c r="Q48" s="173">
        <f t="shared" si="44"/>
        <v>664.2407948759142</v>
      </c>
      <c r="R48" s="173">
        <f t="shared" si="44"/>
        <v>674.9495069029022</v>
      </c>
      <c r="S48" s="173">
        <f t="shared" si="44"/>
        <v>685.2360433473427</v>
      </c>
      <c r="T48" s="173">
        <f t="shared" si="44"/>
        <v>695.089992241577</v>
      </c>
      <c r="U48" s="173">
        <f t="shared" si="44"/>
        <v>704.5007798070287</v>
      </c>
      <c r="V48" s="173">
        <f t="shared" si="44"/>
        <v>713.457668330497</v>
      </c>
      <c r="W48" s="173">
        <f t="shared" si="44"/>
        <v>721.9497540148791</v>
      </c>
      <c r="X48" s="173">
        <f t="shared" si="44"/>
        <v>729.9659648039931</v>
      </c>
      <c r="Y48" s="173">
        <f t="shared" si="44"/>
        <v>737.495058181258</v>
      </c>
      <c r="Z48" s="173">
        <f t="shared" si="44"/>
        <v>744.5256189418893</v>
      </c>
      <c r="AA48" s="173">
        <f t="shared" si="44"/>
        <v>567.5490932729836</v>
      </c>
      <c r="AB48" s="173">
        <f t="shared" si="44"/>
        <v>572.3732605658038</v>
      </c>
      <c r="AC48" s="173">
        <f t="shared" si="44"/>
        <v>583.5138503297076</v>
      </c>
      <c r="AD48" s="173">
        <f t="shared" si="44"/>
        <v>594.1784560035394</v>
      </c>
      <c r="AE48" s="173">
        <f t="shared" si="44"/>
        <v>604.3554246316753</v>
      </c>
      <c r="AF48" s="173">
        <f t="shared" si="44"/>
        <v>614.0329224365751</v>
      </c>
      <c r="AG48" s="173">
        <f t="shared" si="44"/>
        <v>623.1989324469482</v>
      </c>
      <c r="AH48" s="173">
        <f t="shared" si="44"/>
        <v>631.8412520974039</v>
      </c>
      <c r="AI48" s="173">
        <f t="shared" si="44"/>
        <v>639.9474907991964</v>
      </c>
      <c r="AJ48" s="173">
        <f t="shared" si="44"/>
        <v>647.5050674817434</v>
      </c>
      <c r="AK48" s="173">
        <f t="shared" si="44"/>
        <v>654.5012081046143</v>
      </c>
      <c r="AL48" s="173">
        <f t="shared" si="44"/>
        <v>660.9229431396093</v>
      </c>
      <c r="AM48" s="173">
        <f t="shared" si="44"/>
        <v>459.9881334112943</v>
      </c>
      <c r="AN48" s="173">
        <f t="shared" si="44"/>
        <v>463.8980325452908</v>
      </c>
      <c r="AO48" s="173">
        <f t="shared" si="44"/>
        <v>474.912462827363</v>
      </c>
      <c r="AP48" s="173">
        <f t="shared" si="44"/>
        <v>485.3774602693243</v>
      </c>
      <c r="AQ48" s="173">
        <f t="shared" si="44"/>
        <v>495.2797828316511</v>
      </c>
      <c r="AR48" s="173">
        <f t="shared" si="44"/>
        <v>504.60598377497354</v>
      </c>
      <c r="AS48" s="173">
        <f t="shared" si="44"/>
        <v>513.3424089794137</v>
      </c>
      <c r="AT48" s="173">
        <f t="shared" si="44"/>
        <v>521.4751942316952</v>
      </c>
      <c r="AU48" s="173">
        <f t="shared" si="44"/>
        <v>528.9902624796355</v>
      </c>
      <c r="AV48" s="173">
        <f t="shared" si="44"/>
        <v>535.8733210536253</v>
      </c>
      <c r="AW48" s="173">
        <f t="shared" si="44"/>
        <v>542.1098588547602</v>
      </c>
      <c r="AX48" s="173">
        <f t="shared" si="44"/>
        <v>547.6851435092126</v>
      </c>
      <c r="AY48" s="173">
        <f t="shared" si="44"/>
        <v>319.59176582216776</v>
      </c>
      <c r="AZ48" s="173">
        <f t="shared" si="44"/>
        <v>322.30829583165587</v>
      </c>
      <c r="BA48" s="173">
        <f t="shared" si="44"/>
        <v>333.0160308074501</v>
      </c>
      <c r="BB48" s="173">
        <f t="shared" si="44"/>
        <v>343.09017050017883</v>
      </c>
      <c r="BC48" s="173">
        <f t="shared" si="44"/>
        <v>352.51567036310826</v>
      </c>
      <c r="BD48" s="173">
        <f t="shared" si="44"/>
        <v>361.2772541423592</v>
      </c>
      <c r="BE48" s="173">
        <f t="shared" si="44"/>
        <v>369.35941084739625</v>
      </c>
      <c r="BF48" s="173">
        <f t="shared" si="44"/>
        <v>376.74639168509543</v>
      </c>
      <c r="BG48" s="173">
        <f t="shared" si="44"/>
        <v>383.422206956996</v>
      </c>
      <c r="BH48" s="173">
        <f t="shared" si="44"/>
        <v>389.3706229192711</v>
      </c>
      <c r="BI48" s="173">
        <f t="shared" si="44"/>
        <v>394.5751586050525</v>
      </c>
      <c r="BJ48" s="173">
        <f t="shared" si="44"/>
        <v>399.0190826086116</v>
      </c>
      <c r="BK48" s="173">
        <f t="shared" si="44"/>
        <v>140.14368233480616</v>
      </c>
      <c r="BL48" s="173">
        <f t="shared" si="44"/>
        <v>141.33490363465353</v>
      </c>
      <c r="BM48" s="173">
        <f t="shared" si="44"/>
        <v>150.89486083150223</v>
      </c>
      <c r="BN48" s="173">
        <f t="shared" si="44"/>
        <v>159.72605858659563</v>
      </c>
      <c r="BO48" s="173">
        <f t="shared" si="44"/>
        <v>167.81987238744478</v>
      </c>
      <c r="BP48" s="173">
        <f aca="true" t="shared" si="45" ref="BP48:CH48">BP47-BP7</f>
        <v>175.16759712303383</v>
      </c>
      <c r="BQ48" s="173">
        <f t="shared" si="45"/>
        <v>181.76044637685914</v>
      </c>
      <c r="BR48" s="173">
        <f t="shared" si="45"/>
        <v>187.58955171389903</v>
      </c>
      <c r="BS48" s="173">
        <f t="shared" si="45"/>
        <v>192.6459619614575</v>
      </c>
      <c r="BT48" s="173">
        <f t="shared" si="45"/>
        <v>196.92064248381644</v>
      </c>
      <c r="BU48" s="173">
        <f t="shared" si="45"/>
        <v>200.4044744506757</v>
      </c>
      <c r="BV48" s="173">
        <f t="shared" si="45"/>
        <v>203.08825409929403</v>
      </c>
      <c r="BW48" s="173">
        <f t="shared" si="45"/>
        <v>-121.92426759303214</v>
      </c>
      <c r="BX48" s="173">
        <f t="shared" si="45"/>
        <v>-122.96062386757285</v>
      </c>
      <c r="BY48" s="173">
        <f t="shared" si="45"/>
        <v>-116.41332077327843</v>
      </c>
      <c r="BZ48" s="173">
        <f t="shared" si="45"/>
        <v>-110.62268310696754</v>
      </c>
      <c r="CA48" s="173">
        <f t="shared" si="45"/>
        <v>-105.59757947729076</v>
      </c>
      <c r="CB48" s="173">
        <f t="shared" si="45"/>
        <v>-101.34696118693091</v>
      </c>
      <c r="CC48" s="173">
        <f t="shared" si="45"/>
        <v>-97.87986295743144</v>
      </c>
      <c r="CD48" s="173">
        <f t="shared" si="45"/>
        <v>-95.20540366025898</v>
      </c>
      <c r="CE48" s="173">
        <f t="shared" si="45"/>
        <v>-93.33278705414045</v>
      </c>
      <c r="CF48" s="173">
        <f t="shared" si="45"/>
        <v>-92.27130252873508</v>
      </c>
      <c r="CG48" s="173">
        <f t="shared" si="45"/>
        <v>695.2250788793478</v>
      </c>
      <c r="CH48" s="173">
        <f t="shared" si="45"/>
        <v>1311.4390262783957</v>
      </c>
    </row>
    <row r="49" s="98" customFormat="1" ht="12.75" customHeight="1"/>
    <row r="50" s="98" customFormat="1" ht="12.75" customHeight="1" thickBot="1"/>
    <row r="51" spans="1:88" s="98" customFormat="1" ht="12.75" customHeight="1" thickBot="1">
      <c r="A51" s="124"/>
      <c r="B51" s="170"/>
      <c r="C51" s="175">
        <v>37928</v>
      </c>
      <c r="D51" s="176">
        <v>37958</v>
      </c>
      <c r="E51" s="176">
        <v>37989</v>
      </c>
      <c r="F51" s="176">
        <v>38020</v>
      </c>
      <c r="G51" s="176">
        <v>38049</v>
      </c>
      <c r="H51" s="176">
        <v>38080</v>
      </c>
      <c r="I51" s="176">
        <v>38110</v>
      </c>
      <c r="J51" s="176">
        <v>38141</v>
      </c>
      <c r="K51" s="176">
        <v>38171</v>
      </c>
      <c r="L51" s="176">
        <v>38202</v>
      </c>
      <c r="M51" s="176">
        <v>38233</v>
      </c>
      <c r="N51" s="176">
        <v>38263</v>
      </c>
      <c r="O51" s="176">
        <v>38294</v>
      </c>
      <c r="P51" s="177">
        <v>38324</v>
      </c>
      <c r="Q51" s="177">
        <v>38355</v>
      </c>
      <c r="R51" s="177">
        <v>38386</v>
      </c>
      <c r="S51" s="177">
        <v>38414</v>
      </c>
      <c r="T51" s="177">
        <v>38445</v>
      </c>
      <c r="U51" s="177">
        <v>38475</v>
      </c>
      <c r="V51" s="177">
        <v>38506</v>
      </c>
      <c r="W51" s="177">
        <v>38536</v>
      </c>
      <c r="X51" s="177">
        <v>38567</v>
      </c>
      <c r="Y51" s="177">
        <v>38598</v>
      </c>
      <c r="Z51" s="177">
        <v>38628</v>
      </c>
      <c r="AA51" s="177">
        <v>38659</v>
      </c>
      <c r="AB51" s="177">
        <v>38689</v>
      </c>
      <c r="AC51" s="177">
        <v>38720</v>
      </c>
      <c r="AD51" s="177">
        <v>38751</v>
      </c>
      <c r="AE51" s="177">
        <v>38779</v>
      </c>
      <c r="AF51" s="177">
        <v>38810</v>
      </c>
      <c r="AG51" s="177">
        <v>38840</v>
      </c>
      <c r="AH51" s="177">
        <v>38871</v>
      </c>
      <c r="AI51" s="177">
        <v>38901</v>
      </c>
      <c r="AJ51" s="177">
        <v>38932</v>
      </c>
      <c r="AK51" s="177">
        <v>38963</v>
      </c>
      <c r="AL51" s="177">
        <v>38993</v>
      </c>
      <c r="AM51" s="177">
        <v>39024</v>
      </c>
      <c r="AN51" s="177">
        <v>39054</v>
      </c>
      <c r="AO51" s="177">
        <v>39085</v>
      </c>
      <c r="AP51" s="177">
        <v>39116</v>
      </c>
      <c r="AQ51" s="177">
        <v>39144</v>
      </c>
      <c r="AR51" s="177">
        <v>39175</v>
      </c>
      <c r="AS51" s="177">
        <v>39205</v>
      </c>
      <c r="AT51" s="177">
        <v>39236</v>
      </c>
      <c r="AU51" s="177">
        <v>39266</v>
      </c>
      <c r="AV51" s="177">
        <v>39297</v>
      </c>
      <c r="AW51" s="177">
        <v>39328</v>
      </c>
      <c r="AX51" s="177">
        <v>39358</v>
      </c>
      <c r="AY51" s="177">
        <v>39389</v>
      </c>
      <c r="AZ51" s="177">
        <v>39419</v>
      </c>
      <c r="BA51" s="177">
        <v>39450</v>
      </c>
      <c r="BB51" s="177">
        <v>39481</v>
      </c>
      <c r="BC51" s="177">
        <v>39510</v>
      </c>
      <c r="BD51" s="177">
        <v>39541</v>
      </c>
      <c r="BE51" s="177">
        <v>39571</v>
      </c>
      <c r="BF51" s="177">
        <v>39602</v>
      </c>
      <c r="BG51" s="177">
        <v>39632</v>
      </c>
      <c r="BH51" s="177">
        <v>39663</v>
      </c>
      <c r="BI51" s="177">
        <v>39694</v>
      </c>
      <c r="BJ51" s="177">
        <v>39724</v>
      </c>
      <c r="BK51" s="177">
        <v>39755</v>
      </c>
      <c r="BL51" s="177">
        <v>39785</v>
      </c>
      <c r="BM51" s="177">
        <v>39816</v>
      </c>
      <c r="BN51" s="177">
        <v>39847</v>
      </c>
      <c r="BO51" s="177">
        <v>39875</v>
      </c>
      <c r="BP51" s="177">
        <v>39906</v>
      </c>
      <c r="BQ51" s="177">
        <v>39936</v>
      </c>
      <c r="BR51" s="177">
        <v>39967</v>
      </c>
      <c r="BS51" s="177">
        <v>39997</v>
      </c>
      <c r="BT51" s="177">
        <v>40028</v>
      </c>
      <c r="BU51" s="177">
        <v>40059</v>
      </c>
      <c r="BV51" s="177">
        <v>40089</v>
      </c>
      <c r="BW51" s="177">
        <v>40120</v>
      </c>
      <c r="BX51" s="177">
        <v>40150</v>
      </c>
      <c r="BY51" s="177">
        <v>40181</v>
      </c>
      <c r="BZ51" s="177">
        <v>40212</v>
      </c>
      <c r="CA51" s="177">
        <v>40240</v>
      </c>
      <c r="CB51" s="177">
        <v>40271</v>
      </c>
      <c r="CC51" s="177">
        <v>40301</v>
      </c>
      <c r="CD51" s="177">
        <v>40332</v>
      </c>
      <c r="CE51" s="177">
        <v>40362</v>
      </c>
      <c r="CF51" s="177">
        <v>40393</v>
      </c>
      <c r="CG51" s="177">
        <v>40424</v>
      </c>
      <c r="CH51" s="177">
        <v>40454</v>
      </c>
      <c r="CI51" s="177">
        <v>40485</v>
      </c>
      <c r="CJ51" s="129">
        <v>40515</v>
      </c>
    </row>
    <row r="52" spans="1:88" s="98" customFormat="1" ht="12.75" customHeight="1">
      <c r="A52" s="124"/>
      <c r="B52" s="178" t="s">
        <v>58</v>
      </c>
      <c r="C52" s="179">
        <v>0.005</v>
      </c>
      <c r="D52" s="179">
        <f>C52</f>
        <v>0.005</v>
      </c>
      <c r="E52" s="179">
        <f aca="true" t="shared" si="46" ref="E52:BP52">D52</f>
        <v>0.005</v>
      </c>
      <c r="F52" s="179">
        <f t="shared" si="46"/>
        <v>0.005</v>
      </c>
      <c r="G52" s="179">
        <f t="shared" si="46"/>
        <v>0.005</v>
      </c>
      <c r="H52" s="179">
        <f t="shared" si="46"/>
        <v>0.005</v>
      </c>
      <c r="I52" s="179">
        <f t="shared" si="46"/>
        <v>0.005</v>
      </c>
      <c r="J52" s="179">
        <f t="shared" si="46"/>
        <v>0.005</v>
      </c>
      <c r="K52" s="179">
        <f t="shared" si="46"/>
        <v>0.005</v>
      </c>
      <c r="L52" s="179">
        <f t="shared" si="46"/>
        <v>0.005</v>
      </c>
      <c r="M52" s="179">
        <f t="shared" si="46"/>
        <v>0.005</v>
      </c>
      <c r="N52" s="179">
        <f t="shared" si="46"/>
        <v>0.005</v>
      </c>
      <c r="O52" s="179">
        <f t="shared" si="46"/>
        <v>0.005</v>
      </c>
      <c r="P52" s="179">
        <f t="shared" si="46"/>
        <v>0.005</v>
      </c>
      <c r="Q52" s="179">
        <f t="shared" si="46"/>
        <v>0.005</v>
      </c>
      <c r="R52" s="179">
        <f t="shared" si="46"/>
        <v>0.005</v>
      </c>
      <c r="S52" s="179">
        <f t="shared" si="46"/>
        <v>0.005</v>
      </c>
      <c r="T52" s="179">
        <f t="shared" si="46"/>
        <v>0.005</v>
      </c>
      <c r="U52" s="179">
        <f t="shared" si="46"/>
        <v>0.005</v>
      </c>
      <c r="V52" s="179">
        <f t="shared" si="46"/>
        <v>0.005</v>
      </c>
      <c r="W52" s="179">
        <f t="shared" si="46"/>
        <v>0.005</v>
      </c>
      <c r="X52" s="179">
        <f t="shared" si="46"/>
        <v>0.005</v>
      </c>
      <c r="Y52" s="179">
        <f t="shared" si="46"/>
        <v>0.005</v>
      </c>
      <c r="Z52" s="179">
        <f t="shared" si="46"/>
        <v>0.005</v>
      </c>
      <c r="AA52" s="179">
        <f t="shared" si="46"/>
        <v>0.005</v>
      </c>
      <c r="AB52" s="179">
        <f t="shared" si="46"/>
        <v>0.005</v>
      </c>
      <c r="AC52" s="179">
        <f t="shared" si="46"/>
        <v>0.005</v>
      </c>
      <c r="AD52" s="179">
        <f t="shared" si="46"/>
        <v>0.005</v>
      </c>
      <c r="AE52" s="179">
        <f t="shared" si="46"/>
        <v>0.005</v>
      </c>
      <c r="AF52" s="179">
        <f t="shared" si="46"/>
        <v>0.005</v>
      </c>
      <c r="AG52" s="179">
        <f t="shared" si="46"/>
        <v>0.005</v>
      </c>
      <c r="AH52" s="179">
        <f t="shared" si="46"/>
        <v>0.005</v>
      </c>
      <c r="AI52" s="179">
        <f t="shared" si="46"/>
        <v>0.005</v>
      </c>
      <c r="AJ52" s="179">
        <f t="shared" si="46"/>
        <v>0.005</v>
      </c>
      <c r="AK52" s="179">
        <f t="shared" si="46"/>
        <v>0.005</v>
      </c>
      <c r="AL52" s="179">
        <f t="shared" si="46"/>
        <v>0.005</v>
      </c>
      <c r="AM52" s="179">
        <f t="shared" si="46"/>
        <v>0.005</v>
      </c>
      <c r="AN52" s="179">
        <f t="shared" si="46"/>
        <v>0.005</v>
      </c>
      <c r="AO52" s="179">
        <f t="shared" si="46"/>
        <v>0.005</v>
      </c>
      <c r="AP52" s="179">
        <f t="shared" si="46"/>
        <v>0.005</v>
      </c>
      <c r="AQ52" s="179">
        <f t="shared" si="46"/>
        <v>0.005</v>
      </c>
      <c r="AR52" s="179">
        <f t="shared" si="46"/>
        <v>0.005</v>
      </c>
      <c r="AS52" s="179">
        <f t="shared" si="46"/>
        <v>0.005</v>
      </c>
      <c r="AT52" s="179">
        <f t="shared" si="46"/>
        <v>0.005</v>
      </c>
      <c r="AU52" s="179">
        <f t="shared" si="46"/>
        <v>0.005</v>
      </c>
      <c r="AV52" s="179">
        <f t="shared" si="46"/>
        <v>0.005</v>
      </c>
      <c r="AW52" s="179">
        <f t="shared" si="46"/>
        <v>0.005</v>
      </c>
      <c r="AX52" s="179">
        <f t="shared" si="46"/>
        <v>0.005</v>
      </c>
      <c r="AY52" s="179">
        <f t="shared" si="46"/>
        <v>0.005</v>
      </c>
      <c r="AZ52" s="179">
        <f t="shared" si="46"/>
        <v>0.005</v>
      </c>
      <c r="BA52" s="179">
        <f t="shared" si="46"/>
        <v>0.005</v>
      </c>
      <c r="BB52" s="179">
        <f t="shared" si="46"/>
        <v>0.005</v>
      </c>
      <c r="BC52" s="179">
        <f t="shared" si="46"/>
        <v>0.005</v>
      </c>
      <c r="BD52" s="179">
        <f t="shared" si="46"/>
        <v>0.005</v>
      </c>
      <c r="BE52" s="179">
        <f t="shared" si="46"/>
        <v>0.005</v>
      </c>
      <c r="BF52" s="179">
        <f t="shared" si="46"/>
        <v>0.005</v>
      </c>
      <c r="BG52" s="179">
        <f t="shared" si="46"/>
        <v>0.005</v>
      </c>
      <c r="BH52" s="179">
        <f t="shared" si="46"/>
        <v>0.005</v>
      </c>
      <c r="BI52" s="179">
        <f t="shared" si="46"/>
        <v>0.005</v>
      </c>
      <c r="BJ52" s="179">
        <f t="shared" si="46"/>
        <v>0.005</v>
      </c>
      <c r="BK52" s="179">
        <f t="shared" si="46"/>
        <v>0.005</v>
      </c>
      <c r="BL52" s="179">
        <f t="shared" si="46"/>
        <v>0.005</v>
      </c>
      <c r="BM52" s="179">
        <f t="shared" si="46"/>
        <v>0.005</v>
      </c>
      <c r="BN52" s="179">
        <f t="shared" si="46"/>
        <v>0.005</v>
      </c>
      <c r="BO52" s="179">
        <f t="shared" si="46"/>
        <v>0.005</v>
      </c>
      <c r="BP52" s="179">
        <f t="shared" si="46"/>
        <v>0.005</v>
      </c>
      <c r="BQ52" s="179">
        <f aca="true" t="shared" si="47" ref="BQ52:CI52">BP52</f>
        <v>0.005</v>
      </c>
      <c r="BR52" s="179">
        <f t="shared" si="47"/>
        <v>0.005</v>
      </c>
      <c r="BS52" s="179">
        <f t="shared" si="47"/>
        <v>0.005</v>
      </c>
      <c r="BT52" s="179">
        <f t="shared" si="47"/>
        <v>0.005</v>
      </c>
      <c r="BU52" s="179">
        <f t="shared" si="47"/>
        <v>0.005</v>
      </c>
      <c r="BV52" s="179">
        <f t="shared" si="47"/>
        <v>0.005</v>
      </c>
      <c r="BW52" s="179">
        <f t="shared" si="47"/>
        <v>0.005</v>
      </c>
      <c r="BX52" s="179">
        <f t="shared" si="47"/>
        <v>0.005</v>
      </c>
      <c r="BY52" s="179">
        <f t="shared" si="47"/>
        <v>0.005</v>
      </c>
      <c r="BZ52" s="179">
        <f t="shared" si="47"/>
        <v>0.005</v>
      </c>
      <c r="CA52" s="179">
        <f t="shared" si="47"/>
        <v>0.005</v>
      </c>
      <c r="CB52" s="179">
        <f t="shared" si="47"/>
        <v>0.005</v>
      </c>
      <c r="CC52" s="179">
        <f t="shared" si="47"/>
        <v>0.005</v>
      </c>
      <c r="CD52" s="179">
        <f t="shared" si="47"/>
        <v>0.005</v>
      </c>
      <c r="CE52" s="179">
        <f t="shared" si="47"/>
        <v>0.005</v>
      </c>
      <c r="CF52" s="179">
        <f t="shared" si="47"/>
        <v>0.005</v>
      </c>
      <c r="CG52" s="179">
        <f t="shared" si="47"/>
        <v>0.005</v>
      </c>
      <c r="CH52" s="179">
        <f t="shared" si="47"/>
        <v>0.005</v>
      </c>
      <c r="CI52" s="179">
        <f t="shared" si="47"/>
        <v>0.005</v>
      </c>
      <c r="CJ52" s="180"/>
    </row>
    <row r="53" spans="1:88" s="98" customFormat="1" ht="12.75" customHeight="1">
      <c r="A53" s="124"/>
      <c r="B53" s="171" t="s">
        <v>59</v>
      </c>
      <c r="C53" s="172"/>
      <c r="D53" s="172">
        <f>D44+C7*0.6/C48*(D44-D52)</f>
        <v>0.0085</v>
      </c>
      <c r="E53" s="172">
        <f aca="true" t="shared" si="48" ref="E53:BP53">E44+D7*0.6/D48*(E44-E52)</f>
        <v>0.015453566145761044</v>
      </c>
      <c r="F53" s="172">
        <f t="shared" si="48"/>
        <v>0.01472501822434981</v>
      </c>
      <c r="G53" s="172">
        <f t="shared" si="48"/>
        <v>0.014012815196347766</v>
      </c>
      <c r="H53" s="172">
        <f t="shared" si="48"/>
        <v>0.013315202624062668</v>
      </c>
      <c r="I53" s="172">
        <f t="shared" si="48"/>
        <v>0.012630532020297514</v>
      </c>
      <c r="J53" s="172">
        <f t="shared" si="48"/>
        <v>0.011957246730094346</v>
      </c>
      <c r="K53" s="172">
        <f t="shared" si="48"/>
        <v>0.011293869229024688</v>
      </c>
      <c r="L53" s="172">
        <f t="shared" si="48"/>
        <v>0.010638989608983337</v>
      </c>
      <c r="M53" s="172">
        <f t="shared" si="48"/>
        <v>0.00999125505388066</v>
      </c>
      <c r="N53" s="172">
        <f t="shared" si="48"/>
        <v>0.009349360133063795</v>
      </c>
      <c r="O53" s="172">
        <f t="shared" si="48"/>
        <v>0.008712037760753584</v>
      </c>
      <c r="P53" s="172">
        <f t="shared" si="48"/>
        <v>0.0085</v>
      </c>
      <c r="Q53" s="172">
        <f t="shared" si="48"/>
        <v>0.01702693630298474</v>
      </c>
      <c r="R53" s="172">
        <f t="shared" si="48"/>
        <v>0.01612173192251523</v>
      </c>
      <c r="S53" s="172">
        <f t="shared" si="48"/>
        <v>0.015240453306860118</v>
      </c>
      <c r="T53" s="172">
        <f t="shared" si="48"/>
        <v>0.014380371537518788</v>
      </c>
      <c r="U53" s="172">
        <f t="shared" si="48"/>
        <v>0.013538948439038892</v>
      </c>
      <c r="V53" s="172">
        <f t="shared" si="48"/>
        <v>0.012713809239392422</v>
      </c>
      <c r="W53" s="172">
        <f t="shared" si="48"/>
        <v>0.01190271835503986</v>
      </c>
      <c r="X53" s="172">
        <f t="shared" si="48"/>
        <v>0.011103557753894098</v>
      </c>
      <c r="Y53" s="172">
        <f t="shared" si="48"/>
        <v>0.010314307433890477</v>
      </c>
      <c r="Z53" s="172">
        <f t="shared" si="48"/>
        <v>0.009533027621867243</v>
      </c>
      <c r="AA53" s="172">
        <f t="shared" si="48"/>
        <v>0.008757842350288583</v>
      </c>
      <c r="AB53" s="172">
        <f t="shared" si="48"/>
        <v>0.0085</v>
      </c>
      <c r="AC53" s="172">
        <f t="shared" si="48"/>
        <v>0.019463854326269577</v>
      </c>
      <c r="AD53" s="172">
        <f t="shared" si="48"/>
        <v>0.01827652534349253</v>
      </c>
      <c r="AE53" s="172">
        <f t="shared" si="48"/>
        <v>0.017127798097205466</v>
      </c>
      <c r="AF53" s="172">
        <f t="shared" si="48"/>
        <v>0.016012924531613505</v>
      </c>
      <c r="AG53" s="172">
        <f t="shared" si="48"/>
        <v>0.01492755465619155</v>
      </c>
      <c r="AH53" s="172">
        <f t="shared" si="48"/>
        <v>0.013867674029099601</v>
      </c>
      <c r="AI53" s="172">
        <f t="shared" si="48"/>
        <v>0.0128295496295677</v>
      </c>
      <c r="AJ53" s="172">
        <f t="shared" si="48"/>
        <v>0.011809682499276433</v>
      </c>
      <c r="AK53" s="172">
        <f t="shared" si="48"/>
        <v>0.010804765822265331</v>
      </c>
      <c r="AL53" s="172">
        <f t="shared" si="48"/>
        <v>0.00981164733613499</v>
      </c>
      <c r="AM53" s="172">
        <f t="shared" si="48"/>
        <v>0.008827295138680358</v>
      </c>
      <c r="AN53" s="172">
        <f t="shared" si="48"/>
        <v>0.0085</v>
      </c>
      <c r="AO53" s="172">
        <f t="shared" si="48"/>
        <v>0.02374321404563671</v>
      </c>
      <c r="AP53" s="172">
        <f t="shared" si="48"/>
        <v>0.022035634482315006</v>
      </c>
      <c r="AQ53" s="172">
        <f t="shared" si="48"/>
        <v>0.020401282245025715</v>
      </c>
      <c r="AR53" s="172">
        <f t="shared" si="48"/>
        <v>0.018830166840248463</v>
      </c>
      <c r="AS53" s="172">
        <f t="shared" si="48"/>
        <v>0.017313360295654966</v>
      </c>
      <c r="AT53" s="172">
        <f t="shared" si="48"/>
        <v>0.01584280805564483</v>
      </c>
      <c r="AU53" s="172">
        <f t="shared" si="48"/>
        <v>0.014411171098967116</v>
      </c>
      <c r="AV53" s="172">
        <f t="shared" si="48"/>
        <v>0.013011692392456701</v>
      </c>
      <c r="AW53" s="172">
        <f t="shared" si="48"/>
        <v>0.011638082278239582</v>
      </c>
      <c r="AX53" s="172">
        <f t="shared" si="48"/>
        <v>0.010284418487113044</v>
      </c>
      <c r="AY53" s="172">
        <f t="shared" si="48"/>
        <v>0.008945057278458766</v>
      </c>
      <c r="AZ53" s="172">
        <f t="shared" si="48"/>
        <v>0.0085</v>
      </c>
      <c r="BA53" s="172">
        <f t="shared" si="48"/>
        <v>0.03322202721516715</v>
      </c>
      <c r="BB53" s="172">
        <f t="shared" si="48"/>
        <v>0.030251215439396774</v>
      </c>
      <c r="BC53" s="172">
        <f t="shared" si="48"/>
        <v>0.027472369287609898</v>
      </c>
      <c r="BD53" s="172">
        <f t="shared" si="48"/>
        <v>0.024854451917630884</v>
      </c>
      <c r="BE53" s="172">
        <f t="shared" si="48"/>
        <v>0.022371064362251683</v>
      </c>
      <c r="BF53" s="172">
        <f t="shared" si="48"/>
        <v>0.019999438543485747</v>
      </c>
      <c r="BG53" s="172">
        <f t="shared" si="48"/>
        <v>0.01771965284668193</v>
      </c>
      <c r="BH53" s="172">
        <f t="shared" si="48"/>
        <v>0.015514010024317198</v>
      </c>
      <c r="BI53" s="172">
        <f t="shared" si="48"/>
        <v>0.013366534040909647</v>
      </c>
      <c r="BJ53" s="172">
        <f t="shared" si="48"/>
        <v>0.011262553930842235</v>
      </c>
      <c r="BK53" s="172">
        <f t="shared" si="48"/>
        <v>0.009188350588267183</v>
      </c>
      <c r="BL53" s="172">
        <f t="shared" si="48"/>
        <v>0.0085</v>
      </c>
      <c r="BM53" s="172">
        <f t="shared" si="48"/>
        <v>0.06764045505391861</v>
      </c>
      <c r="BN53" s="172">
        <f t="shared" si="48"/>
        <v>0.05852550382716788</v>
      </c>
      <c r="BO53" s="172">
        <f t="shared" si="48"/>
        <v>0.050673095376366696</v>
      </c>
      <c r="BP53" s="172">
        <f t="shared" si="48"/>
        <v>0.043783400803839995</v>
      </c>
      <c r="BQ53" s="172">
        <f aca="true" t="shared" si="49" ref="BQ53:CI53">BQ44+BP7*0.6/BP48*(BQ44-BQ52)</f>
        <v>0.03763737907071231</v>
      </c>
      <c r="BR53" s="172">
        <f t="shared" si="49"/>
        <v>0.03207026310309061</v>
      </c>
      <c r="BS53" s="172">
        <f t="shared" si="49"/>
        <v>0.02695464753425841</v>
      </c>
      <c r="BT53" s="172">
        <f t="shared" si="49"/>
        <v>0.02218930767525979</v>
      </c>
      <c r="BU53" s="172">
        <f t="shared" si="49"/>
        <v>0.017691552916530167</v>
      </c>
      <c r="BV53" s="172">
        <f t="shared" si="49"/>
        <v>0.013391815007997316</v>
      </c>
      <c r="BW53" s="172">
        <f t="shared" si="49"/>
        <v>0.00922967159925365</v>
      </c>
      <c r="BX53" s="172">
        <f t="shared" si="49"/>
        <v>0.008499999999999999</v>
      </c>
      <c r="BY53" s="172">
        <f t="shared" si="49"/>
        <v>-0.053247152530277966</v>
      </c>
      <c r="BZ53" s="172">
        <f t="shared" si="49"/>
        <v>-0.0497420538117684</v>
      </c>
      <c r="CA53" s="172">
        <f t="shared" si="49"/>
        <v>-0.04542561695793954</v>
      </c>
      <c r="CB53" s="172">
        <f t="shared" si="49"/>
        <v>-0.0402529898071625</v>
      </c>
      <c r="CC53" s="172">
        <f t="shared" si="49"/>
        <v>-0.03421018438929371</v>
      </c>
      <c r="CD53" s="172">
        <f t="shared" si="49"/>
        <v>-0.02732389703421858</v>
      </c>
      <c r="CE53" s="172">
        <f t="shared" si="49"/>
        <v>-0.01966922605360608</v>
      </c>
      <c r="CF53" s="172">
        <f t="shared" si="49"/>
        <v>-0.0113731150532307</v>
      </c>
      <c r="CG53" s="172">
        <f t="shared" si="49"/>
        <v>-0.0026116101912150753</v>
      </c>
      <c r="CH53" s="172">
        <f t="shared" si="49"/>
        <v>0.008777987216178083</v>
      </c>
      <c r="CI53" s="172">
        <f t="shared" si="49"/>
        <v>0.0085</v>
      </c>
      <c r="CJ53" s="124"/>
    </row>
    <row r="54" spans="1:88" s="98" customFormat="1" ht="12.75" customHeight="1">
      <c r="A54" s="124"/>
      <c r="B54" s="171" t="s">
        <v>60</v>
      </c>
      <c r="C54" s="181">
        <v>1</v>
      </c>
      <c r="D54" s="181">
        <f>1/(1+D53)</f>
        <v>0.991571641051066</v>
      </c>
      <c r="E54" s="181">
        <f>D54/(1+E53)</f>
        <v>0.9764815193024129</v>
      </c>
      <c r="F54" s="181">
        <f aca="true" t="shared" si="50" ref="F54:BQ54">E54/(1+F53)</f>
        <v>0.9623114654363616</v>
      </c>
      <c r="G54" s="181">
        <f t="shared" si="50"/>
        <v>0.9490131199673498</v>
      </c>
      <c r="H54" s="181">
        <f t="shared" si="50"/>
        <v>0.9365428619937831</v>
      </c>
      <c r="I54" s="181">
        <f t="shared" si="50"/>
        <v>0.924861370835114</v>
      </c>
      <c r="J54" s="181">
        <f t="shared" si="50"/>
        <v>0.9139332455235529</v>
      </c>
      <c r="K54" s="181">
        <f t="shared" si="50"/>
        <v>0.9037266746413719</v>
      </c>
      <c r="L54" s="181">
        <f t="shared" si="50"/>
        <v>0.8942131502278812</v>
      </c>
      <c r="M54" s="181">
        <f t="shared" si="50"/>
        <v>0.8853672205114063</v>
      </c>
      <c r="N54" s="181">
        <f t="shared" si="50"/>
        <v>0.87716627709031</v>
      </c>
      <c r="O54" s="181">
        <f t="shared" si="50"/>
        <v>0.8695903729249995</v>
      </c>
      <c r="P54" s="181">
        <f t="shared" si="50"/>
        <v>0.8622611531234502</v>
      </c>
      <c r="Q54" s="181">
        <f t="shared" si="50"/>
        <v>0.8478252859829586</v>
      </c>
      <c r="R54" s="181">
        <f t="shared" si="50"/>
        <v>0.8343737362834099</v>
      </c>
      <c r="S54" s="181">
        <f t="shared" si="50"/>
        <v>0.8218483942061925</v>
      </c>
      <c r="T54" s="181">
        <f t="shared" si="50"/>
        <v>0.8101974538017713</v>
      </c>
      <c r="U54" s="181">
        <f t="shared" si="50"/>
        <v>0.7993747601407565</v>
      </c>
      <c r="V54" s="181">
        <f t="shared" si="50"/>
        <v>0.7893392514723719</v>
      </c>
      <c r="W54" s="181">
        <f t="shared" si="50"/>
        <v>0.7800544826636404</v>
      </c>
      <c r="X54" s="181">
        <f t="shared" si="50"/>
        <v>0.7714882186711761</v>
      </c>
      <c r="Y54" s="181">
        <f t="shared" si="50"/>
        <v>0.7636120888267814</v>
      </c>
      <c r="Z54" s="181">
        <f t="shared" si="50"/>
        <v>0.7564012943941063</v>
      </c>
      <c r="AA54" s="181">
        <f t="shared" si="50"/>
        <v>0.749834363251917</v>
      </c>
      <c r="AB54" s="181">
        <f t="shared" si="50"/>
        <v>0.7435144900861844</v>
      </c>
      <c r="AC54" s="181">
        <f t="shared" si="50"/>
        <v>0.7293191288057476</v>
      </c>
      <c r="AD54" s="181">
        <f t="shared" si="50"/>
        <v>0.7162289522089575</v>
      </c>
      <c r="AE54" s="181">
        <f t="shared" si="50"/>
        <v>0.7041681031123569</v>
      </c>
      <c r="AF54" s="181">
        <f t="shared" si="50"/>
        <v>0.6930700251052235</v>
      </c>
      <c r="AG54" s="181">
        <f t="shared" si="50"/>
        <v>0.6828763510514819</v>
      </c>
      <c r="AH54" s="181">
        <f t="shared" si="50"/>
        <v>0.6735359737210463</v>
      </c>
      <c r="AI54" s="181">
        <f t="shared" si="50"/>
        <v>0.6650042684550282</v>
      </c>
      <c r="AJ54" s="181">
        <f t="shared" si="50"/>
        <v>0.6572424438678999</v>
      </c>
      <c r="AK54" s="181">
        <f t="shared" si="50"/>
        <v>0.6502170014337526</v>
      </c>
      <c r="AL54" s="181">
        <f t="shared" si="50"/>
        <v>0.6438992886931078</v>
      </c>
      <c r="AM54" s="181">
        <f t="shared" si="50"/>
        <v>0.6382651339787481</v>
      </c>
      <c r="AN54" s="181">
        <f t="shared" si="50"/>
        <v>0.6328856063249857</v>
      </c>
      <c r="AO54" s="181">
        <f t="shared" si="50"/>
        <v>0.6182073762657173</v>
      </c>
      <c r="AP54" s="181">
        <f t="shared" si="50"/>
        <v>0.6048784948470548</v>
      </c>
      <c r="AQ54" s="181">
        <f t="shared" si="50"/>
        <v>0.5927849223358848</v>
      </c>
      <c r="AR54" s="181">
        <f t="shared" si="50"/>
        <v>0.5818289854670478</v>
      </c>
      <c r="AS54" s="181">
        <f t="shared" si="50"/>
        <v>0.5719270071297939</v>
      </c>
      <c r="AT54" s="181">
        <f t="shared" si="50"/>
        <v>0.5630073891298992</v>
      </c>
      <c r="AU54" s="181">
        <f t="shared" si="50"/>
        <v>0.5550090586245836</v>
      </c>
      <c r="AV54" s="181">
        <f t="shared" si="50"/>
        <v>0.5478802098658939</v>
      </c>
      <c r="AW54" s="181">
        <f t="shared" si="50"/>
        <v>0.5415772888185971</v>
      </c>
      <c r="AX54" s="181">
        <f t="shared" si="50"/>
        <v>0.5360641804508889</v>
      </c>
      <c r="AY54" s="181">
        <f t="shared" si="50"/>
        <v>0.531311568042045</v>
      </c>
      <c r="AZ54" s="181">
        <f t="shared" si="50"/>
        <v>0.5268334834328657</v>
      </c>
      <c r="BA54" s="181">
        <f t="shared" si="50"/>
        <v>0.5098937784484083</v>
      </c>
      <c r="BB54" s="181">
        <f t="shared" si="50"/>
        <v>0.49492179267261655</v>
      </c>
      <c r="BC54" s="181">
        <f t="shared" si="50"/>
        <v>0.48168866381853825</v>
      </c>
      <c r="BD54" s="181">
        <f t="shared" si="50"/>
        <v>0.47000689992343647</v>
      </c>
      <c r="BE54" s="181">
        <f t="shared" si="50"/>
        <v>0.45972242007516484</v>
      </c>
      <c r="BF54" s="181">
        <f t="shared" si="50"/>
        <v>0.4507085030670489</v>
      </c>
      <c r="BG54" s="181">
        <f t="shared" si="50"/>
        <v>0.4428611571038882</v>
      </c>
      <c r="BH54" s="181">
        <f t="shared" si="50"/>
        <v>0.4360955661195492</v>
      </c>
      <c r="BI54" s="181">
        <f t="shared" si="50"/>
        <v>0.4303433668571731</v>
      </c>
      <c r="BJ54" s="181">
        <f t="shared" si="50"/>
        <v>0.4255505804940576</v>
      </c>
      <c r="BK54" s="181">
        <f t="shared" si="50"/>
        <v>0.42167607290155434</v>
      </c>
      <c r="BL54" s="181">
        <f t="shared" si="50"/>
        <v>0.41812203559896316</v>
      </c>
      <c r="BM54" s="181">
        <f t="shared" si="50"/>
        <v>0.39163187721080395</v>
      </c>
      <c r="BN54" s="181">
        <f t="shared" si="50"/>
        <v>0.3699786880852973</v>
      </c>
      <c r="BO54" s="181">
        <f t="shared" si="50"/>
        <v>0.3521349216168569</v>
      </c>
      <c r="BP54" s="181">
        <f t="shared" si="50"/>
        <v>0.3373639792946221</v>
      </c>
      <c r="BQ54" s="181">
        <f t="shared" si="50"/>
        <v>0.32512704929419434</v>
      </c>
      <c r="BR54" s="181">
        <f aca="true" t="shared" si="51" ref="BR54:CI54">BQ54/(1+BR53)</f>
        <v>0.31502414217094665</v>
      </c>
      <c r="BS54" s="181">
        <f t="shared" si="51"/>
        <v>0.30675565170022534</v>
      </c>
      <c r="BT54" s="181">
        <f t="shared" si="51"/>
        <v>0.30009671339438315</v>
      </c>
      <c r="BU54" s="181">
        <f t="shared" si="51"/>
        <v>0.2948798312557053</v>
      </c>
      <c r="BV54" s="181">
        <f t="shared" si="51"/>
        <v>0.2909830402107385</v>
      </c>
      <c r="BW54" s="181">
        <f t="shared" si="51"/>
        <v>0.28832192354158453</v>
      </c>
      <c r="BX54" s="181">
        <f t="shared" si="51"/>
        <v>0.28589184287712893</v>
      </c>
      <c r="BY54" s="181">
        <f t="shared" si="51"/>
        <v>0.30197093533037617</v>
      </c>
      <c r="BZ54" s="181">
        <f t="shared" si="51"/>
        <v>0.3177778586768696</v>
      </c>
      <c r="CA54" s="181">
        <f t="shared" si="51"/>
        <v>0.3329000487779355</v>
      </c>
      <c r="CB54" s="181">
        <f t="shared" si="51"/>
        <v>0.34686229312769357</v>
      </c>
      <c r="CC54" s="181">
        <f t="shared" si="51"/>
        <v>0.3591488412086424</v>
      </c>
      <c r="CD54" s="181">
        <f t="shared" si="51"/>
        <v>0.36923785843361795</v>
      </c>
      <c r="CE54" s="181">
        <f t="shared" si="51"/>
        <v>0.3766461976371747</v>
      </c>
      <c r="CF54" s="181">
        <f t="shared" si="51"/>
        <v>0.3809791169673223</v>
      </c>
      <c r="CG54" s="181">
        <f t="shared" si="51"/>
        <v>0.3819766911868324</v>
      </c>
      <c r="CH54" s="181">
        <f t="shared" si="51"/>
        <v>0.37865288103771433</v>
      </c>
      <c r="CI54" s="181">
        <f t="shared" si="51"/>
        <v>0.3754614586392805</v>
      </c>
      <c r="CJ54" s="124"/>
    </row>
    <row r="55" spans="1:88" s="98" customFormat="1" ht="12.75" customHeight="1">
      <c r="A55" s="124"/>
      <c r="B55" s="171" t="s">
        <v>61</v>
      </c>
      <c r="C55" s="181"/>
      <c r="D55" s="181">
        <f>D38*D54</f>
        <v>4.5108366994848447E-13</v>
      </c>
      <c r="E55" s="181">
        <f aca="true" t="shared" si="52" ref="E55:BP55">E38*E54</f>
        <v>-2.50646755864634E-13</v>
      </c>
      <c r="F55" s="181">
        <f t="shared" si="52"/>
        <v>2.282060418603647E-13</v>
      </c>
      <c r="G55" s="181">
        <f t="shared" si="52"/>
        <v>-1.2896262489459477E-13</v>
      </c>
      <c r="H55" s="181">
        <f t="shared" si="52"/>
        <v>7.486354432323636E-14</v>
      </c>
      <c r="I55" s="181">
        <f t="shared" si="52"/>
        <v>-1.6921703362274475E-13</v>
      </c>
      <c r="J55" s="181">
        <f t="shared" si="52"/>
        <v>1.6031781767980186E-13</v>
      </c>
      <c r="K55" s="181">
        <f t="shared" si="52"/>
        <v>-1.0595250992354463E-13</v>
      </c>
      <c r="L55" s="181">
        <f t="shared" si="52"/>
        <v>1.0563136941171453E-13</v>
      </c>
      <c r="M55" s="181">
        <f t="shared" si="52"/>
        <v>-7.23454934066664E-14</v>
      </c>
      <c r="N55" s="181">
        <f t="shared" si="52"/>
        <v>-8.277726676628334E-15</v>
      </c>
      <c r="O55" s="181">
        <f t="shared" si="52"/>
        <v>141.60778186269837</v>
      </c>
      <c r="P55" s="181">
        <f t="shared" si="52"/>
        <v>0</v>
      </c>
      <c r="Q55" s="181">
        <f t="shared" si="52"/>
        <v>2.1084563435212225E-14</v>
      </c>
      <c r="R55" s="181">
        <f t="shared" si="52"/>
        <v>4.2982219298826306E-14</v>
      </c>
      <c r="S55" s="181">
        <f t="shared" si="52"/>
        <v>1.4233986155983262E-13</v>
      </c>
      <c r="T55" s="181">
        <f t="shared" si="52"/>
        <v>4.389559354392607E-14</v>
      </c>
      <c r="U55" s="181">
        <f t="shared" si="52"/>
        <v>-2.854149393064135E-13</v>
      </c>
      <c r="V55" s="181">
        <f t="shared" si="52"/>
        <v>5.959129756330094E-14</v>
      </c>
      <c r="W55" s="181">
        <f t="shared" si="52"/>
        <v>-6.685785931729642E-14</v>
      </c>
      <c r="X55" s="181">
        <f t="shared" si="52"/>
        <v>2.089918519973721E-14</v>
      </c>
      <c r="Y55" s="181">
        <f t="shared" si="52"/>
        <v>-3.831964347497166E-14</v>
      </c>
      <c r="Z55" s="181">
        <f t="shared" si="52"/>
        <v>3.10716429170265E-14</v>
      </c>
      <c r="AA55" s="181">
        <f t="shared" si="52"/>
        <v>137.59232890866798</v>
      </c>
      <c r="AB55" s="181">
        <f t="shared" si="52"/>
        <v>1.267917167671472E-16</v>
      </c>
      <c r="AC55" s="181">
        <f t="shared" si="52"/>
        <v>-9.586929566940463E-14</v>
      </c>
      <c r="AD55" s="181">
        <f t="shared" si="52"/>
        <v>-5.470796250681285E-14</v>
      </c>
      <c r="AE55" s="181">
        <f t="shared" si="52"/>
        <v>5.128500686809657E-14</v>
      </c>
      <c r="AF55" s="181">
        <f t="shared" si="52"/>
        <v>-7.940850931349338E-14</v>
      </c>
      <c r="AG55" s="181">
        <f t="shared" si="52"/>
        <v>-4.4275670797907E-14</v>
      </c>
      <c r="AH55" s="181">
        <f t="shared" si="52"/>
        <v>1.387870670861726E-13</v>
      </c>
      <c r="AI55" s="181">
        <f t="shared" si="52"/>
        <v>-9.007297213815929E-14</v>
      </c>
      <c r="AJ55" s="181">
        <f t="shared" si="52"/>
        <v>2.2474319373445922E-14</v>
      </c>
      <c r="AK55" s="181">
        <f t="shared" si="52"/>
        <v>-4.0425609615690915E-15</v>
      </c>
      <c r="AL55" s="181">
        <f t="shared" si="52"/>
        <v>-1.6870974853985636E-14</v>
      </c>
      <c r="AM55" s="181">
        <f t="shared" si="52"/>
        <v>131.97342536815546</v>
      </c>
      <c r="AN55" s="181">
        <f t="shared" si="52"/>
        <v>0</v>
      </c>
      <c r="AO55" s="181">
        <f t="shared" si="52"/>
        <v>1.8119588866455302E-13</v>
      </c>
      <c r="AP55" s="181">
        <f t="shared" si="52"/>
        <v>-1.51501687237205E-13</v>
      </c>
      <c r="AQ55" s="181">
        <f t="shared" si="52"/>
        <v>5.475587265640415E-14</v>
      </c>
      <c r="AR55" s="181">
        <f t="shared" si="52"/>
        <v>-3.1522844879718825E-14</v>
      </c>
      <c r="AS55" s="181">
        <f t="shared" si="52"/>
        <v>6.298867994666897E-14</v>
      </c>
      <c r="AT55" s="181">
        <f t="shared" si="52"/>
        <v>-7.850800906563132E-14</v>
      </c>
      <c r="AU55" s="181">
        <f t="shared" si="52"/>
        <v>5.028060099806056E-14</v>
      </c>
      <c r="AV55" s="181">
        <f t="shared" si="52"/>
        <v>3.041346118647891E-14</v>
      </c>
      <c r="AW55" s="181">
        <f t="shared" si="52"/>
        <v>2.886103563170279E-14</v>
      </c>
      <c r="AX55" s="181">
        <f t="shared" si="52"/>
        <v>1.904482546602853E-15</v>
      </c>
      <c r="AY55" s="181">
        <f t="shared" si="52"/>
        <v>123.79158536809143</v>
      </c>
      <c r="AZ55" s="181">
        <f t="shared" si="52"/>
        <v>8.984104910601885E-17</v>
      </c>
      <c r="BA55" s="181">
        <f t="shared" si="52"/>
        <v>-4.075889853215098E-14</v>
      </c>
      <c r="BB55" s="181">
        <f t="shared" si="52"/>
        <v>4.395788556911176E-14</v>
      </c>
      <c r="BC55" s="181">
        <f t="shared" si="52"/>
        <v>-5.390601000344459E-14</v>
      </c>
      <c r="BD55" s="181">
        <f t="shared" si="52"/>
        <v>0</v>
      </c>
      <c r="BE55" s="181">
        <f t="shared" si="52"/>
        <v>-2.8173771746852315E-14</v>
      </c>
      <c r="BF55" s="181">
        <f t="shared" si="52"/>
        <v>2.962290788396304E-14</v>
      </c>
      <c r="BG55" s="181">
        <f t="shared" si="52"/>
        <v>1.298021084788231E-14</v>
      </c>
      <c r="BH55" s="181">
        <f t="shared" si="52"/>
        <v>1.801087619007461E-14</v>
      </c>
      <c r="BI55" s="181">
        <f t="shared" si="52"/>
        <v>-1.62444218889045E-14</v>
      </c>
      <c r="BJ55" s="181">
        <f t="shared" si="52"/>
        <v>1.1055471631006229E-14</v>
      </c>
      <c r="BK55" s="181">
        <f t="shared" si="52"/>
        <v>110.70756462339696</v>
      </c>
      <c r="BL55" s="181">
        <f t="shared" si="52"/>
        <v>0</v>
      </c>
      <c r="BM55" s="181">
        <f t="shared" si="52"/>
        <v>8.974245730576362E-14</v>
      </c>
      <c r="BN55" s="181">
        <f t="shared" si="52"/>
        <v>1.9453539521174435E-13</v>
      </c>
      <c r="BO55" s="181">
        <f t="shared" si="52"/>
        <v>1.939103556857902E-14</v>
      </c>
      <c r="BP55" s="181">
        <f t="shared" si="52"/>
        <v>-1.1206513784162257E-13</v>
      </c>
      <c r="BQ55" s="181">
        <f aca="true" t="shared" si="53" ref="BQ55:CI55">BQ38*BQ54</f>
        <v>5.2845061678430453E-14</v>
      </c>
      <c r="BR55" s="181">
        <f t="shared" si="53"/>
        <v>2.0425228067536864E-14</v>
      </c>
      <c r="BS55" s="181">
        <f t="shared" si="53"/>
        <v>-5.203866624258694E-14</v>
      </c>
      <c r="BT55" s="181">
        <f t="shared" si="53"/>
        <v>-1.3460240945321144E-14</v>
      </c>
      <c r="BU55" s="181">
        <f t="shared" si="53"/>
        <v>-1.6761977761672445E-14</v>
      </c>
      <c r="BV55" s="181">
        <f t="shared" si="53"/>
        <v>-1.5829747479852093E-14</v>
      </c>
      <c r="BW55" s="181">
        <f t="shared" si="53"/>
        <v>94.24867696772557</v>
      </c>
      <c r="BX55" s="181">
        <f t="shared" si="53"/>
        <v>-4.875320932065886E-17</v>
      </c>
      <c r="BY55" s="181">
        <f t="shared" si="53"/>
        <v>6.222334380780771E-14</v>
      </c>
      <c r="BZ55" s="181">
        <f t="shared" si="53"/>
        <v>1.5805632434777458E-14</v>
      </c>
      <c r="CA55" s="181">
        <f t="shared" si="53"/>
        <v>-2.4245320417817873E-14</v>
      </c>
      <c r="CB55" s="181">
        <f t="shared" si="53"/>
        <v>4.189828205746544E-14</v>
      </c>
      <c r="CC55" s="181">
        <f t="shared" si="53"/>
        <v>-2.1372212764862154E-14</v>
      </c>
      <c r="CD55" s="181">
        <f t="shared" si="53"/>
        <v>2.7547724198150465E-14</v>
      </c>
      <c r="CE55" s="181">
        <f t="shared" si="53"/>
        <v>-3.8136308804792946E-14</v>
      </c>
      <c r="CF55" s="181">
        <f t="shared" si="53"/>
        <v>-1.9287513512666773E-14</v>
      </c>
      <c r="CG55" s="181">
        <f t="shared" si="53"/>
        <v>8.396770485029938E-15</v>
      </c>
      <c r="CH55" s="181">
        <f t="shared" si="53"/>
        <v>115.62462047738414</v>
      </c>
      <c r="CI55" s="181">
        <f t="shared" si="53"/>
        <v>201.87220078777264</v>
      </c>
      <c r="CJ55" s="124"/>
    </row>
    <row r="56" spans="1:88" s="98" customFormat="1" ht="12.75" customHeight="1">
      <c r="A56" s="124"/>
      <c r="B56" s="171" t="s">
        <v>62</v>
      </c>
      <c r="C56" s="182">
        <f>SUM(D55:$CG55)/C54</f>
        <v>739.9213630987364</v>
      </c>
      <c r="D56" s="182">
        <f>SUM(E55:$CG55)/D54</f>
        <v>746.2106946850752</v>
      </c>
      <c r="E56" s="183">
        <f>SUM(F55:$CG55)/E54</f>
        <v>757.7423110140655</v>
      </c>
      <c r="F56" s="183">
        <f>SUM(G55:$CG55)/F54</f>
        <v>768.9000803531084</v>
      </c>
      <c r="G56" s="183">
        <f>SUM(H55:$CG55)/G54</f>
        <v>779.6745350835535</v>
      </c>
      <c r="H56" s="183">
        <f>SUM(I55:$CG55)/H54</f>
        <v>790.0560594990128</v>
      </c>
      <c r="I56" s="183">
        <f>SUM(J55:$CG55)/I54</f>
        <v>800.0348878563452</v>
      </c>
      <c r="J56" s="183">
        <f>SUM(K55:$CG55)/J54</f>
        <v>809.6011024031268</v>
      </c>
      <c r="K56" s="183">
        <f>SUM(L55:$CG55)/K54</f>
        <v>818.7446313813422</v>
      </c>
      <c r="L56" s="183">
        <f>SUM(M55:$CG55)/L54</f>
        <v>827.455247007019</v>
      </c>
      <c r="M56" s="183">
        <f>SUM(N55:$CG55)/M54</f>
        <v>835.7225634255382</v>
      </c>
      <c r="N56" s="183">
        <f>SUM(O55:$CG55)/N54</f>
        <v>843.5360346423308</v>
      </c>
      <c r="O56" s="183">
        <f>SUM(P55:$CG55)/O54</f>
        <v>688.0407141853685</v>
      </c>
      <c r="P56" s="183">
        <f>SUM(Q55:$CG55)/P54</f>
        <v>693.8890602559442</v>
      </c>
      <c r="Q56" s="183">
        <f>SUM(R55:$CG55)/Q54</f>
        <v>705.7038650862601</v>
      </c>
      <c r="R56" s="183">
        <f>SUM(S55:$CG55)/R54</f>
        <v>717.0810336158637</v>
      </c>
      <c r="S56" s="183">
        <f>SUM(T55:$CG55)/S54</f>
        <v>728.009673625921</v>
      </c>
      <c r="T56" s="183">
        <f>SUM(U55:$CG55)/T54</f>
        <v>738.4787232155694</v>
      </c>
      <c r="U56" s="183">
        <f>SUM(V55:$CG55)/U54</f>
        <v>748.4769485725127</v>
      </c>
      <c r="V56" s="183">
        <f>SUM(W55:$CG55)/V54</f>
        <v>757.9929417167461</v>
      </c>
      <c r="W56" s="183">
        <f>SUM(X55:$CG55)/W54</f>
        <v>767.0151182171086</v>
      </c>
      <c r="X56" s="183">
        <f>SUM(Y55:$CG55)/X54</f>
        <v>775.5317148803422</v>
      </c>
      <c r="Y56" s="183">
        <f>SUM(Z55:$CG55)/Y54</f>
        <v>783.5307874123505</v>
      </c>
      <c r="Z56" s="183">
        <f>SUM(AA55:$CG55)/Z54</f>
        <v>791.0002080513356</v>
      </c>
      <c r="AA56" s="183">
        <f>SUM(AB55:$CG55)/AA54</f>
        <v>614.4306995071444</v>
      </c>
      <c r="AB56" s="183">
        <f>SUM(AC55:$CG55)/AB54</f>
        <v>619.6533604529551</v>
      </c>
      <c r="AC56" s="183">
        <f>SUM(AD55:$CG55)/AC54</f>
        <v>631.7142031935949</v>
      </c>
      <c r="AD56" s="183">
        <f>SUM(AE55:$CG55)/AD54</f>
        <v>643.2597438381069</v>
      </c>
      <c r="AE56" s="183">
        <f>SUM(AF55:$CG55)/AE54</f>
        <v>654.277366854626</v>
      </c>
      <c r="AF56" s="183">
        <f>SUM(AG55:$CG55)/AF54</f>
        <v>664.754260952812</v>
      </c>
      <c r="AG56" s="183">
        <f>SUM(AH55:$CG55)/AG54</f>
        <v>674.6774165161213</v>
      </c>
      <c r="AH56" s="183">
        <f>SUM(AI55:$CG55)/AH54</f>
        <v>684.0336230031617</v>
      </c>
      <c r="AI56" s="183">
        <f>SUM(AJ55:$CG55)/AI54</f>
        <v>692.8094663177739</v>
      </c>
      <c r="AJ56" s="183">
        <f>SUM(AK55:$CG55)/AJ54</f>
        <v>700.99132614748</v>
      </c>
      <c r="AK56" s="183">
        <f>SUM(AL55:$CG55)/AK54</f>
        <v>708.5653732699427</v>
      </c>
      <c r="AL56" s="183">
        <f>SUM(AM55:$CG55)/AL54</f>
        <v>715.5175668270641</v>
      </c>
      <c r="AM56" s="183">
        <f>SUM(AN55:$CG55)/AM54</f>
        <v>515.0646799550238</v>
      </c>
      <c r="AN56" s="183">
        <f>SUM(AO55:$CG55)/AN54</f>
        <v>519.4427297346416</v>
      </c>
      <c r="AO56" s="183">
        <f>SUM(AP55:$CG55)/AO54</f>
        <v>531.7759696511807</v>
      </c>
      <c r="AP56" s="183">
        <f>SUM(AQ55:$CG55)/AP54</f>
        <v>543.4939905448929</v>
      </c>
      <c r="AQ56" s="183">
        <f>SUM(AR55:$CG55)/AQ54</f>
        <v>554.5819648444746</v>
      </c>
      <c r="AR56" s="183">
        <f>SUM(AS55:$CG55)/AR54</f>
        <v>565.0248357690889</v>
      </c>
      <c r="AS56" s="183">
        <f>SUM(AT55:$CG55)/AS54</f>
        <v>574.8073143267524</v>
      </c>
      <c r="AT56" s="183">
        <f>SUM(AU55:$CG55)/AT54</f>
        <v>583.9138762766119</v>
      </c>
      <c r="AU56" s="183">
        <f>SUM(AV55:$CG55)/AU54</f>
        <v>592.3287590546953</v>
      </c>
      <c r="AV56" s="183">
        <f>SUM(AW55:$CG55)/AV54</f>
        <v>600.0359586627205</v>
      </c>
      <c r="AW56" s="183">
        <f>SUM(AX55:$CG55)/AW54</f>
        <v>607.0192265195396</v>
      </c>
      <c r="AX56" s="183">
        <f>SUM(AY55:$CG55)/AX54</f>
        <v>613.2620662747903</v>
      </c>
      <c r="AY56" s="183">
        <f>SUM(AZ55:$CG55)/AY54</f>
        <v>385.75527791802864</v>
      </c>
      <c r="AZ56" s="183">
        <f>SUM(BA55:$CG55)/AZ54</f>
        <v>389.03419778033185</v>
      </c>
      <c r="BA56" s="183">
        <f>SUM(BB55:$CG55)/BA54</f>
        <v>401.95870248662084</v>
      </c>
      <c r="BB56" s="183">
        <f>SUM(BC55:$CG55)/BB54</f>
        <v>414.1184417932839</v>
      </c>
      <c r="BC56" s="183">
        <f>SUM(BD55:$CG55)/BC54</f>
        <v>425.49525655503874</v>
      </c>
      <c r="BD56" s="183">
        <f>SUM(BE55:$CG55)/BD54</f>
        <v>436.07070795026596</v>
      </c>
      <c r="BE56" s="183">
        <f>SUM(BF55:$CG55)/BE54</f>
        <v>445.8260738243141</v>
      </c>
      <c r="BF56" s="183">
        <f>SUM(BG55:$CG55)/BF54</f>
        <v>454.7423449888469</v>
      </c>
      <c r="BG56" s="183">
        <f>SUM(BH55:$CG55)/BG54</f>
        <v>462.8002214767353</v>
      </c>
      <c r="BH56" s="183">
        <f>SUM(BI55:$CG55)/BH54</f>
        <v>469.9801087519817</v>
      </c>
      <c r="BI56" s="183">
        <f>SUM(BJ55:$CG55)/BI54</f>
        <v>476.26211387416544</v>
      </c>
      <c r="BJ56" s="183">
        <f>SUM(BK55:$CG55)/BJ54</f>
        <v>481.6260416168901</v>
      </c>
      <c r="BK56" s="183">
        <f>SUM(BL55:$CG55)/BK54</f>
        <v>223.50966304348347</v>
      </c>
      <c r="BL56" s="183">
        <f>SUM(BM55:$CG55)/BL54</f>
        <v>225.4094951793531</v>
      </c>
      <c r="BM56" s="183">
        <f>SUM(BN55:$CG55)/BM54</f>
        <v>240.65629600675837</v>
      </c>
      <c r="BN56" s="183">
        <f>SUM(BO55:$CG55)/BN54</f>
        <v>254.74082697973347</v>
      </c>
      <c r="BO56" s="183">
        <f>SUM(BP55:$CG55)/BO54</f>
        <v>267.649333201532</v>
      </c>
      <c r="BP56" s="183">
        <f>SUM(BQ55:$CG55)/BP54</f>
        <v>279.3679312319755</v>
      </c>
      <c r="BQ56" s="183">
        <f>SUM(BR55:$CG55)/BQ54</f>
        <v>289.88260795995393</v>
      </c>
      <c r="BR56" s="183">
        <f>SUM(BS55:$CG55)/BR54</f>
        <v>299.1792194662396</v>
      </c>
      <c r="BS56" s="183">
        <f>SUM(BT55:$CG55)/BS54</f>
        <v>307.24348987652684</v>
      </c>
      <c r="BT56" s="183">
        <f>SUM(BU55:$CG55)/BT54</f>
        <v>314.0610102046177</v>
      </c>
      <c r="BU56" s="183">
        <f>SUM(BV55:$CG55)/BU54</f>
        <v>319.6172371856716</v>
      </c>
      <c r="BV56" s="183">
        <f>SUM(BW55:$CG55)/BV54</f>
        <v>323.89749209942937</v>
      </c>
      <c r="BW56" s="183">
        <f>SUM(BX55:$CG55)/BW54</f>
        <v>1.8306496996631592E-13</v>
      </c>
      <c r="BX56" s="183">
        <f>SUM(BY55:$CG55)/BX54</f>
        <v>1.84791552467612E-13</v>
      </c>
      <c r="BY56" s="183">
        <f>SUM(BZ55:$CG55)/BY54</f>
        <v>-3.1105464883366784E-14</v>
      </c>
      <c r="BZ56" s="183">
        <f>SUM(CA55:$CG55)/BZ54</f>
        <v>-7.929620667850531E-14</v>
      </c>
      <c r="CA56" s="183">
        <f>SUM(CB55:$CG55)/CA54</f>
        <v>-2.863497152299651E-15</v>
      </c>
      <c r="CB56" s="183">
        <f>SUM(CC55:$CG55)/CB54</f>
        <v>-1.2354049790983234E-13</v>
      </c>
      <c r="CC56" s="183">
        <f>SUM(CD55:$CG55)/CC54</f>
        <v>-5.980620057688343E-14</v>
      </c>
      <c r="CD56" s="183">
        <f>SUM(CE55:$CG55)/CD54</f>
        <v>-1.3277904936512335E-13</v>
      </c>
      <c r="CE56" s="183">
        <f>SUM(CF55:$CG55)/CE54</f>
        <v>-2.891504838216353E-14</v>
      </c>
      <c r="CF56" s="183">
        <f>SUM(CG55:$CG55)/CF54</f>
        <v>2.2039975712763685E-14</v>
      </c>
      <c r="CG56" s="183">
        <f>SUM($CG55:CH55)/CG54</f>
        <v>302.70072270150604</v>
      </c>
      <c r="CH56" s="183">
        <f>SUM($CG55:CI55)/CH54</f>
        <v>838.4904411529716</v>
      </c>
      <c r="CI56" s="183">
        <f>SUM($CG55:CJ55)/CI54</f>
        <v>845.6176099027717</v>
      </c>
      <c r="CJ56" s="124"/>
    </row>
    <row r="57" spans="1:88" s="98" customFormat="1" ht="12.75" customHeight="1">
      <c r="A57" s="124"/>
      <c r="B57" s="171" t="s">
        <v>63</v>
      </c>
      <c r="C57" s="172"/>
      <c r="D57" s="172">
        <f>C56/C47*D53+C7*0.6*D52/C47</f>
        <v>0.008923975360519122</v>
      </c>
      <c r="E57" s="172">
        <f aca="true" t="shared" si="54" ref="E57:BP57">D56/D47*E53+D7*0.6*E52/D47</f>
        <v>0.00606743231256757</v>
      </c>
      <c r="F57" s="172">
        <f t="shared" si="54"/>
        <v>0.006142928567458223</v>
      </c>
      <c r="G57" s="172">
        <f t="shared" si="54"/>
        <v>0.006230698444969724</v>
      </c>
      <c r="H57" s="172">
        <f t="shared" si="54"/>
        <v>0.006334197469869253</v>
      </c>
      <c r="I57" s="172">
        <f t="shared" si="54"/>
        <v>0.006458312334013241</v>
      </c>
      <c r="J57" s="172">
        <f t="shared" si="54"/>
        <v>0.00661018739717717</v>
      </c>
      <c r="K57" s="172">
        <f t="shared" si="54"/>
        <v>0.006800698747593812</v>
      </c>
      <c r="L57" s="172">
        <f t="shared" si="54"/>
        <v>0.00704725664611123</v>
      </c>
      <c r="M57" s="172">
        <f t="shared" si="54"/>
        <v>0.007379579815227661</v>
      </c>
      <c r="N57" s="172">
        <f t="shared" si="54"/>
        <v>0.007852907645197076</v>
      </c>
      <c r="O57" s="172">
        <f t="shared" si="54"/>
        <v>0.008582883663105072</v>
      </c>
      <c r="P57" s="172">
        <f t="shared" si="54"/>
        <v>0.00903058484138087</v>
      </c>
      <c r="Q57" s="172">
        <f t="shared" si="54"/>
        <v>0.005981908673377705</v>
      </c>
      <c r="R57" s="172">
        <f t="shared" si="54"/>
        <v>0.006051818878681072</v>
      </c>
      <c r="S57" s="172">
        <f t="shared" si="54"/>
        <v>0.006133635342585788</v>
      </c>
      <c r="T57" s="172">
        <f t="shared" si="54"/>
        <v>0.006230907320276288</v>
      </c>
      <c r="U57" s="172">
        <f t="shared" si="54"/>
        <v>0.006348750030707414</v>
      </c>
      <c r="V57" s="172">
        <f t="shared" si="54"/>
        <v>0.00649481536841851</v>
      </c>
      <c r="W57" s="172">
        <f t="shared" si="54"/>
        <v>0.006681086875557438</v>
      </c>
      <c r="X57" s="172">
        <f t="shared" si="54"/>
        <v>0.006927450138935657</v>
      </c>
      <c r="Y57" s="172">
        <f t="shared" si="54"/>
        <v>0.007269491796411885</v>
      </c>
      <c r="Z57" s="172">
        <f t="shared" si="54"/>
        <v>0.007777806995019605</v>
      </c>
      <c r="AA57" s="172">
        <f t="shared" si="54"/>
        <v>0.00861508980330048</v>
      </c>
      <c r="AB57" s="172">
        <f t="shared" si="54"/>
        <v>0.009202130719110668</v>
      </c>
      <c r="AC57" s="172">
        <f t="shared" si="54"/>
        <v>0.005904995802027279</v>
      </c>
      <c r="AD57" s="172">
        <f t="shared" si="54"/>
        <v>0.005968131418596499</v>
      </c>
      <c r="AE57" s="172">
        <f t="shared" si="54"/>
        <v>0.006042515673440413</v>
      </c>
      <c r="AF57" s="172">
        <f t="shared" si="54"/>
        <v>0.006131707196448398</v>
      </c>
      <c r="AG57" s="172">
        <f t="shared" si="54"/>
        <v>0.006240942194394523</v>
      </c>
      <c r="AH57" s="172">
        <f t="shared" si="54"/>
        <v>0.006378255042680668</v>
      </c>
      <c r="AI57" s="172">
        <f t="shared" si="54"/>
        <v>0.006556635625707004</v>
      </c>
      <c r="AJ57" s="172">
        <f t="shared" si="54"/>
        <v>0.006798546477779567</v>
      </c>
      <c r="AK57" s="172">
        <f t="shared" si="54"/>
        <v>0.007146482615704493</v>
      </c>
      <c r="AL57" s="172">
        <f t="shared" si="54"/>
        <v>0.007691710672454062</v>
      </c>
      <c r="AM57" s="172">
        <f t="shared" si="54"/>
        <v>0.008672391948012097</v>
      </c>
      <c r="AN57" s="172">
        <f t="shared" si="54"/>
        <v>0.00951774504952959</v>
      </c>
      <c r="AO57" s="172">
        <f t="shared" si="54"/>
        <v>0.0058559188528723195</v>
      </c>
      <c r="AP57" s="172">
        <f t="shared" si="54"/>
        <v>0.00591101305691789</v>
      </c>
      <c r="AQ57" s="172">
        <f t="shared" si="54"/>
        <v>0.005976330984998815</v>
      </c>
      <c r="AR57" s="172">
        <f t="shared" si="54"/>
        <v>0.006055313939750865</v>
      </c>
      <c r="AS57" s="172">
        <f t="shared" si="54"/>
        <v>0.00615314230598518</v>
      </c>
      <c r="AT57" s="172">
        <f t="shared" si="54"/>
        <v>0.006277992970988128</v>
      </c>
      <c r="AU57" s="172">
        <f t="shared" si="54"/>
        <v>0.006443572174727233</v>
      </c>
      <c r="AV57" s="172">
        <f t="shared" si="54"/>
        <v>0.006674740169483439</v>
      </c>
      <c r="AW57" s="172">
        <f t="shared" si="54"/>
        <v>0.007021755436590112</v>
      </c>
      <c r="AX57" s="172">
        <f t="shared" si="54"/>
        <v>0.007603835255093653</v>
      </c>
      <c r="AY57" s="172">
        <f t="shared" si="54"/>
        <v>0.008789178697012245</v>
      </c>
      <c r="AZ57" s="172">
        <f t="shared" si="54"/>
        <v>0.010259713212160015</v>
      </c>
      <c r="BA57" s="172">
        <f t="shared" si="54"/>
        <v>0.005904688066975063</v>
      </c>
      <c r="BB57" s="172">
        <f t="shared" si="54"/>
        <v>0.005950765736213236</v>
      </c>
      <c r="BC57" s="172">
        <f t="shared" si="54"/>
        <v>0.006005626026285036</v>
      </c>
      <c r="BD57" s="172">
        <f t="shared" si="54"/>
        <v>0.006072423324217072</v>
      </c>
      <c r="BE57" s="172">
        <f t="shared" si="54"/>
        <v>0.006156027307428514</v>
      </c>
      <c r="BF57" s="172">
        <f t="shared" si="54"/>
        <v>0.006264372291808424</v>
      </c>
      <c r="BG57" s="172">
        <f t="shared" si="54"/>
        <v>0.006411318173177897</v>
      </c>
      <c r="BH57" s="172">
        <f t="shared" si="54"/>
        <v>0.006623452062886687</v>
      </c>
      <c r="BI57" s="172">
        <f t="shared" si="54"/>
        <v>0.006959050191436382</v>
      </c>
      <c r="BJ57" s="172">
        <f t="shared" si="54"/>
        <v>0.007575329966639266</v>
      </c>
      <c r="BK57" s="172">
        <f t="shared" si="54"/>
        <v>0.009093278339038979</v>
      </c>
      <c r="BL57" s="172">
        <f t="shared" si="54"/>
        <v>0.013556316661716304</v>
      </c>
      <c r="BM57" s="172">
        <f t="shared" si="54"/>
        <v>0.006596347039558803</v>
      </c>
      <c r="BN57" s="172">
        <f t="shared" si="54"/>
        <v>0.006639563188173202</v>
      </c>
      <c r="BO57" s="172">
        <f t="shared" si="54"/>
        <v>0.006691061514527063</v>
      </c>
      <c r="BP57" s="172">
        <f t="shared" si="54"/>
        <v>0.006754064577198615</v>
      </c>
      <c r="BQ57" s="172">
        <f aca="true" t="shared" si="55" ref="BQ57:CI57">BP56/BP47*BQ53+BP7*0.6*BQ52/BP47</f>
        <v>0.006833721052004985</v>
      </c>
      <c r="BR57" s="172">
        <f t="shared" si="55"/>
        <v>0.006938797587807477</v>
      </c>
      <c r="BS57" s="172">
        <f t="shared" si="55"/>
        <v>0.007085534012324162</v>
      </c>
      <c r="BT57" s="172">
        <f t="shared" si="55"/>
        <v>0.007307763223105602</v>
      </c>
      <c r="BU57" s="172">
        <f t="shared" si="55"/>
        <v>0.0076895838584993895</v>
      </c>
      <c r="BV57" s="172">
        <f t="shared" si="55"/>
        <v>0.008513871458599406</v>
      </c>
      <c r="BW57" s="172">
        <f t="shared" si="55"/>
        <v>0.011697859742899358</v>
      </c>
      <c r="BX57" s="172">
        <f t="shared" si="55"/>
        <v>-1.416110619634169E-17</v>
      </c>
      <c r="BY57" s="172">
        <f t="shared" si="55"/>
        <v>0.0031056211358421824</v>
      </c>
      <c r="BZ57" s="172">
        <f t="shared" si="55"/>
        <v>0.003112215346113316</v>
      </c>
      <c r="CA57" s="172">
        <f t="shared" si="55"/>
        <v>0.0031215615050972385</v>
      </c>
      <c r="CB57" s="172">
        <f t="shared" si="55"/>
        <v>0.003135039576799701</v>
      </c>
      <c r="CC57" s="172">
        <f t="shared" si="55"/>
        <v>0.003155133499016099</v>
      </c>
      <c r="CD57" s="172">
        <f t="shared" si="55"/>
        <v>0.0031868111503723195</v>
      </c>
      <c r="CE57" s="172">
        <f t="shared" si="55"/>
        <v>0.003241664251445186</v>
      </c>
      <c r="CF57" s="172">
        <f t="shared" si="55"/>
        <v>0.0033544679692407006</v>
      </c>
      <c r="CG57" s="172">
        <f t="shared" si="55"/>
        <v>0.003699098148535267</v>
      </c>
      <c r="CH57" s="172">
        <f t="shared" si="55"/>
        <v>0.0037258480972343255</v>
      </c>
      <c r="CI57" s="172">
        <f t="shared" si="55"/>
        <v>0.0054346169413806095</v>
      </c>
      <c r="CJ57" s="124"/>
    </row>
    <row r="58" spans="1:88" s="98" customFormat="1" ht="12.75" customHeight="1">
      <c r="A58" s="124"/>
      <c r="B58" s="171" t="s">
        <v>64</v>
      </c>
      <c r="C58" s="181">
        <v>1</v>
      </c>
      <c r="D58" s="181">
        <f>1/(1+D57)</f>
        <v>0.9911549575800989</v>
      </c>
      <c r="E58" s="181">
        <f>D58/(1+E57)</f>
        <v>0.9851774600255268</v>
      </c>
      <c r="F58" s="181">
        <f aca="true" t="shared" si="56" ref="F58:BQ58">E58/(1+F57)</f>
        <v>0.9791625345200389</v>
      </c>
      <c r="G58" s="181">
        <f t="shared" si="56"/>
        <v>0.973099445319287</v>
      </c>
      <c r="H58" s="181">
        <f t="shared" si="56"/>
        <v>0.9669744382789126</v>
      </c>
      <c r="I58" s="181">
        <f t="shared" si="56"/>
        <v>0.9607694888390002</v>
      </c>
      <c r="J58" s="181">
        <f t="shared" si="56"/>
        <v>0.9544603272129516</v>
      </c>
      <c r="K58" s="181">
        <f t="shared" si="56"/>
        <v>0.9480131751996689</v>
      </c>
      <c r="L58" s="181">
        <f t="shared" si="56"/>
        <v>0.9413790355349851</v>
      </c>
      <c r="M58" s="181">
        <f t="shared" si="56"/>
        <v>0.9344829440633011</v>
      </c>
      <c r="N58" s="181">
        <f t="shared" si="56"/>
        <v>0.9272017146298447</v>
      </c>
      <c r="O58" s="181">
        <f t="shared" si="56"/>
        <v>0.9193113720731713</v>
      </c>
      <c r="P58" s="181">
        <f t="shared" si="56"/>
        <v>0.9110837529446013</v>
      </c>
      <c r="Q58" s="181">
        <f t="shared" si="56"/>
        <v>0.9056661408017548</v>
      </c>
      <c r="R58" s="181">
        <f t="shared" si="56"/>
        <v>0.9002181834044954</v>
      </c>
      <c r="S58" s="181">
        <f t="shared" si="56"/>
        <v>0.8947302344165977</v>
      </c>
      <c r="T58" s="181">
        <f t="shared" si="56"/>
        <v>0.8891897753363398</v>
      </c>
      <c r="U58" s="181">
        <f t="shared" si="56"/>
        <v>0.8835801458581902</v>
      </c>
      <c r="V58" s="181">
        <f t="shared" si="56"/>
        <v>0.8778784871681267</v>
      </c>
      <c r="W58" s="181">
        <f t="shared" si="56"/>
        <v>0.8720522304564238</v>
      </c>
      <c r="X58" s="181">
        <f t="shared" si="56"/>
        <v>0.8660526936037927</v>
      </c>
      <c r="Y58" s="181">
        <f t="shared" si="56"/>
        <v>0.8598023673478222</v>
      </c>
      <c r="Z58" s="181">
        <f t="shared" si="56"/>
        <v>0.8531666021814581</v>
      </c>
      <c r="AA58" s="181">
        <f t="shared" si="56"/>
        <v>0.845879276253781</v>
      </c>
      <c r="AB58" s="181">
        <f t="shared" si="56"/>
        <v>0.838166359846116</v>
      </c>
      <c r="AC58" s="181">
        <f t="shared" si="56"/>
        <v>0.8332460454457034</v>
      </c>
      <c r="AD58" s="181">
        <f t="shared" si="56"/>
        <v>0.8283026265162856</v>
      </c>
      <c r="AE58" s="181">
        <f t="shared" si="56"/>
        <v>0.8233276562490238</v>
      </c>
      <c r="AF58" s="181">
        <f t="shared" si="56"/>
        <v>0.8183100188177134</v>
      </c>
      <c r="AG58" s="181">
        <f t="shared" si="56"/>
        <v>0.8132346682626088</v>
      </c>
      <c r="AH58" s="181">
        <f t="shared" si="56"/>
        <v>0.8080805245818028</v>
      </c>
      <c r="AI58" s="181">
        <f t="shared" si="56"/>
        <v>0.8028167476929648</v>
      </c>
      <c r="AJ58" s="181">
        <f t="shared" si="56"/>
        <v>0.797395616532789</v>
      </c>
      <c r="AK58" s="181">
        <f t="shared" si="56"/>
        <v>0.7917374784071507</v>
      </c>
      <c r="AL58" s="181">
        <f t="shared" si="56"/>
        <v>0.7856941463563369</v>
      </c>
      <c r="AM58" s="181">
        <f t="shared" si="56"/>
        <v>0.7789388830589034</v>
      </c>
      <c r="AN58" s="181">
        <f t="shared" si="56"/>
        <v>0.7715950382037975</v>
      </c>
      <c r="AO58" s="181">
        <f t="shared" si="56"/>
        <v>0.7671029456025495</v>
      </c>
      <c r="AP58" s="181">
        <f t="shared" si="56"/>
        <v>0.7625952352100793</v>
      </c>
      <c r="AQ58" s="181">
        <f t="shared" si="56"/>
        <v>0.7580647891222118</v>
      </c>
      <c r="AR58" s="181">
        <f t="shared" si="56"/>
        <v>0.7535020973683855</v>
      </c>
      <c r="AS58" s="181">
        <f t="shared" si="56"/>
        <v>0.7488940457328861</v>
      </c>
      <c r="AT58" s="181">
        <f t="shared" si="56"/>
        <v>0.7442218263382784</v>
      </c>
      <c r="AU58" s="181">
        <f t="shared" si="56"/>
        <v>0.7394570812650341</v>
      </c>
      <c r="AV58" s="181">
        <f t="shared" si="56"/>
        <v>0.7345541233512419</v>
      </c>
      <c r="AW58" s="181">
        <f t="shared" si="56"/>
        <v>0.7294322286342056</v>
      </c>
      <c r="AX58" s="181">
        <f t="shared" si="56"/>
        <v>0.7239276024088737</v>
      </c>
      <c r="AY58" s="181">
        <f t="shared" si="56"/>
        <v>0.7176203092740587</v>
      </c>
      <c r="AZ58" s="181">
        <f t="shared" si="56"/>
        <v>0.710332501523155</v>
      </c>
      <c r="BA58" s="181">
        <f t="shared" si="56"/>
        <v>0.7061628302858249</v>
      </c>
      <c r="BB58" s="181">
        <f t="shared" si="56"/>
        <v>0.7019854791491847</v>
      </c>
      <c r="BC58" s="181">
        <f t="shared" si="56"/>
        <v>0.6977947846296072</v>
      </c>
      <c r="BD58" s="181">
        <f t="shared" si="56"/>
        <v>0.693583054710899</v>
      </c>
      <c r="BE58" s="181">
        <f t="shared" si="56"/>
        <v>0.6893394621577676</v>
      </c>
      <c r="BF58" s="181">
        <f t="shared" si="56"/>
        <v>0.6850480660343452</v>
      </c>
      <c r="BG58" s="181">
        <f t="shared" si="56"/>
        <v>0.6806839844347475</v>
      </c>
      <c r="BH58" s="181">
        <f t="shared" si="56"/>
        <v>0.6762051718940313</v>
      </c>
      <c r="BI58" s="181">
        <f t="shared" si="56"/>
        <v>0.6715319473671504</v>
      </c>
      <c r="BJ58" s="181">
        <f t="shared" si="56"/>
        <v>0.6664831178323757</v>
      </c>
      <c r="BK58" s="181">
        <f t="shared" si="56"/>
        <v>0.660477214682673</v>
      </c>
      <c r="BL58" s="181">
        <f t="shared" si="56"/>
        <v>0.6516433313326321</v>
      </c>
      <c r="BM58" s="181">
        <f t="shared" si="56"/>
        <v>0.6473730341354226</v>
      </c>
      <c r="BN58" s="181">
        <f t="shared" si="56"/>
        <v>0.6431031103974281</v>
      </c>
      <c r="BO58" s="181">
        <f t="shared" si="56"/>
        <v>0.6388286684793891</v>
      </c>
      <c r="BP58" s="181">
        <f t="shared" si="56"/>
        <v>0.6345429245897057</v>
      </c>
      <c r="BQ58" s="181">
        <f t="shared" si="56"/>
        <v>0.6302360671101621</v>
      </c>
      <c r="BR58" s="181">
        <f aca="true" t="shared" si="57" ref="BR58:CI58">BQ58/(1+BR57)</f>
        <v>0.6258931214289655</v>
      </c>
      <c r="BS58" s="181">
        <f t="shared" si="57"/>
        <v>0.6214895361820441</v>
      </c>
      <c r="BT58" s="181">
        <f t="shared" si="57"/>
        <v>0.6169807866797828</v>
      </c>
      <c r="BU58" s="181">
        <f t="shared" si="57"/>
        <v>0.6122726646804556</v>
      </c>
      <c r="BV58" s="181">
        <f t="shared" si="57"/>
        <v>0.60710386045056</v>
      </c>
      <c r="BW58" s="181">
        <f t="shared" si="57"/>
        <v>0.6000841601116385</v>
      </c>
      <c r="BX58" s="181">
        <f t="shared" si="57"/>
        <v>0.6000841601116385</v>
      </c>
      <c r="BY58" s="181">
        <f t="shared" si="57"/>
        <v>0.5982262958831273</v>
      </c>
      <c r="BZ58" s="181">
        <f t="shared" si="57"/>
        <v>0.5963702631980367</v>
      </c>
      <c r="CA58" s="181">
        <f t="shared" si="57"/>
        <v>0.5945144497773875</v>
      </c>
      <c r="CB58" s="181">
        <f t="shared" si="57"/>
        <v>0.5926564483563448</v>
      </c>
      <c r="CC58" s="181">
        <f t="shared" si="57"/>
        <v>0.5907924194029218</v>
      </c>
      <c r="CD58" s="181">
        <f t="shared" si="57"/>
        <v>0.5889156564224061</v>
      </c>
      <c r="CE58" s="181">
        <f t="shared" si="57"/>
        <v>0.5870127581491716</v>
      </c>
      <c r="CF58" s="181">
        <f t="shared" si="57"/>
        <v>0.585050225905973</v>
      </c>
      <c r="CG58" s="181">
        <f t="shared" si="57"/>
        <v>0.582894043628395</v>
      </c>
      <c r="CH58" s="181">
        <f t="shared" si="57"/>
        <v>0.5807303306310072</v>
      </c>
      <c r="CI58" s="181">
        <f t="shared" si="57"/>
        <v>0.577591342933506</v>
      </c>
      <c r="CJ58" s="124"/>
    </row>
    <row r="59" spans="1:88" s="98" customFormat="1" ht="12.75" customHeight="1">
      <c r="A59" s="124"/>
      <c r="B59" s="171" t="s">
        <v>65</v>
      </c>
      <c r="C59" s="172"/>
      <c r="D59" s="184">
        <f>D35*D58</f>
        <v>-2332.662379979921</v>
      </c>
      <c r="E59" s="184">
        <f aca="true" t="shared" si="58" ref="E59:BP59">E35*E58</f>
        <v>217.8060582556215</v>
      </c>
      <c r="F59" s="184">
        <f t="shared" si="58"/>
        <v>218.6410226540977</v>
      </c>
      <c r="G59" s="184">
        <f t="shared" si="58"/>
        <v>219.46004352869164</v>
      </c>
      <c r="H59" s="184">
        <f t="shared" si="58"/>
        <v>220.2594769424151</v>
      </c>
      <c r="I59" s="184">
        <f t="shared" si="58"/>
        <v>221.03456147720775</v>
      </c>
      <c r="J59" s="184">
        <f t="shared" si="58"/>
        <v>221.77890695625783</v>
      </c>
      <c r="K59" s="184">
        <f t="shared" si="58"/>
        <v>222.48365173411224</v>
      </c>
      <c r="L59" s="184">
        <f t="shared" si="58"/>
        <v>223.13599165130205</v>
      </c>
      <c r="M59" s="184">
        <f t="shared" si="58"/>
        <v>223.71641840223887</v>
      </c>
      <c r="N59" s="184">
        <f t="shared" si="58"/>
        <v>224.19301554052342</v>
      </c>
      <c r="O59" s="184">
        <f t="shared" si="58"/>
        <v>224.50801948326958</v>
      </c>
      <c r="P59" s="184">
        <f t="shared" si="58"/>
        <v>-2416.1568010813767</v>
      </c>
      <c r="Q59" s="184">
        <f t="shared" si="58"/>
        <v>225.62130421551745</v>
      </c>
      <c r="R59" s="184">
        <f t="shared" si="58"/>
        <v>226.50673949544546</v>
      </c>
      <c r="S59" s="184">
        <f t="shared" si="58"/>
        <v>227.3771583160557</v>
      </c>
      <c r="T59" s="184">
        <f t="shared" si="58"/>
        <v>228.2288570431677</v>
      </c>
      <c r="U59" s="184">
        <f t="shared" si="58"/>
        <v>229.0569204826515</v>
      </c>
      <c r="V59" s="184">
        <f t="shared" si="58"/>
        <v>229.85462632790143</v>
      </c>
      <c r="W59" s="184">
        <f t="shared" si="58"/>
        <v>230.61243090571585</v>
      </c>
      <c r="X59" s="184">
        <f t="shared" si="58"/>
        <v>231.31612429737106</v>
      </c>
      <c r="Y59" s="184">
        <f t="shared" si="58"/>
        <v>231.943176521389</v>
      </c>
      <c r="Z59" s="184">
        <f t="shared" si="58"/>
        <v>232.45462110852037</v>
      </c>
      <c r="AA59" s="184">
        <f t="shared" si="58"/>
        <v>232.77380012765045</v>
      </c>
      <c r="AB59" s="184">
        <f t="shared" si="58"/>
        <v>-2504.6873640745503</v>
      </c>
      <c r="AC59" s="184">
        <f t="shared" si="58"/>
        <v>233.90619293764442</v>
      </c>
      <c r="AD59" s="184">
        <f t="shared" si="58"/>
        <v>234.84367694021518</v>
      </c>
      <c r="AE59" s="184">
        <f t="shared" si="58"/>
        <v>235.76748498629982</v>
      </c>
      <c r="AF59" s="184">
        <f t="shared" si="58"/>
        <v>236.67394450741526</v>
      </c>
      <c r="AG59" s="184">
        <f t="shared" si="58"/>
        <v>237.55809759757219</v>
      </c>
      <c r="AH59" s="184">
        <f t="shared" si="58"/>
        <v>238.41301952949343</v>
      </c>
      <c r="AI59" s="184">
        <f t="shared" si="58"/>
        <v>239.2286148658703</v>
      </c>
      <c r="AJ59" s="184">
        <f t="shared" si="58"/>
        <v>239.98932245167055</v>
      </c>
      <c r="AK59" s="184">
        <f t="shared" si="58"/>
        <v>240.66927687288097</v>
      </c>
      <c r="AL59" s="184">
        <f t="shared" si="58"/>
        <v>241.2205708027507</v>
      </c>
      <c r="AM59" s="184">
        <f t="shared" si="58"/>
        <v>241.5380637515608</v>
      </c>
      <c r="AN59" s="184">
        <f t="shared" si="58"/>
        <v>-2598.1798490766823</v>
      </c>
      <c r="AO59" s="184">
        <f t="shared" si="58"/>
        <v>242.64904981545618</v>
      </c>
      <c r="AP59" s="184">
        <f t="shared" si="58"/>
        <v>243.63540823440957</v>
      </c>
      <c r="AQ59" s="184">
        <f t="shared" si="58"/>
        <v>244.60989263615514</v>
      </c>
      <c r="AR59" s="184">
        <f t="shared" si="58"/>
        <v>245.56899420871412</v>
      </c>
      <c r="AS59" s="184">
        <f t="shared" si="58"/>
        <v>246.50788604839786</v>
      </c>
      <c r="AT59" s="184">
        <f t="shared" si="58"/>
        <v>247.41966598494406</v>
      </c>
      <c r="AU59" s="184">
        <f t="shared" si="58"/>
        <v>248.2939625763836</v>
      </c>
      <c r="AV59" s="184">
        <f t="shared" si="58"/>
        <v>249.11413011110895</v>
      </c>
      <c r="AW59" s="184">
        <f t="shared" si="58"/>
        <v>249.85087963977273</v>
      </c>
      <c r="AX59" s="184">
        <f t="shared" si="58"/>
        <v>250.44504556920762</v>
      </c>
      <c r="AY59" s="184">
        <f t="shared" si="58"/>
        <v>250.74564771959413</v>
      </c>
      <c r="AZ59" s="184">
        <f t="shared" si="58"/>
        <v>-2695.2431798401494</v>
      </c>
      <c r="BA59" s="184">
        <f t="shared" si="58"/>
        <v>251.70177849255657</v>
      </c>
      <c r="BB59" s="184">
        <f t="shared" si="58"/>
        <v>252.7149488190209</v>
      </c>
      <c r="BC59" s="184">
        <f t="shared" si="58"/>
        <v>253.71836071674446</v>
      </c>
      <c r="BD59" s="184">
        <f t="shared" si="58"/>
        <v>254.70884439631504</v>
      </c>
      <c r="BE59" s="184">
        <f t="shared" si="58"/>
        <v>255.68194778768094</v>
      </c>
      <c r="BF59" s="184">
        <f t="shared" si="58"/>
        <v>256.63113429864177</v>
      </c>
      <c r="BG59" s="184">
        <f t="shared" si="58"/>
        <v>257.5462347861105</v>
      </c>
      <c r="BH59" s="184">
        <f t="shared" si="58"/>
        <v>258.41013002518537</v>
      </c>
      <c r="BI59" s="184">
        <f t="shared" si="58"/>
        <v>259.1905115464417</v>
      </c>
      <c r="BJ59" s="184">
        <f t="shared" si="58"/>
        <v>259.8142380784311</v>
      </c>
      <c r="BK59" s="184">
        <f t="shared" si="58"/>
        <v>260.04769439267733</v>
      </c>
      <c r="BL59" s="184">
        <f t="shared" si="58"/>
        <v>-2593.729905680467</v>
      </c>
      <c r="BM59" s="184">
        <f t="shared" si="58"/>
        <v>257.4371073042841</v>
      </c>
      <c r="BN59" s="184">
        <f t="shared" si="58"/>
        <v>255.73911131502012</v>
      </c>
      <c r="BO59" s="184">
        <f t="shared" si="58"/>
        <v>254.0393186071117</v>
      </c>
      <c r="BP59" s="184">
        <f t="shared" si="58"/>
        <v>252.33503150920905</v>
      </c>
      <c r="BQ59" s="184">
        <f aca="true" t="shared" si="59" ref="BQ59:CI59">BQ35*BQ58</f>
        <v>250.6223482915859</v>
      </c>
      <c r="BR59" s="184">
        <f t="shared" si="59"/>
        <v>248.89531408658527</v>
      </c>
      <c r="BS59" s="184">
        <f t="shared" si="59"/>
        <v>247.1441656946088</v>
      </c>
      <c r="BT59" s="184">
        <f t="shared" si="59"/>
        <v>245.35119723868291</v>
      </c>
      <c r="BU59" s="184">
        <f t="shared" si="59"/>
        <v>243.47894546971455</v>
      </c>
      <c r="BV59" s="184">
        <f t="shared" si="59"/>
        <v>241.42349685044425</v>
      </c>
      <c r="BW59" s="184">
        <f t="shared" si="59"/>
        <v>238.63201303183217</v>
      </c>
      <c r="BX59" s="184">
        <f t="shared" si="59"/>
        <v>-2169.580962518767</v>
      </c>
      <c r="BY59" s="184">
        <f t="shared" si="59"/>
        <v>237.89320686053253</v>
      </c>
      <c r="BZ59" s="184">
        <f t="shared" si="59"/>
        <v>237.15512902856062</v>
      </c>
      <c r="CA59" s="184">
        <f t="shared" si="59"/>
        <v>236.4171383902165</v>
      </c>
      <c r="CB59" s="184">
        <f t="shared" si="59"/>
        <v>235.678277662353</v>
      </c>
      <c r="CC59" s="184">
        <f t="shared" si="59"/>
        <v>234.93702000039073</v>
      </c>
      <c r="CD59" s="184">
        <f t="shared" si="59"/>
        <v>234.1906984711894</v>
      </c>
      <c r="CE59" s="184">
        <f t="shared" si="59"/>
        <v>233.4339838706035</v>
      </c>
      <c r="CF59" s="184">
        <f t="shared" si="59"/>
        <v>232.6535549725182</v>
      </c>
      <c r="CG59" s="184">
        <f t="shared" si="59"/>
        <v>231.79611838018045</v>
      </c>
      <c r="CH59" s="184">
        <f t="shared" si="59"/>
        <v>230.93568708985322</v>
      </c>
      <c r="CI59" s="184">
        <f t="shared" si="59"/>
        <v>310.5502119352642</v>
      </c>
      <c r="CJ59" s="124"/>
    </row>
    <row r="60" spans="1:88" s="98" customFormat="1" ht="12.75" customHeight="1">
      <c r="A60" s="124"/>
      <c r="B60" s="171" t="s">
        <v>66</v>
      </c>
      <c r="C60" s="183">
        <f>SUM(D59:$CG59)/C58</f>
        <v>660.5903113781571</v>
      </c>
      <c r="D60" s="183">
        <f>SUM(E59:$CG59)/D58</f>
        <v>3019.9644046235653</v>
      </c>
      <c r="E60" s="183">
        <f>SUM(F59:$CG59)/E58</f>
        <v>2817.2047633230895</v>
      </c>
      <c r="F60" s="183">
        <f>SUM(G59:$CG59)/F58</f>
        <v>2611.2167493230745</v>
      </c>
      <c r="G60" s="183">
        <f>SUM(H59:$CG59)/G58</f>
        <v>2401.9596128253393</v>
      </c>
      <c r="H60" s="183">
        <f>SUM(I59:$CG59)/H58</f>
        <v>2189.391990284032</v>
      </c>
      <c r="I60" s="183">
        <f>SUM(J59:$CG59)/I58</f>
        <v>1973.471837444843</v>
      </c>
      <c r="J60" s="183">
        <f>SUM(K59:$CG59)/J58</f>
        <v>1754.1563266780352</v>
      </c>
      <c r="K60" s="183">
        <f>SUM(L59:$CG59)/K58</f>
        <v>1531.4016806822344</v>
      </c>
      <c r="L60" s="183">
        <f>SUM(M59:$CG59)/L58</f>
        <v>1305.1628852772678</v>
      </c>
      <c r="M60" s="183">
        <f>SUM(N59:$CG59)/M58</f>
        <v>1075.393153123253</v>
      </c>
      <c r="N60" s="183">
        <f>SUM(O59:$CG59)/N58</f>
        <v>842.042817540838</v>
      </c>
      <c r="O60" s="183">
        <f>SUM(P59:$CG59)/O58</f>
        <v>605.0567214000131</v>
      </c>
      <c r="P60" s="183">
        <f>SUM(Q59:$CG59)/P58</f>
        <v>3262.479784330491</v>
      </c>
      <c r="Q60" s="183">
        <f>SUM(R59:$CG59)/Q58</f>
        <v>3032.8737024071347</v>
      </c>
      <c r="R60" s="183">
        <f>SUM(S59:$CG59)/R58</f>
        <v>2799.614947313636</v>
      </c>
      <c r="S60" s="183">
        <f>SUM(T59:$CG59)/S58</f>
        <v>2562.657475503506</v>
      </c>
      <c r="T60" s="183">
        <f>SUM(U59:$CG59)/T58</f>
        <v>2321.95457484041</v>
      </c>
      <c r="U60" s="183">
        <f>SUM(V59:$CG59)/U58</f>
        <v>2077.4587963132926</v>
      </c>
      <c r="V60" s="183">
        <f>SUM(W59:$CG59)/V58</f>
        <v>1829.1218470483532</v>
      </c>
      <c r="W60" s="183">
        <f>SUM(X59:$CG59)/W58</f>
        <v>1576.894411826147</v>
      </c>
      <c r="X60" s="183">
        <f>SUM(Y59:$CG59)/X58</f>
        <v>1320.72583247824</v>
      </c>
      <c r="Y60" s="183">
        <f>SUM(Z59:$CG59)/Y58</f>
        <v>1060.563476954948</v>
      </c>
      <c r="Z60" s="183">
        <f>SUM(AA59:$CG59)/Z58</f>
        <v>796.3513402455916</v>
      </c>
      <c r="AA60" s="183">
        <f>SUM(AB59:$CG59)/AA58</f>
        <v>528.026373870316</v>
      </c>
      <c r="AB60" s="183">
        <f>SUM(AC59:$CG59)/AB58</f>
        <v>3521.179174488385</v>
      </c>
      <c r="AC60" s="183">
        <f>SUM(AD59:$CG59)/AC58</f>
        <v>3261.2548873912565</v>
      </c>
      <c r="AD60" s="183">
        <f>SUM(AE59:$CG59)/AD58</f>
        <v>2997.1944814546723</v>
      </c>
      <c r="AE60" s="183">
        <f>SUM(AF59:$CG59)/AE58</f>
        <v>2728.945832354196</v>
      </c>
      <c r="AF60" s="183">
        <f>SUM(AG59:$CG59)/AF58</f>
        <v>2456.4560929848344</v>
      </c>
      <c r="AG60" s="183">
        <f>SUM(AH59:$CG59)/AG58</f>
        <v>2179.6716289342125</v>
      </c>
      <c r="AH60" s="183">
        <f>SUM(AI59:$CG59)/AH58</f>
        <v>1898.5379153175418</v>
      </c>
      <c r="AI60" s="183">
        <f>SUM(AJ59:$CG59)/AI58</f>
        <v>1612.9993593228057</v>
      </c>
      <c r="AJ60" s="183">
        <f>SUM(AK59:$CG59)/AJ58</f>
        <v>1322.9989673354576</v>
      </c>
      <c r="AK60" s="183">
        <f>SUM(AL59:$CG59)/AK58</f>
        <v>1028.477648924779</v>
      </c>
      <c r="AL60" s="183">
        <f>SUM(AM59:$CG59)/AL58</f>
        <v>729.3725328267452</v>
      </c>
      <c r="AM60" s="183">
        <f>SUM(AN59:$CG59)/AM58</f>
        <v>425.61191001481666</v>
      </c>
      <c r="AN60" s="183">
        <f>SUM(AO59:$CG59)/AN58</f>
        <v>3796.947063968006</v>
      </c>
      <c r="AO60" s="183">
        <f>SUM(AP59:$CG59)/AO58</f>
        <v>3502.862921421955</v>
      </c>
      <c r="AP60" s="183">
        <f>SUM(AQ59:$CG59)/AP58</f>
        <v>3204.086445881361</v>
      </c>
      <c r="AQ60" s="183">
        <f>SUM(AR59:$CG59)/AQ58</f>
        <v>2900.558363540727</v>
      </c>
      <c r="AR60" s="183">
        <f>SUM(AS59:$CG59)/AR58</f>
        <v>2592.218623952309</v>
      </c>
      <c r="AS60" s="183">
        <f>SUM(AT59:$CG59)/AS58</f>
        <v>2279.0063476426835</v>
      </c>
      <c r="AT60" s="183">
        <f>SUM(AU59:$CG59)/AT58</f>
        <v>1960.8597414190815</v>
      </c>
      <c r="AU60" s="183">
        <f>SUM(AV59:$CG59)/AU58</f>
        <v>1637.715948711943</v>
      </c>
      <c r="AV60" s="183">
        <f>SUM(AW59:$CG59)/AV58</f>
        <v>1309.51075582577</v>
      </c>
      <c r="AW60" s="183">
        <f>SUM(AX59:$CG59)/AW58</f>
        <v>976.1779335663662</v>
      </c>
      <c r="AX60" s="183">
        <f>SUM(AY59:$CG59)/AX58</f>
        <v>637.647464359182</v>
      </c>
      <c r="AY60" s="183">
        <f>SUM(AZ59:$CG59)/AY58</f>
        <v>293.83916482151386</v>
      </c>
      <c r="AZ60" s="183">
        <f>SUM(BA59:$CG59)/AZ58</f>
        <v>4091.194090013723</v>
      </c>
      <c r="BA60" s="183">
        <f>SUM(BB59:$CG59)/BA58</f>
        <v>3758.9154226784303</v>
      </c>
      <c r="BB60" s="183">
        <f>SUM(BC59:$CG59)/BB58</f>
        <v>3421.283596600171</v>
      </c>
      <c r="BC60" s="183">
        <f>SUM(BD59:$CG59)/BC58</f>
        <v>3078.2302927185497</v>
      </c>
      <c r="BD60" s="183">
        <f>SUM(BE59:$CG59)/BD58</f>
        <v>2729.686353915774</v>
      </c>
      <c r="BE60" s="183">
        <f>SUM(BF59:$CG59)/BE58</f>
        <v>2375.5817588593063</v>
      </c>
      <c r="BF60" s="183">
        <f>SUM(BG59:$CG59)/BF58</f>
        <v>2015.8455824266227</v>
      </c>
      <c r="BG60" s="183">
        <f>SUM(BH59:$CG59)/BG58</f>
        <v>1650.4059278139493</v>
      </c>
      <c r="BH60" s="183">
        <f>SUM(BI59:$CG59)/BH58</f>
        <v>1279.1897915112281</v>
      </c>
      <c r="BI60" s="183">
        <f>SUM(BJ59:$CG59)/BI58</f>
        <v>902.1227414163271</v>
      </c>
      <c r="BJ60" s="183">
        <f>SUM(BK59:$CG59)/BJ58</f>
        <v>519.1279328339799</v>
      </c>
      <c r="BK60" s="183">
        <f>SUM(BL59:$CG59)/BK58</f>
        <v>130.12153474163495</v>
      </c>
      <c r="BL60" s="183">
        <f>SUM(BM59:$CG59)/BL58</f>
        <v>4112.176225354503</v>
      </c>
      <c r="BM60" s="183">
        <f>SUM(BN59:$CG59)/BM58</f>
        <v>3741.6373242167974</v>
      </c>
      <c r="BN60" s="183">
        <f>SUM(BO59:$CG59)/BN58</f>
        <v>3368.8159190501974</v>
      </c>
      <c r="BO60" s="183">
        <f>SUM(BP59:$CG59)/BO58</f>
        <v>2993.692630987714</v>
      </c>
      <c r="BP60" s="183">
        <f>SUM(BQ59:$CG59)/BP58</f>
        <v>2616.247981733723</v>
      </c>
      <c r="BQ60" s="183">
        <f>SUM(BR59:$CG59)/BQ58</f>
        <v>2236.4624480357966</v>
      </c>
      <c r="BR60" s="183">
        <f>SUM(BS59:$CG59)/BR58</f>
        <v>1854.3165656674835</v>
      </c>
      <c r="BS60" s="183">
        <f>SUM(BT59:$CG59)/BS58</f>
        <v>1469.7911461551703</v>
      </c>
      <c r="BT60" s="183">
        <f>SUM(BU59:$CG59)/BT58</f>
        <v>1082.867789230723</v>
      </c>
      <c r="BU60" s="183">
        <f>SUM(BV59:$CG59)/BU58</f>
        <v>693.5303492957145</v>
      </c>
      <c r="BV60" s="183">
        <f>SUM(BW59:$CG59)/BV58</f>
        <v>301.77073493428964</v>
      </c>
      <c r="BW60" s="183">
        <f>SUM(BX59:$CG59)/BW58</f>
        <v>-92.3634359419037</v>
      </c>
      <c r="BX60" s="183">
        <f>SUM(BY59:$CG59)/BX58</f>
        <v>3523.097705567219</v>
      </c>
      <c r="BY60" s="183">
        <f>SUM(BZ59:$CG59)/BY58</f>
        <v>3136.3748696572993</v>
      </c>
      <c r="BZ60" s="183">
        <f>SUM(CA59:$CG59)/BZ58</f>
        <v>2748.471701049845</v>
      </c>
      <c r="CA60" s="183">
        <f>SUM(CB59:$CG59)/CA58</f>
        <v>2359.386981901725</v>
      </c>
      <c r="CB60" s="183">
        <f>SUM(CC59:$CG59)/CB58</f>
        <v>1969.1195108590073</v>
      </c>
      <c r="CC60" s="183">
        <f>SUM(CD59:$CG59)/CC58</f>
        <v>1577.668103183319</v>
      </c>
      <c r="CD60" s="183">
        <f>SUM(CE59:$CG59)/CD58</f>
        <v>1185.031590878164</v>
      </c>
      <c r="CE60" s="183">
        <f>SUM(CF59:$CG59)/CE58</f>
        <v>791.2088228151811</v>
      </c>
      <c r="CF60" s="183">
        <f>SUM(CG59:$CG59)/CF58</f>
        <v>396.19866486032913</v>
      </c>
      <c r="CG60" s="183">
        <f>SUM($CG59:CH59)/CG58</f>
        <v>793.8523485153902</v>
      </c>
      <c r="CH60" s="183">
        <f>SUM($CG59:CI59)/CH58</f>
        <v>1331.5681592953288</v>
      </c>
      <c r="CI60" s="183">
        <f>SUM($CG59:CJ59)/CI58</f>
        <v>1338.804722172438</v>
      </c>
      <c r="CJ60" s="124"/>
    </row>
    <row r="61" spans="1:88" s="98" customFormat="1" ht="12.75" customHeight="1">
      <c r="A61" s="124"/>
      <c r="B61" s="171" t="s">
        <v>57</v>
      </c>
      <c r="C61" s="182">
        <f>C60-C7</f>
        <v>660.5903113781571</v>
      </c>
      <c r="D61" s="182">
        <f aca="true" t="shared" si="60" ref="D61:BO61">D60-D7</f>
        <v>666.4854030402935</v>
      </c>
      <c r="E61" s="183">
        <f t="shared" si="60"/>
        <v>677.7483956469605</v>
      </c>
      <c r="F61" s="183">
        <f t="shared" si="60"/>
        <v>688.6359141649282</v>
      </c>
      <c r="G61" s="183">
        <f t="shared" si="60"/>
        <v>699.1378757989403</v>
      </c>
      <c r="H61" s="183">
        <f t="shared" si="60"/>
        <v>709.2438970901476</v>
      </c>
      <c r="I61" s="183">
        <f t="shared" si="60"/>
        <v>718.9432301054067</v>
      </c>
      <c r="J61" s="183">
        <f t="shared" si="60"/>
        <v>728.2246629519502</v>
      </c>
      <c r="K61" s="183">
        <f t="shared" si="60"/>
        <v>737.076356694695</v>
      </c>
      <c r="L61" s="183">
        <f t="shared" si="60"/>
        <v>745.4855613947866</v>
      </c>
      <c r="M61" s="183">
        <f t="shared" si="60"/>
        <v>753.4380831069154</v>
      </c>
      <c r="N61" s="183">
        <f t="shared" si="60"/>
        <v>760.9171810106205</v>
      </c>
      <c r="O61" s="183">
        <f t="shared" si="60"/>
        <v>605.0567214000131</v>
      </c>
      <c r="P61" s="183">
        <f t="shared" si="60"/>
        <v>610.5207374564634</v>
      </c>
      <c r="Q61" s="183">
        <f t="shared" si="60"/>
        <v>622.0807164344469</v>
      </c>
      <c r="R61" s="183">
        <f t="shared" si="60"/>
        <v>633.2027398054115</v>
      </c>
      <c r="S61" s="183">
        <f t="shared" si="60"/>
        <v>643.8753203693614</v>
      </c>
      <c r="T61" s="183">
        <f t="shared" si="60"/>
        <v>654.0866551274339</v>
      </c>
      <c r="U61" s="183">
        <f t="shared" si="60"/>
        <v>663.824560546615</v>
      </c>
      <c r="V61" s="183">
        <f t="shared" si="60"/>
        <v>673.0763691568666</v>
      </c>
      <c r="W61" s="183">
        <f t="shared" si="60"/>
        <v>681.8287546893021</v>
      </c>
      <c r="X61" s="183">
        <f t="shared" si="60"/>
        <v>690.0674151301835</v>
      </c>
      <c r="Y61" s="183">
        <f t="shared" si="60"/>
        <v>697.7764454826488</v>
      </c>
      <c r="Z61" s="183">
        <f t="shared" si="60"/>
        <v>704.9369424179546</v>
      </c>
      <c r="AA61" s="183">
        <f t="shared" si="60"/>
        <v>528.0263738703161</v>
      </c>
      <c r="AB61" s="183">
        <f t="shared" si="60"/>
        <v>532.8853415858084</v>
      </c>
      <c r="AC61" s="183">
        <f t="shared" si="60"/>
        <v>544.7130083306406</v>
      </c>
      <c r="AD61" s="183">
        <f t="shared" si="60"/>
        <v>556.0269804509494</v>
      </c>
      <c r="AE61" s="183">
        <f t="shared" si="60"/>
        <v>566.8140725784774</v>
      </c>
      <c r="AF61" s="183">
        <f t="shared" si="60"/>
        <v>577.0607740981145</v>
      </c>
      <c r="AG61" s="183">
        <f t="shared" si="60"/>
        <v>586.7531886208412</v>
      </c>
      <c r="AH61" s="183">
        <f t="shared" si="60"/>
        <v>595.8769348585392</v>
      </c>
      <c r="AI61" s="183">
        <f t="shared" si="60"/>
        <v>604.4169732494886</v>
      </c>
      <c r="AJ61" s="183">
        <f t="shared" si="60"/>
        <v>612.3572772042534</v>
      </c>
      <c r="AK61" s="183">
        <f t="shared" si="60"/>
        <v>619.6801412545174</v>
      </c>
      <c r="AL61" s="183">
        <f t="shared" si="60"/>
        <v>626.3645012401222</v>
      </c>
      <c r="AM61" s="183">
        <f t="shared" si="60"/>
        <v>425.61191001481666</v>
      </c>
      <c r="AN61" s="183">
        <f t="shared" si="60"/>
        <v>429.66277566438157</v>
      </c>
      <c r="AO61" s="183">
        <f t="shared" si="60"/>
        <v>441.7955366947185</v>
      </c>
      <c r="AP61" s="183">
        <f t="shared" si="60"/>
        <v>453.3178030056556</v>
      </c>
      <c r="AQ61" s="183">
        <f t="shared" si="60"/>
        <v>464.2141781821638</v>
      </c>
      <c r="AR61" s="183">
        <f t="shared" si="60"/>
        <v>474.46893711789744</v>
      </c>
      <c r="AS61" s="183">
        <f t="shared" si="60"/>
        <v>484.0659781387983</v>
      </c>
      <c r="AT61" s="183">
        <f t="shared" si="60"/>
        <v>492.9887428616246</v>
      </c>
      <c r="AU61" s="183">
        <f t="shared" si="60"/>
        <v>501.22007113430277</v>
      </c>
      <c r="AV61" s="183">
        <f t="shared" si="60"/>
        <v>508.7419119306411</v>
      </c>
      <c r="AW61" s="183">
        <f t="shared" si="60"/>
        <v>515.5346696679485</v>
      </c>
      <c r="AX61" s="183">
        <f t="shared" si="60"/>
        <v>521.5754360627495</v>
      </c>
      <c r="AY61" s="183">
        <f t="shared" si="60"/>
        <v>293.8391648215139</v>
      </c>
      <c r="AZ61" s="183">
        <f t="shared" si="60"/>
        <v>296.85387038308363</v>
      </c>
      <c r="BA61" s="183">
        <f t="shared" si="60"/>
        <v>309.6280746471739</v>
      </c>
      <c r="BB61" s="183">
        <f t="shared" si="60"/>
        <v>321.6486377056781</v>
      </c>
      <c r="BC61" s="183">
        <f t="shared" si="60"/>
        <v>332.8966826400392</v>
      </c>
      <c r="BD61" s="183">
        <f t="shared" si="60"/>
        <v>343.35299923662024</v>
      </c>
      <c r="BE61" s="183">
        <f t="shared" si="60"/>
        <v>352.9980229080038</v>
      </c>
      <c r="BF61" s="183">
        <f t="shared" si="60"/>
        <v>361.81180024727337</v>
      </c>
      <c r="BG61" s="183">
        <f t="shared" si="60"/>
        <v>369.77392631766725</v>
      </c>
      <c r="BH61" s="183">
        <f t="shared" si="60"/>
        <v>376.8634148603584</v>
      </c>
      <c r="BI61" s="183">
        <f t="shared" si="60"/>
        <v>383.0583816939054</v>
      </c>
      <c r="BJ61" s="183">
        <f t="shared" si="60"/>
        <v>388.3350660513755</v>
      </c>
      <c r="BK61" s="183">
        <f t="shared" si="60"/>
        <v>130.12153474163495</v>
      </c>
      <c r="BL61" s="183">
        <f t="shared" si="60"/>
        <v>131.8855034711014</v>
      </c>
      <c r="BM61" s="183">
        <f t="shared" si="60"/>
        <v>147.0699727757119</v>
      </c>
      <c r="BN61" s="183">
        <f t="shared" si="60"/>
        <v>161.1291081627537</v>
      </c>
      <c r="BO61" s="183">
        <f t="shared" si="60"/>
        <v>174.04700227557396</v>
      </c>
      <c r="BP61" s="183">
        <f aca="true" t="shared" si="61" ref="BP61:CI61">BP60-BP7</f>
        <v>185.80765874341296</v>
      </c>
      <c r="BQ61" s="183">
        <f t="shared" si="61"/>
        <v>196.39504668448149</v>
      </c>
      <c r="BR61" s="183">
        <f t="shared" si="61"/>
        <v>205.79320472008044</v>
      </c>
      <c r="BS61" s="183">
        <f t="shared" si="61"/>
        <v>213.9864577328915</v>
      </c>
      <c r="BT61" s="183">
        <f t="shared" si="61"/>
        <v>220.9599293511435</v>
      </c>
      <c r="BU61" s="183">
        <f t="shared" si="61"/>
        <v>226.70100844446233</v>
      </c>
      <c r="BV61" s="183">
        <f t="shared" si="61"/>
        <v>231.20514866844985</v>
      </c>
      <c r="BW61" s="183">
        <f t="shared" si="61"/>
        <v>-92.36343594190376</v>
      </c>
      <c r="BX61" s="183">
        <f t="shared" si="61"/>
        <v>-92.36343594190339</v>
      </c>
      <c r="BY61" s="183">
        <f t="shared" si="61"/>
        <v>-92.26841266838483</v>
      </c>
      <c r="BZ61" s="183">
        <f t="shared" si="61"/>
        <v>-92.19326851485039</v>
      </c>
      <c r="CA61" s="183">
        <f t="shared" si="61"/>
        <v>-92.13573996369814</v>
      </c>
      <c r="CB61" s="183">
        <f t="shared" si="61"/>
        <v>-92.09353656404619</v>
      </c>
      <c r="CC61" s="183">
        <f t="shared" si="61"/>
        <v>-92.06434077403742</v>
      </c>
      <c r="CD61" s="183">
        <f t="shared" si="61"/>
        <v>-92.04580780309834</v>
      </c>
      <c r="CE61" s="183">
        <f t="shared" si="61"/>
        <v>-92.03556545415893</v>
      </c>
      <c r="CF61" s="183">
        <f t="shared" si="61"/>
        <v>-92.03121396585277</v>
      </c>
      <c r="CG61" s="183">
        <f t="shared" si="61"/>
        <v>701.8220226606958</v>
      </c>
      <c r="CH61" s="183">
        <f t="shared" si="61"/>
        <v>1331.5681592953288</v>
      </c>
      <c r="CI61" s="183">
        <f t="shared" si="61"/>
        <v>1338.804722172438</v>
      </c>
      <c r="CJ61" s="124"/>
    </row>
    <row r="63" ht="16.5">
      <c r="B63" s="100" t="s">
        <v>90</v>
      </c>
    </row>
    <row r="64" spans="2:10" ht="15.75" thickBot="1">
      <c r="B64" s="71"/>
      <c r="C64" s="89">
        <v>2003</v>
      </c>
      <c r="D64" s="89">
        <f>C64+1</f>
        <v>2004</v>
      </c>
      <c r="E64" s="89">
        <f aca="true" t="shared" si="62" ref="E64:J64">D64+1</f>
        <v>2005</v>
      </c>
      <c r="F64" s="89">
        <f t="shared" si="62"/>
        <v>2006</v>
      </c>
      <c r="G64" s="89">
        <f t="shared" si="62"/>
        <v>2007</v>
      </c>
      <c r="H64" s="89">
        <f t="shared" si="62"/>
        <v>2008</v>
      </c>
      <c r="I64" s="89">
        <f t="shared" si="62"/>
        <v>2009</v>
      </c>
      <c r="J64" s="89">
        <f t="shared" si="62"/>
        <v>2010</v>
      </c>
    </row>
    <row r="65" spans="1:10" ht="13.5" customHeight="1">
      <c r="A65" s="99" t="s">
        <v>87</v>
      </c>
      <c r="B65" s="92" t="s">
        <v>1</v>
      </c>
      <c r="C65" s="16">
        <f>D2</f>
        <v>140</v>
      </c>
      <c r="D65" s="16">
        <f>P2</f>
        <v>140</v>
      </c>
      <c r="E65" s="16">
        <f>AB2</f>
        <v>140</v>
      </c>
      <c r="F65" s="16">
        <f>AN2</f>
        <v>140</v>
      </c>
      <c r="G65" s="16">
        <f>AZ2</f>
        <v>140</v>
      </c>
      <c r="H65" s="16">
        <f>BL2</f>
        <v>140</v>
      </c>
      <c r="I65" s="16">
        <f>BX2</f>
        <v>140</v>
      </c>
      <c r="J65" s="17">
        <f>CJ2</f>
        <v>0</v>
      </c>
    </row>
    <row r="66" spans="1:10" ht="13.5" customHeight="1">
      <c r="A66" s="99" t="s">
        <v>87</v>
      </c>
      <c r="B66" s="93" t="s">
        <v>2</v>
      </c>
      <c r="C66" s="19">
        <f>D3</f>
        <v>2572.373131199007</v>
      </c>
      <c r="D66" s="19">
        <f>P3</f>
        <v>2898.614431073991</v>
      </c>
      <c r="E66" s="19">
        <f>AB3</f>
        <v>3266.231293635913</v>
      </c>
      <c r="F66" s="19">
        <f>AN3</f>
        <v>3680.471175869271</v>
      </c>
      <c r="G66" s="19">
        <f>AZ3</f>
        <v>4147.247043648738</v>
      </c>
      <c r="H66" s="19">
        <f>BL3</f>
        <v>4377.954964491374</v>
      </c>
      <c r="I66" s="19">
        <f>BX3</f>
        <v>4013.1253841170933</v>
      </c>
      <c r="J66" s="20">
        <f>CJ3</f>
        <v>0</v>
      </c>
    </row>
    <row r="67" spans="1:10" ht="13.5" customHeight="1">
      <c r="A67" s="99" t="s">
        <v>87</v>
      </c>
      <c r="B67" s="93" t="s">
        <v>3</v>
      </c>
      <c r="C67" s="19">
        <f>D4</f>
        <v>0</v>
      </c>
      <c r="D67" s="19">
        <f>P4</f>
        <v>0</v>
      </c>
      <c r="E67" s="19">
        <f>AB4</f>
        <v>0</v>
      </c>
      <c r="F67" s="19">
        <f>AN4</f>
        <v>0</v>
      </c>
      <c r="G67" s="19">
        <f>AZ4</f>
        <v>0</v>
      </c>
      <c r="H67" s="19">
        <f>BL4</f>
        <v>0</v>
      </c>
      <c r="I67" s="19">
        <f>BX4</f>
        <v>0</v>
      </c>
      <c r="J67" s="20">
        <f>CJ4</f>
        <v>0</v>
      </c>
    </row>
    <row r="68" spans="1:10" ht="13.5" customHeight="1" thickBot="1">
      <c r="A68" s="99" t="s">
        <v>87</v>
      </c>
      <c r="B68" s="94" t="s">
        <v>4</v>
      </c>
      <c r="C68" s="23">
        <f>SUM(C65:C67)</f>
        <v>2712.373131199007</v>
      </c>
      <c r="D68" s="23">
        <f aca="true" t="shared" si="63" ref="D68:J68">SUM(D65:D67)</f>
        <v>3038.614431073991</v>
      </c>
      <c r="E68" s="23">
        <f t="shared" si="63"/>
        <v>3406.231293635913</v>
      </c>
      <c r="F68" s="23">
        <f t="shared" si="63"/>
        <v>3820.471175869271</v>
      </c>
      <c r="G68" s="23">
        <f t="shared" si="63"/>
        <v>4287.247043648738</v>
      </c>
      <c r="H68" s="23">
        <f t="shared" si="63"/>
        <v>4517.954964491374</v>
      </c>
      <c r="I68" s="23">
        <f t="shared" si="63"/>
        <v>4153.125384117093</v>
      </c>
      <c r="J68" s="24">
        <f t="shared" si="63"/>
        <v>0</v>
      </c>
    </row>
    <row r="69" spans="2:4" ht="13.5" customHeight="1" thickBot="1">
      <c r="B69" s="95"/>
      <c r="C69" s="26"/>
      <c r="D69" s="26"/>
    </row>
    <row r="70" spans="1:10" ht="13.5" customHeight="1">
      <c r="A70" s="99" t="s">
        <v>87</v>
      </c>
      <c r="B70" s="92" t="s">
        <v>5</v>
      </c>
      <c r="C70" s="16">
        <f>D7</f>
        <v>2353.479001583272</v>
      </c>
      <c r="D70" s="16">
        <f>P7</f>
        <v>2651.9590468740275</v>
      </c>
      <c r="E70" s="16">
        <f>AB7</f>
        <v>2988.2938329025765</v>
      </c>
      <c r="F70" s="16">
        <f>AN7</f>
        <v>3367.2842883036246</v>
      </c>
      <c r="G70" s="16">
        <f>AZ7</f>
        <v>3794.3402196306392</v>
      </c>
      <c r="H70" s="16">
        <f>BL7</f>
        <v>3980.2907218834016</v>
      </c>
      <c r="I70" s="16">
        <f>BX7</f>
        <v>3615.461141509122</v>
      </c>
      <c r="J70" s="17">
        <f>CJ7</f>
        <v>0</v>
      </c>
    </row>
    <row r="71" spans="1:10" ht="13.5" customHeight="1">
      <c r="A71" s="99" t="s">
        <v>87</v>
      </c>
      <c r="B71" s="93" t="s">
        <v>6</v>
      </c>
      <c r="C71" s="19">
        <f>D8</f>
        <v>358.8941296157351</v>
      </c>
      <c r="D71" s="19">
        <f>P8</f>
        <v>386.6553841999633</v>
      </c>
      <c r="E71" s="19">
        <f>AB8</f>
        <v>417.93746073333676</v>
      </c>
      <c r="F71" s="19">
        <f>AN8</f>
        <v>453.1868875656462</v>
      </c>
      <c r="G71" s="19">
        <f>AZ8</f>
        <v>492.90682401809914</v>
      </c>
      <c r="H71" s="19">
        <f>BL8</f>
        <v>537.6642426079723</v>
      </c>
      <c r="I71" s="19">
        <f>BX8</f>
        <v>537.6642426079708</v>
      </c>
      <c r="J71" s="20">
        <f>CJ8</f>
        <v>0</v>
      </c>
    </row>
    <row r="72" spans="1:10" ht="13.5" customHeight="1" thickBot="1">
      <c r="A72" s="99" t="s">
        <v>87</v>
      </c>
      <c r="B72" s="94" t="s">
        <v>7</v>
      </c>
      <c r="C72" s="23">
        <f aca="true" t="shared" si="64" ref="C72:J72">SUM(C70:C71)</f>
        <v>2712.373131199007</v>
      </c>
      <c r="D72" s="23">
        <f t="shared" si="64"/>
        <v>3038.614431073991</v>
      </c>
      <c r="E72" s="23">
        <f t="shared" si="64"/>
        <v>3406.231293635913</v>
      </c>
      <c r="F72" s="23">
        <f t="shared" si="64"/>
        <v>3820.471175869271</v>
      </c>
      <c r="G72" s="23">
        <f t="shared" si="64"/>
        <v>4287.247043648738</v>
      </c>
      <c r="H72" s="23">
        <f t="shared" si="64"/>
        <v>4517.954964491374</v>
      </c>
      <c r="I72" s="23">
        <f t="shared" si="64"/>
        <v>4153.125384117093</v>
      </c>
      <c r="J72" s="24">
        <f t="shared" si="64"/>
        <v>0</v>
      </c>
    </row>
    <row r="73" spans="2:4" ht="13.5" customHeight="1" thickBot="1">
      <c r="B73" s="95"/>
      <c r="C73" s="27"/>
      <c r="D73" s="27"/>
    </row>
    <row r="74" spans="1:10" ht="13.5" customHeight="1">
      <c r="A74" s="99" t="s">
        <v>87</v>
      </c>
      <c r="B74" s="92" t="s">
        <v>8</v>
      </c>
      <c r="C74" s="28"/>
      <c r="D74" s="16">
        <f>SUM(E11:P11)</f>
        <v>4287.288551998343</v>
      </c>
      <c r="E74" s="16">
        <f>SUM(Q11:AB11)</f>
        <v>4831.024051789981</v>
      </c>
      <c r="F74" s="16">
        <f>SUM(AC11:AN11)</f>
        <v>5443.718822726516</v>
      </c>
      <c r="G74" s="16">
        <f>SUM(AO11:AZ11)</f>
        <v>6134.118626448777</v>
      </c>
      <c r="H74" s="16">
        <f>SUM(BA11:BL11)</f>
        <v>6912.078406081219</v>
      </c>
      <c r="I74" s="16">
        <f>SUM(BM11:BX11)</f>
        <v>7296.591607485615</v>
      </c>
      <c r="J74" s="17">
        <f>SUM(BY11:CJ11)</f>
        <v>6688.542306861814</v>
      </c>
    </row>
    <row r="75" spans="1:10" ht="13.5" customHeight="1">
      <c r="A75" s="99" t="s">
        <v>87</v>
      </c>
      <c r="B75" s="93" t="s">
        <v>9</v>
      </c>
      <c r="C75" s="21"/>
      <c r="D75" s="19">
        <f>SUM(E12:P12)</f>
        <v>3215.466413998757</v>
      </c>
      <c r="E75" s="19">
        <f>SUM(Q12:AB12)</f>
        <v>3623.268038842486</v>
      </c>
      <c r="F75" s="19">
        <f>SUM(AC12:AN12)</f>
        <v>4082.789117044887</v>
      </c>
      <c r="G75" s="19">
        <f>SUM(AO12:AZ12)</f>
        <v>4600.588969836583</v>
      </c>
      <c r="H75" s="19">
        <f>SUM(BA12:BL12)</f>
        <v>5184.058804560916</v>
      </c>
      <c r="I75" s="19">
        <f>SUM(BM12:BX12)</f>
        <v>5472.443705614213</v>
      </c>
      <c r="J75" s="20">
        <f>SUM(BY12:CJ12)</f>
        <v>5016.406730146362</v>
      </c>
    </row>
    <row r="76" spans="1:10" ht="13.5" customHeight="1">
      <c r="A76" s="99" t="s">
        <v>87</v>
      </c>
      <c r="B76" s="93" t="s">
        <v>82</v>
      </c>
      <c r="C76" s="21"/>
      <c r="D76" s="19">
        <f>SUM(E13:P13)</f>
        <v>685.966168319735</v>
      </c>
      <c r="E76" s="19">
        <f>SUM(Q13:AB13)</f>
        <v>772.963848286397</v>
      </c>
      <c r="F76" s="19">
        <f>SUM(AC13:AN13)</f>
        <v>870.9950116362426</v>
      </c>
      <c r="G76" s="19">
        <f>SUM(AO13:AZ13)</f>
        <v>981.4589802318042</v>
      </c>
      <c r="H76" s="19">
        <f>SUM(BA13:BL13)</f>
        <v>1105.9325449729954</v>
      </c>
      <c r="I76" s="19">
        <f>SUM(BM13:BX13)</f>
        <v>1167.4546571976987</v>
      </c>
      <c r="J76" s="20">
        <f>SUM(BY13:CJ13)</f>
        <v>1070.1667690978904</v>
      </c>
    </row>
    <row r="77" spans="1:10" ht="13.5" customHeight="1">
      <c r="A77" s="99" t="s">
        <v>87</v>
      </c>
      <c r="B77" s="93" t="s">
        <v>83</v>
      </c>
      <c r="C77" s="21"/>
      <c r="D77" s="19">
        <f>SUM(E14:P14)</f>
        <v>68.18014830059964</v>
      </c>
      <c r="E77" s="19">
        <f>SUM(Q14:AB14)</f>
        <v>76.82709766322532</v>
      </c>
      <c r="F77" s="19">
        <f>SUM(AC14:AN14)</f>
        <v>86.57069663931567</v>
      </c>
      <c r="G77" s="19">
        <f>SUM(AO14:AZ14)</f>
        <v>97.5500278491425</v>
      </c>
      <c r="H77" s="19">
        <f>SUM(BA14:BL14)</f>
        <v>109.92181307048443</v>
      </c>
      <c r="I77" s="19">
        <f>SUM(BM14:BX14)</f>
        <v>111.88164536816024</v>
      </c>
      <c r="J77" s="20">
        <f>SUM(BY14:CJ14)</f>
        <v>93.03909799138407</v>
      </c>
    </row>
    <row r="78" spans="1:10" ht="13.5" customHeight="1">
      <c r="A78" s="99" t="s">
        <v>87</v>
      </c>
      <c r="B78" s="96" t="s">
        <v>13</v>
      </c>
      <c r="C78" s="29"/>
      <c r="D78" s="19">
        <f>D74-D75-D76-D77</f>
        <v>317.67582137925115</v>
      </c>
      <c r="E78" s="19">
        <f aca="true" t="shared" si="65" ref="E78:J78">E74-E75-E76-E77</f>
        <v>357.96506699787267</v>
      </c>
      <c r="F78" s="19">
        <f t="shared" si="65"/>
        <v>403.3639974060708</v>
      </c>
      <c r="G78" s="19">
        <f t="shared" si="65"/>
        <v>454.52064853124756</v>
      </c>
      <c r="H78" s="19">
        <f t="shared" si="65"/>
        <v>512.1652434768239</v>
      </c>
      <c r="I78" s="19">
        <f t="shared" si="65"/>
        <v>544.8115993055428</v>
      </c>
      <c r="J78" s="20">
        <f t="shared" si="65"/>
        <v>508.9297096261773</v>
      </c>
    </row>
    <row r="79" spans="1:10" ht="13.5" customHeight="1">
      <c r="A79" s="99" t="s">
        <v>87</v>
      </c>
      <c r="B79" s="93" t="s">
        <v>14</v>
      </c>
      <c r="C79" s="21"/>
      <c r="D79" s="19">
        <f>D78*0.4</f>
        <v>127.07032855170047</v>
      </c>
      <c r="E79" s="19">
        <f aca="true" t="shared" si="66" ref="E79:J79">E78*0.4</f>
        <v>143.18602679914906</v>
      </c>
      <c r="F79" s="19">
        <f t="shared" si="66"/>
        <v>161.3455989624283</v>
      </c>
      <c r="G79" s="19">
        <f t="shared" si="66"/>
        <v>181.80825941249904</v>
      </c>
      <c r="H79" s="19">
        <f t="shared" si="66"/>
        <v>204.86609739072958</v>
      </c>
      <c r="I79" s="19">
        <f t="shared" si="66"/>
        <v>217.92463972221714</v>
      </c>
      <c r="J79" s="20">
        <f t="shared" si="66"/>
        <v>203.57188385047095</v>
      </c>
    </row>
    <row r="80" spans="1:10" ht="13.5" customHeight="1" thickBot="1">
      <c r="A80" s="99" t="s">
        <v>87</v>
      </c>
      <c r="B80" s="94" t="s">
        <v>15</v>
      </c>
      <c r="C80" s="23"/>
      <c r="D80" s="86">
        <f>D78-D79</f>
        <v>190.60549282755068</v>
      </c>
      <c r="E80" s="86">
        <f aca="true" t="shared" si="67" ref="E80:J80">E78-E79</f>
        <v>214.7790401987236</v>
      </c>
      <c r="F80" s="86">
        <f t="shared" si="67"/>
        <v>242.01839844364247</v>
      </c>
      <c r="G80" s="86">
        <f t="shared" si="67"/>
        <v>272.71238911874855</v>
      </c>
      <c r="H80" s="86">
        <f t="shared" si="67"/>
        <v>307.2991460860943</v>
      </c>
      <c r="I80" s="86">
        <f t="shared" si="67"/>
        <v>326.8869595833257</v>
      </c>
      <c r="J80" s="87">
        <f t="shared" si="67"/>
        <v>305.3578257757064</v>
      </c>
    </row>
    <row r="81" spans="1:10" ht="13.5" customHeight="1" thickBot="1">
      <c r="A81" s="99" t="s">
        <v>87</v>
      </c>
      <c r="B81" s="31" t="s">
        <v>86</v>
      </c>
      <c r="C81" s="32"/>
      <c r="D81" s="33">
        <f>SUM(E18:P18)</f>
        <v>162.8442382433226</v>
      </c>
      <c r="E81" s="33">
        <f>SUM(Q18:AB18)</f>
        <v>183.49696366535017</v>
      </c>
      <c r="F81" s="33">
        <f>SUM(AC18:AN18)</f>
        <v>206.7689716113331</v>
      </c>
      <c r="G81" s="33">
        <f>SUM(AO18:AZ18)</f>
        <v>232.9924526662955</v>
      </c>
      <c r="H81" s="33">
        <f>SUM(BA18:BL18)</f>
        <v>262.5417274962221</v>
      </c>
      <c r="I81" s="33">
        <f>SUM(BM18:BX18)</f>
        <v>326.88695958332886</v>
      </c>
      <c r="J81" s="34">
        <f>SUM(BY18:CJ18)</f>
        <v>843.0220683836783</v>
      </c>
    </row>
    <row r="82" spans="2:4" ht="13.5" customHeight="1" thickBot="1">
      <c r="B82" s="25"/>
      <c r="C82" s="26"/>
      <c r="D82" s="26"/>
    </row>
    <row r="83" spans="1:10" ht="13.5" customHeight="1">
      <c r="A83" s="99" t="s">
        <v>87</v>
      </c>
      <c r="B83" s="15" t="s">
        <v>88</v>
      </c>
      <c r="C83" s="28"/>
      <c r="D83" s="28">
        <f>C66</f>
        <v>2572.373131199007</v>
      </c>
      <c r="E83" s="28">
        <f aca="true" t="shared" si="68" ref="E83:J83">D66</f>
        <v>2898.614431073991</v>
      </c>
      <c r="F83" s="28">
        <f t="shared" si="68"/>
        <v>3266.231293635913</v>
      </c>
      <c r="G83" s="28">
        <f t="shared" si="68"/>
        <v>3680.471175869271</v>
      </c>
      <c r="H83" s="28">
        <f t="shared" si="68"/>
        <v>4147.247043648738</v>
      </c>
      <c r="I83" s="28">
        <f t="shared" si="68"/>
        <v>4377.954964491374</v>
      </c>
      <c r="J83" s="36">
        <f t="shared" si="68"/>
        <v>4013.1253841170933</v>
      </c>
    </row>
    <row r="84" spans="1:10" ht="13.5" customHeight="1">
      <c r="A84" s="99" t="s">
        <v>87</v>
      </c>
      <c r="B84" s="18" t="s">
        <v>18</v>
      </c>
      <c r="C84" s="21"/>
      <c r="D84" s="19">
        <f>SUM(E21:P21)</f>
        <v>2898.6144310739896</v>
      </c>
      <c r="E84" s="19">
        <f>SUM(Q21:AB21)</f>
        <v>3266.231293635911</v>
      </c>
      <c r="F84" s="19">
        <f>SUM(AC21:AN21)</f>
        <v>3680.471175869268</v>
      </c>
      <c r="G84" s="19">
        <f>SUM(AO21:AZ21)</f>
        <v>4147.247043648734</v>
      </c>
      <c r="H84" s="19">
        <f>SUM(BA21:BL21)</f>
        <v>4377.954964491369</v>
      </c>
      <c r="I84" s="19">
        <f>SUM(BM21:BX21)</f>
        <v>4013.1253841170883</v>
      </c>
      <c r="J84" s="20">
        <f>SUM(BY21:CJ21)</f>
        <v>0</v>
      </c>
    </row>
    <row r="85" spans="1:10" ht="13.5" customHeight="1">
      <c r="A85" s="99" t="s">
        <v>87</v>
      </c>
      <c r="B85" s="18" t="s">
        <v>89</v>
      </c>
      <c r="C85" s="21"/>
      <c r="D85" s="19">
        <f>SUM(E22:P22)</f>
        <v>643.0932827997516</v>
      </c>
      <c r="E85" s="19">
        <f>SUM(Q22:AB22)</f>
        <v>724.6536077684976</v>
      </c>
      <c r="F85" s="19">
        <f>SUM(AC22:AN22)</f>
        <v>816.5578234089775</v>
      </c>
      <c r="G85" s="19">
        <f>SUM(AO22:AZ22)</f>
        <v>920.1177939673166</v>
      </c>
      <c r="H85" s="19">
        <f>SUM(BA22:BL22)</f>
        <v>1036.811760912183</v>
      </c>
      <c r="I85" s="19">
        <f>SUM(BM22:BX22)</f>
        <v>1094.4887411228424</v>
      </c>
      <c r="J85" s="20">
        <f>SUM(BY22:CJ22)</f>
        <v>1003.2813460292722</v>
      </c>
    </row>
    <row r="86" spans="1:10" ht="13.5" customHeight="1">
      <c r="A86" s="99" t="s">
        <v>87</v>
      </c>
      <c r="B86" s="18" t="s">
        <v>20</v>
      </c>
      <c r="C86" s="21"/>
      <c r="D86" s="21">
        <f>D75</f>
        <v>3215.466413998757</v>
      </c>
      <c r="E86" s="21">
        <f aca="true" t="shared" si="69" ref="E86:J86">E75</f>
        <v>3623.268038842486</v>
      </c>
      <c r="F86" s="21">
        <f t="shared" si="69"/>
        <v>4082.789117044887</v>
      </c>
      <c r="G86" s="21">
        <f t="shared" si="69"/>
        <v>4600.588969836583</v>
      </c>
      <c r="H86" s="21">
        <f t="shared" si="69"/>
        <v>5184.058804560916</v>
      </c>
      <c r="I86" s="21">
        <f t="shared" si="69"/>
        <v>5472.443705614213</v>
      </c>
      <c r="J86" s="22">
        <f t="shared" si="69"/>
        <v>5016.406730146362</v>
      </c>
    </row>
    <row r="87" spans="1:10" ht="13.5" customHeight="1" thickBot="1">
      <c r="A87" s="99" t="s">
        <v>87</v>
      </c>
      <c r="B87" s="37" t="s">
        <v>40</v>
      </c>
      <c r="C87" s="38"/>
      <c r="D87" s="38">
        <f>D83+D84+D85-D86</f>
        <v>2898.61443107399</v>
      </c>
      <c r="E87" s="38">
        <f aca="true" t="shared" si="70" ref="E87:J87">E83+E84+E85-E86</f>
        <v>3266.231293635913</v>
      </c>
      <c r="F87" s="38">
        <f t="shared" si="70"/>
        <v>3680.4711758692706</v>
      </c>
      <c r="G87" s="38">
        <f t="shared" si="70"/>
        <v>4147.247043648738</v>
      </c>
      <c r="H87" s="38">
        <f t="shared" si="70"/>
        <v>4377.954964491374</v>
      </c>
      <c r="I87" s="38">
        <f t="shared" si="70"/>
        <v>4013.125384117092</v>
      </c>
      <c r="J87" s="39">
        <f t="shared" si="70"/>
        <v>0</v>
      </c>
    </row>
    <row r="88" spans="2:10" ht="13.5" customHeight="1">
      <c r="B88" s="40"/>
      <c r="C88" s="14"/>
      <c r="D88" s="14">
        <f>D87-D66</f>
        <v>0</v>
      </c>
      <c r="E88" s="14">
        <f aca="true" t="shared" si="71" ref="E88:J88">E87-E66</f>
        <v>0</v>
      </c>
      <c r="F88" s="14">
        <f t="shared" si="71"/>
        <v>0</v>
      </c>
      <c r="G88" s="14">
        <f t="shared" si="71"/>
        <v>0</v>
      </c>
      <c r="H88" s="14">
        <f t="shared" si="71"/>
        <v>0</v>
      </c>
      <c r="I88" s="14">
        <f t="shared" si="71"/>
        <v>0</v>
      </c>
      <c r="J88" s="14">
        <f t="shared" si="71"/>
        <v>0</v>
      </c>
    </row>
    <row r="89" ht="13.5" customHeight="1"/>
    <row r="90" ht="13.5" customHeight="1" thickBot="1"/>
    <row r="91" spans="2:10" ht="13.5" customHeight="1" thickBot="1">
      <c r="B91" s="43"/>
      <c r="C91" s="90">
        <v>2003</v>
      </c>
      <c r="D91" s="90">
        <f>C91+1</f>
        <v>2004</v>
      </c>
      <c r="E91" s="90">
        <f aca="true" t="shared" si="72" ref="E91:J91">D91+1</f>
        <v>2005</v>
      </c>
      <c r="F91" s="90">
        <f t="shared" si="72"/>
        <v>2006</v>
      </c>
      <c r="G91" s="90">
        <f t="shared" si="72"/>
        <v>2007</v>
      </c>
      <c r="H91" s="90">
        <f t="shared" si="72"/>
        <v>2008</v>
      </c>
      <c r="I91" s="90">
        <f t="shared" si="72"/>
        <v>2009</v>
      </c>
      <c r="J91" s="91">
        <f t="shared" si="72"/>
        <v>2010</v>
      </c>
    </row>
    <row r="92" spans="1:10" ht="13.5" customHeight="1">
      <c r="A92" s="99" t="s">
        <v>87</v>
      </c>
      <c r="B92" s="92" t="s">
        <v>10</v>
      </c>
      <c r="C92" s="44"/>
      <c r="D92" s="16">
        <f>D74-D75</f>
        <v>1071.8221379995857</v>
      </c>
      <c r="E92" s="16">
        <f aca="true" t="shared" si="73" ref="E92:J92">E74-E75</f>
        <v>1207.756012947495</v>
      </c>
      <c r="F92" s="16">
        <f t="shared" si="73"/>
        <v>1360.929705681629</v>
      </c>
      <c r="G92" s="16">
        <f t="shared" si="73"/>
        <v>1533.5296566121942</v>
      </c>
      <c r="H92" s="16">
        <f t="shared" si="73"/>
        <v>1728.0196015203037</v>
      </c>
      <c r="I92" s="16">
        <f t="shared" si="73"/>
        <v>1824.1479018714017</v>
      </c>
      <c r="J92" s="17">
        <f t="shared" si="73"/>
        <v>1672.1355767154519</v>
      </c>
    </row>
    <row r="93" spans="1:10" ht="13.5" customHeight="1">
      <c r="A93" s="99" t="s">
        <v>87</v>
      </c>
      <c r="B93" s="93" t="s">
        <v>84</v>
      </c>
      <c r="C93" s="42"/>
      <c r="D93" s="19">
        <f>D76</f>
        <v>685.966168319735</v>
      </c>
      <c r="E93" s="19">
        <f aca="true" t="shared" si="74" ref="E93:J93">E76</f>
        <v>772.963848286397</v>
      </c>
      <c r="F93" s="19">
        <f t="shared" si="74"/>
        <v>870.9950116362426</v>
      </c>
      <c r="G93" s="19">
        <f t="shared" si="74"/>
        <v>981.4589802318042</v>
      </c>
      <c r="H93" s="19">
        <f t="shared" si="74"/>
        <v>1105.9325449729954</v>
      </c>
      <c r="I93" s="19">
        <f t="shared" si="74"/>
        <v>1167.4546571976987</v>
      </c>
      <c r="J93" s="20">
        <f t="shared" si="74"/>
        <v>1070.1667690978904</v>
      </c>
    </row>
    <row r="94" spans="1:10" ht="13.5" customHeight="1">
      <c r="A94" s="99" t="s">
        <v>87</v>
      </c>
      <c r="B94" s="93" t="s">
        <v>43</v>
      </c>
      <c r="C94" s="42"/>
      <c r="D94" s="19">
        <f>D92-D93</f>
        <v>385.8559696798508</v>
      </c>
      <c r="E94" s="19">
        <f aca="true" t="shared" si="75" ref="E94:J94">E92-E93</f>
        <v>434.792164661098</v>
      </c>
      <c r="F94" s="19">
        <f t="shared" si="75"/>
        <v>489.93469404538644</v>
      </c>
      <c r="G94" s="19">
        <f t="shared" si="75"/>
        <v>552.0706763803901</v>
      </c>
      <c r="H94" s="19">
        <f t="shared" si="75"/>
        <v>622.0870565473083</v>
      </c>
      <c r="I94" s="19">
        <f t="shared" si="75"/>
        <v>656.693244673703</v>
      </c>
      <c r="J94" s="20">
        <f t="shared" si="75"/>
        <v>601.9688076175614</v>
      </c>
    </row>
    <row r="95" spans="1:10" ht="13.5" customHeight="1">
      <c r="A95" s="99" t="s">
        <v>87</v>
      </c>
      <c r="B95" s="93" t="s">
        <v>68</v>
      </c>
      <c r="C95" s="42"/>
      <c r="D95" s="19">
        <f>D94*0.4</f>
        <v>154.34238787194033</v>
      </c>
      <c r="E95" s="19">
        <f aca="true" t="shared" si="76" ref="E95:J95">E94*0.4</f>
        <v>173.91686586443922</v>
      </c>
      <c r="F95" s="19">
        <f t="shared" si="76"/>
        <v>195.97387761815457</v>
      </c>
      <c r="G95" s="19">
        <f t="shared" si="76"/>
        <v>220.82827055215603</v>
      </c>
      <c r="H95" s="19">
        <f t="shared" si="76"/>
        <v>248.83482261892334</v>
      </c>
      <c r="I95" s="19">
        <f t="shared" si="76"/>
        <v>262.6772978694812</v>
      </c>
      <c r="J95" s="20">
        <f t="shared" si="76"/>
        <v>240.7875230470246</v>
      </c>
    </row>
    <row r="96" spans="1:10" ht="13.5" customHeight="1">
      <c r="A96" s="99" t="s">
        <v>87</v>
      </c>
      <c r="B96" s="93" t="s">
        <v>45</v>
      </c>
      <c r="C96" s="42"/>
      <c r="D96" s="19">
        <f>D94-D95</f>
        <v>231.51358180791044</v>
      </c>
      <c r="E96" s="19">
        <f aca="true" t="shared" si="77" ref="E96:J96">E94-E95</f>
        <v>260.8752987966588</v>
      </c>
      <c r="F96" s="19">
        <f t="shared" si="77"/>
        <v>293.96081642723186</v>
      </c>
      <c r="G96" s="19">
        <f t="shared" si="77"/>
        <v>331.24240582823404</v>
      </c>
      <c r="H96" s="19">
        <f t="shared" si="77"/>
        <v>373.25223392838495</v>
      </c>
      <c r="I96" s="19">
        <f t="shared" si="77"/>
        <v>394.0159468042218</v>
      </c>
      <c r="J96" s="20">
        <f t="shared" si="77"/>
        <v>361.18128457053683</v>
      </c>
    </row>
    <row r="97" spans="1:10" ht="13.5" customHeight="1">
      <c r="A97" s="99" t="s">
        <v>87</v>
      </c>
      <c r="B97" s="93" t="s">
        <v>85</v>
      </c>
      <c r="C97" s="42"/>
      <c r="D97" s="19">
        <f>D66+D65-C65-C66</f>
        <v>326.2412998749842</v>
      </c>
      <c r="E97" s="19">
        <f aca="true" t="shared" si="78" ref="E97:J97">E66+E65-D65-D66</f>
        <v>367.61686256192206</v>
      </c>
      <c r="F97" s="19">
        <f t="shared" si="78"/>
        <v>414.239882233358</v>
      </c>
      <c r="G97" s="19">
        <f t="shared" si="78"/>
        <v>466.77586777946726</v>
      </c>
      <c r="H97" s="19">
        <f t="shared" si="78"/>
        <v>230.70792084263576</v>
      </c>
      <c r="I97" s="19">
        <f t="shared" si="78"/>
        <v>-364.82958037428125</v>
      </c>
      <c r="J97" s="20">
        <f t="shared" si="78"/>
        <v>-4153.125384117093</v>
      </c>
    </row>
    <row r="98" spans="1:10" ht="13.5" customHeight="1" thickBot="1">
      <c r="A98" s="99" t="s">
        <v>87</v>
      </c>
      <c r="B98" s="94" t="s">
        <v>47</v>
      </c>
      <c r="C98" s="83"/>
      <c r="D98" s="84">
        <f>D96-D97</f>
        <v>-94.72771806707374</v>
      </c>
      <c r="E98" s="84">
        <f aca="true" t="shared" si="79" ref="E98:J98">E96-E97</f>
        <v>-106.74156376526327</v>
      </c>
      <c r="F98" s="84">
        <f t="shared" si="79"/>
        <v>-120.27906580612614</v>
      </c>
      <c r="G98" s="84">
        <f t="shared" si="79"/>
        <v>-135.53346195123322</v>
      </c>
      <c r="H98" s="84">
        <f t="shared" si="79"/>
        <v>142.5443130857492</v>
      </c>
      <c r="I98" s="84">
        <f t="shared" si="79"/>
        <v>758.8455271785031</v>
      </c>
      <c r="J98" s="85">
        <f t="shared" si="79"/>
        <v>4514.30666868763</v>
      </c>
    </row>
    <row r="99" spans="1:10" ht="13.5" customHeight="1">
      <c r="A99" s="99" t="s">
        <v>87</v>
      </c>
      <c r="B99" s="92" t="s">
        <v>48</v>
      </c>
      <c r="C99" s="42"/>
      <c r="D99" s="19">
        <f>D70-C70</f>
        <v>298.4800452907557</v>
      </c>
      <c r="E99" s="19">
        <f aca="true" t="shared" si="80" ref="E99:J99">E70-D70</f>
        <v>336.33478602854893</v>
      </c>
      <c r="F99" s="19">
        <f t="shared" si="80"/>
        <v>378.99045540104817</v>
      </c>
      <c r="G99" s="19">
        <f t="shared" si="80"/>
        <v>427.0559313270146</v>
      </c>
      <c r="H99" s="19">
        <f t="shared" si="80"/>
        <v>185.95050225276236</v>
      </c>
      <c r="I99" s="19">
        <f t="shared" si="80"/>
        <v>-364.82958037427943</v>
      </c>
      <c r="J99" s="20">
        <f t="shared" si="80"/>
        <v>-3615.461141509122</v>
      </c>
    </row>
    <row r="100" spans="1:10" ht="13.5" customHeight="1">
      <c r="A100" s="99" t="s">
        <v>87</v>
      </c>
      <c r="B100" s="93" t="s">
        <v>70</v>
      </c>
      <c r="C100" s="42"/>
      <c r="D100" s="19">
        <f>D77*0.6</f>
        <v>40.908088980359786</v>
      </c>
      <c r="E100" s="19">
        <f aca="true" t="shared" si="81" ref="E100:J100">E77*0.6</f>
        <v>46.09625859793519</v>
      </c>
      <c r="F100" s="19">
        <f t="shared" si="81"/>
        <v>51.9424179835894</v>
      </c>
      <c r="G100" s="19">
        <f t="shared" si="81"/>
        <v>58.530016709485494</v>
      </c>
      <c r="H100" s="19">
        <f t="shared" si="81"/>
        <v>65.95308784229066</v>
      </c>
      <c r="I100" s="19">
        <f t="shared" si="81"/>
        <v>67.12898722089614</v>
      </c>
      <c r="J100" s="20">
        <f t="shared" si="81"/>
        <v>55.82345879483044</v>
      </c>
    </row>
    <row r="101" spans="1:10" ht="13.5" customHeight="1" thickBot="1">
      <c r="A101" s="99" t="s">
        <v>87</v>
      </c>
      <c r="B101" s="94" t="s">
        <v>71</v>
      </c>
      <c r="C101" s="83"/>
      <c r="D101" s="84">
        <f>D98+D99-D100</f>
        <v>162.84423824332217</v>
      </c>
      <c r="E101" s="84">
        <f aca="true" t="shared" si="82" ref="E101:J101">E98+E99-E100</f>
        <v>183.49696366535048</v>
      </c>
      <c r="F101" s="84">
        <f t="shared" si="82"/>
        <v>206.76897161133263</v>
      </c>
      <c r="G101" s="84">
        <f t="shared" si="82"/>
        <v>232.9924526662959</v>
      </c>
      <c r="H101" s="84">
        <f t="shared" si="82"/>
        <v>262.5417274962209</v>
      </c>
      <c r="I101" s="84">
        <f t="shared" si="82"/>
        <v>326.8869595833275</v>
      </c>
      <c r="J101" s="85">
        <f t="shared" si="82"/>
        <v>843.0220683836774</v>
      </c>
    </row>
    <row r="102" spans="1:10" ht="13.5" customHeight="1" thickBot="1">
      <c r="A102" s="99" t="s">
        <v>87</v>
      </c>
      <c r="B102" s="97" t="s">
        <v>51</v>
      </c>
      <c r="C102" s="52"/>
      <c r="D102" s="86">
        <f>D77-D99</f>
        <v>-230.29989699015607</v>
      </c>
      <c r="E102" s="86">
        <f aca="true" t="shared" si="83" ref="E102:J102">E77-E99</f>
        <v>-259.5076883653236</v>
      </c>
      <c r="F102" s="86">
        <f t="shared" si="83"/>
        <v>-292.4197587617325</v>
      </c>
      <c r="G102" s="86">
        <f t="shared" si="83"/>
        <v>-329.5059034778721</v>
      </c>
      <c r="H102" s="86">
        <f t="shared" si="83"/>
        <v>-76.02868918227793</v>
      </c>
      <c r="I102" s="86">
        <f t="shared" si="83"/>
        <v>476.71122574243964</v>
      </c>
      <c r="J102" s="87">
        <f t="shared" si="83"/>
        <v>3708.5002395005063</v>
      </c>
    </row>
    <row r="105" ht="16.5">
      <c r="B105" s="100" t="s">
        <v>91</v>
      </c>
    </row>
    <row r="106" spans="2:10" ht="15.75" thickBot="1">
      <c r="B106" s="71"/>
      <c r="C106" s="89">
        <v>2003</v>
      </c>
      <c r="D106" s="89">
        <f>C106+1</f>
        <v>2004</v>
      </c>
      <c r="E106" s="89">
        <f aca="true" t="shared" si="84" ref="E106:J106">D106+1</f>
        <v>2005</v>
      </c>
      <c r="F106" s="89">
        <f t="shared" si="84"/>
        <v>2006</v>
      </c>
      <c r="G106" s="89">
        <f t="shared" si="84"/>
        <v>2007</v>
      </c>
      <c r="H106" s="89">
        <f t="shared" si="84"/>
        <v>2008</v>
      </c>
      <c r="I106" s="89">
        <f t="shared" si="84"/>
        <v>2009</v>
      </c>
      <c r="J106" s="89">
        <f t="shared" si="84"/>
        <v>2010</v>
      </c>
    </row>
    <row r="107" spans="1:10" ht="15">
      <c r="A107" s="99" t="s">
        <v>93</v>
      </c>
      <c r="B107" s="92" t="s">
        <v>1</v>
      </c>
      <c r="C107" s="16">
        <f>C2</f>
        <v>140</v>
      </c>
      <c r="D107" s="16">
        <f>O2</f>
        <v>140</v>
      </c>
      <c r="E107" s="16">
        <f>AA2</f>
        <v>140</v>
      </c>
      <c r="F107" s="16">
        <f>AM2</f>
        <v>140</v>
      </c>
      <c r="G107" s="16">
        <f>AY2</f>
        <v>140</v>
      </c>
      <c r="H107" s="16">
        <f>BK2</f>
        <v>140</v>
      </c>
      <c r="I107" s="16">
        <f>BW2</f>
        <v>140</v>
      </c>
      <c r="J107" s="17">
        <f>CI2</f>
        <v>0</v>
      </c>
    </row>
    <row r="108" spans="1:10" ht="15">
      <c r="A108" s="99" t="s">
        <v>93</v>
      </c>
      <c r="B108" s="93" t="s">
        <v>2</v>
      </c>
      <c r="C108" s="19">
        <f>C3</f>
        <v>200.82030239975694</v>
      </c>
      <c r="D108" s="19">
        <f>O3</f>
        <v>226.28934330271875</v>
      </c>
      <c r="E108" s="19">
        <f>AA3</f>
        <v>254.98849608563017</v>
      </c>
      <c r="F108" s="19">
        <f>AM3</f>
        <v>287.3274197849968</v>
      </c>
      <c r="G108" s="19">
        <f>AY3</f>
        <v>323.76772845697207</v>
      </c>
      <c r="H108" s="19">
        <f>BK3</f>
        <v>364.829580374287</v>
      </c>
      <c r="I108" s="19">
        <f>BW3</f>
        <v>364.8295803742855</v>
      </c>
      <c r="J108" s="20">
        <f>CI3</f>
        <v>0</v>
      </c>
    </row>
    <row r="109" spans="1:10" ht="15">
      <c r="A109" s="99" t="s">
        <v>93</v>
      </c>
      <c r="B109" s="93" t="s">
        <v>3</v>
      </c>
      <c r="C109" s="19">
        <f>C4</f>
        <v>0</v>
      </c>
      <c r="D109" s="19">
        <f>O4</f>
        <v>0</v>
      </c>
      <c r="E109" s="19">
        <f>AA4</f>
        <v>0</v>
      </c>
      <c r="F109" s="19">
        <f>AM4</f>
        <v>0</v>
      </c>
      <c r="G109" s="19">
        <f>AY4</f>
        <v>0</v>
      </c>
      <c r="H109" s="19">
        <f>BK4</f>
        <v>0</v>
      </c>
      <c r="I109" s="19">
        <f>BW4</f>
        <v>0</v>
      </c>
      <c r="J109" s="20">
        <f>CI4</f>
        <v>0</v>
      </c>
    </row>
    <row r="110" spans="1:10" ht="15.75" thickBot="1">
      <c r="A110" s="99" t="s">
        <v>93</v>
      </c>
      <c r="B110" s="94" t="s">
        <v>4</v>
      </c>
      <c r="C110" s="23">
        <f aca="true" t="shared" si="85" ref="C110:J110">SUM(C107:C109)</f>
        <v>340.82030239975694</v>
      </c>
      <c r="D110" s="23">
        <f t="shared" si="85"/>
        <v>366.28934330271875</v>
      </c>
      <c r="E110" s="23">
        <f t="shared" si="85"/>
        <v>394.9884960856302</v>
      </c>
      <c r="F110" s="23">
        <f t="shared" si="85"/>
        <v>427.3274197849968</v>
      </c>
      <c r="G110" s="23">
        <f t="shared" si="85"/>
        <v>463.76772845697207</v>
      </c>
      <c r="H110" s="23">
        <f t="shared" si="85"/>
        <v>504.829580374287</v>
      </c>
      <c r="I110" s="23">
        <f t="shared" si="85"/>
        <v>504.8295803742855</v>
      </c>
      <c r="J110" s="24">
        <f t="shared" si="85"/>
        <v>0</v>
      </c>
    </row>
    <row r="111" spans="2:4" ht="15.75" thickBot="1">
      <c r="B111" s="95"/>
      <c r="C111" s="26"/>
      <c r="D111" s="26"/>
    </row>
    <row r="112" spans="1:10" ht="15">
      <c r="A112" s="99" t="s">
        <v>93</v>
      </c>
      <c r="B112" s="92" t="s">
        <v>5</v>
      </c>
      <c r="C112" s="16">
        <f>C7</f>
        <v>-5.684341886080802E-14</v>
      </c>
      <c r="D112" s="16">
        <f>O7</f>
        <v>0</v>
      </c>
      <c r="E112" s="16">
        <f>AA7</f>
        <v>-5.684341886080802E-14</v>
      </c>
      <c r="F112" s="16">
        <f>AM7</f>
        <v>0</v>
      </c>
      <c r="G112" s="16">
        <f>AY7</f>
        <v>-5.684341886080802E-14</v>
      </c>
      <c r="H112" s="16">
        <f>BK7</f>
        <v>0</v>
      </c>
      <c r="I112" s="16">
        <f>BW7</f>
        <v>5.684341886080802E-14</v>
      </c>
      <c r="J112" s="17">
        <f>CI7</f>
        <v>0</v>
      </c>
    </row>
    <row r="113" spans="1:10" ht="15">
      <c r="A113" s="99" t="s">
        <v>93</v>
      </c>
      <c r="B113" s="93" t="s">
        <v>6</v>
      </c>
      <c r="C113" s="19">
        <f>C8</f>
        <v>340.820302399757</v>
      </c>
      <c r="D113" s="19">
        <f>O8</f>
        <v>366.28934330271875</v>
      </c>
      <c r="E113" s="19">
        <f>AA8</f>
        <v>394.98849608563023</v>
      </c>
      <c r="F113" s="19">
        <f>AM8</f>
        <v>427.3274197849968</v>
      </c>
      <c r="G113" s="19">
        <f>AY8</f>
        <v>463.7677284569721</v>
      </c>
      <c r="H113" s="19">
        <f>BK8</f>
        <v>504.829580374287</v>
      </c>
      <c r="I113" s="19">
        <f>BW8</f>
        <v>504.82958037428546</v>
      </c>
      <c r="J113" s="20">
        <f>CI8</f>
        <v>0</v>
      </c>
    </row>
    <row r="114" spans="1:10" ht="15.75" thickBot="1">
      <c r="A114" s="99" t="s">
        <v>93</v>
      </c>
      <c r="B114" s="94" t="s">
        <v>7</v>
      </c>
      <c r="C114" s="23">
        <f aca="true" t="shared" si="86" ref="C114:J114">SUM(C112:C113)</f>
        <v>340.82030239975694</v>
      </c>
      <c r="D114" s="23">
        <f t="shared" si="86"/>
        <v>366.28934330271875</v>
      </c>
      <c r="E114" s="23">
        <f t="shared" si="86"/>
        <v>394.9884960856302</v>
      </c>
      <c r="F114" s="23">
        <f t="shared" si="86"/>
        <v>427.3274197849968</v>
      </c>
      <c r="G114" s="23">
        <f t="shared" si="86"/>
        <v>463.76772845697207</v>
      </c>
      <c r="H114" s="23">
        <f t="shared" si="86"/>
        <v>504.829580374287</v>
      </c>
      <c r="I114" s="23">
        <f t="shared" si="86"/>
        <v>504.8295803742855</v>
      </c>
      <c r="J114" s="24">
        <f t="shared" si="86"/>
        <v>0</v>
      </c>
    </row>
    <row r="115" spans="2:4" ht="15.75" thickBot="1">
      <c r="B115" s="95"/>
      <c r="C115" s="27"/>
      <c r="D115" s="27"/>
    </row>
    <row r="116" spans="1:10" ht="15">
      <c r="A116" s="99" t="s">
        <v>93</v>
      </c>
      <c r="B116" s="92" t="s">
        <v>8</v>
      </c>
      <c r="C116" s="28"/>
      <c r="D116" s="16">
        <f>SUM(D11:O11)</f>
        <v>4244.840150493409</v>
      </c>
      <c r="E116" s="16">
        <f>SUM(P11:AA11)</f>
        <v>4783.19213048513</v>
      </c>
      <c r="F116" s="16">
        <f>SUM(AB11:AM11)</f>
        <v>5389.820616560907</v>
      </c>
      <c r="G116" s="16">
        <f>SUM(AN11:AY11)</f>
        <v>6073.384778662155</v>
      </c>
      <c r="H116" s="16">
        <f>SUM(AZ11:BK11)</f>
        <v>6843.641986219029</v>
      </c>
      <c r="I116" s="16">
        <f>SUM(BL11:BW11)</f>
        <v>7296.591607485615</v>
      </c>
      <c r="J116" s="17">
        <f>SUM(BX11:CI11)</f>
        <v>7296.591607485615</v>
      </c>
    </row>
    <row r="117" spans="1:10" ht="15">
      <c r="A117" s="99" t="s">
        <v>93</v>
      </c>
      <c r="B117" s="93" t="s">
        <v>9</v>
      </c>
      <c r="C117" s="21"/>
      <c r="D117" s="19">
        <f>SUM(D12:O12)</f>
        <v>3183.6301128700566</v>
      </c>
      <c r="E117" s="19">
        <f>SUM(P12:AA12)</f>
        <v>3587.3940978638475</v>
      </c>
      <c r="F117" s="19">
        <f>SUM(AB12:AM12)</f>
        <v>4042.36546242068</v>
      </c>
      <c r="G117" s="19">
        <f>SUM(AN12:AY12)</f>
        <v>4555.0385839966175</v>
      </c>
      <c r="H117" s="19">
        <f>SUM(AZ12:BK12)</f>
        <v>5132.731489664272</v>
      </c>
      <c r="I117" s="19">
        <f>SUM(BL12:BW12)</f>
        <v>5472.443705614213</v>
      </c>
      <c r="J117" s="20">
        <f>SUM(BX12:CI12)</f>
        <v>5472.443705614213</v>
      </c>
    </row>
    <row r="118" spans="1:10" ht="15">
      <c r="A118" s="99" t="s">
        <v>93</v>
      </c>
      <c r="B118" s="93" t="s">
        <v>82</v>
      </c>
      <c r="C118" s="21"/>
      <c r="D118" s="19">
        <f>SUM(D13:O13)</f>
        <v>679.1744240789455</v>
      </c>
      <c r="E118" s="19">
        <f>SUM(P13:AA13)</f>
        <v>765.3107408776208</v>
      </c>
      <c r="F118" s="19">
        <f>SUM(AB13:AM13)</f>
        <v>862.3712986497451</v>
      </c>
      <c r="G118" s="19">
        <f>SUM(AN13:AY13)</f>
        <v>971.7415645859448</v>
      </c>
      <c r="H118" s="19">
        <f>SUM(AZ13:BK13)</f>
        <v>1094.982717795045</v>
      </c>
      <c r="I118" s="19">
        <f>SUM(BL13:BW13)</f>
        <v>1167.4546571976987</v>
      </c>
      <c r="J118" s="20">
        <f>SUM(BX13:CI13)</f>
        <v>1167.4546571976987</v>
      </c>
    </row>
    <row r="119" spans="1:10" ht="15">
      <c r="A119" s="99" t="s">
        <v>93</v>
      </c>
      <c r="B119" s="93" t="s">
        <v>83</v>
      </c>
      <c r="C119" s="21"/>
      <c r="D119" s="19">
        <f>SUM(D14:O14)</f>
        <v>68.18014830059964</v>
      </c>
      <c r="E119" s="19">
        <f>SUM(P14:AA14)</f>
        <v>76.82709766322532</v>
      </c>
      <c r="F119" s="19">
        <f>SUM(AB14:AM14)</f>
        <v>86.57069663931567</v>
      </c>
      <c r="G119" s="19">
        <f>SUM(AN14:AY14)</f>
        <v>97.5500278491425</v>
      </c>
      <c r="H119" s="19">
        <f>SUM(AZ14:BK14)</f>
        <v>109.92181307048443</v>
      </c>
      <c r="I119" s="19">
        <f>SUM(BL14:BW14)</f>
        <v>111.88164536816024</v>
      </c>
      <c r="J119" s="20">
        <f>SUM(BX14:CI14)</f>
        <v>93.03909799138407</v>
      </c>
    </row>
    <row r="120" spans="1:10" ht="15">
      <c r="A120" s="99" t="s">
        <v>93</v>
      </c>
      <c r="B120" s="96" t="s">
        <v>13</v>
      </c>
      <c r="C120" s="29"/>
      <c r="D120" s="19">
        <f aca="true" t="shared" si="87" ref="D120:J120">D116-D117-D118-D119</f>
        <v>313.8554652438073</v>
      </c>
      <c r="E120" s="19">
        <f t="shared" si="87"/>
        <v>353.66019408043667</v>
      </c>
      <c r="F120" s="19">
        <f t="shared" si="87"/>
        <v>398.5131588511663</v>
      </c>
      <c r="G120" s="19">
        <f t="shared" si="87"/>
        <v>449.0546022304506</v>
      </c>
      <c r="H120" s="19">
        <f t="shared" si="87"/>
        <v>506.0059656892274</v>
      </c>
      <c r="I120" s="19">
        <f t="shared" si="87"/>
        <v>544.8115993055428</v>
      </c>
      <c r="J120" s="20">
        <f t="shared" si="87"/>
        <v>563.6541466823189</v>
      </c>
    </row>
    <row r="121" spans="1:10" ht="15">
      <c r="A121" s="99" t="s">
        <v>93</v>
      </c>
      <c r="B121" s="93" t="s">
        <v>14</v>
      </c>
      <c r="C121" s="21"/>
      <c r="D121" s="19">
        <f aca="true" t="shared" si="88" ref="D121:J121">D120*0.4</f>
        <v>125.54218609752293</v>
      </c>
      <c r="E121" s="19">
        <f t="shared" si="88"/>
        <v>141.46407763217468</v>
      </c>
      <c r="F121" s="19">
        <f t="shared" si="88"/>
        <v>159.40526354046654</v>
      </c>
      <c r="G121" s="19">
        <f t="shared" si="88"/>
        <v>179.62184089218024</v>
      </c>
      <c r="H121" s="19">
        <f t="shared" si="88"/>
        <v>202.402386275691</v>
      </c>
      <c r="I121" s="19">
        <f t="shared" si="88"/>
        <v>217.92463972221714</v>
      </c>
      <c r="J121" s="20">
        <f t="shared" si="88"/>
        <v>225.46165867292757</v>
      </c>
    </row>
    <row r="122" spans="1:10" ht="15.75" thickBot="1">
      <c r="A122" s="99" t="s">
        <v>93</v>
      </c>
      <c r="B122" s="94" t="s">
        <v>15</v>
      </c>
      <c r="C122" s="23"/>
      <c r="D122" s="86">
        <f aca="true" t="shared" si="89" ref="D122:J122">D120-D121</f>
        <v>188.3132791462844</v>
      </c>
      <c r="E122" s="86">
        <f t="shared" si="89"/>
        <v>212.196116448262</v>
      </c>
      <c r="F122" s="86">
        <f t="shared" si="89"/>
        <v>239.10789531069975</v>
      </c>
      <c r="G122" s="86">
        <f t="shared" si="89"/>
        <v>269.4327613382703</v>
      </c>
      <c r="H122" s="86">
        <f t="shared" si="89"/>
        <v>303.6035794135364</v>
      </c>
      <c r="I122" s="86">
        <f t="shared" si="89"/>
        <v>326.8869595833257</v>
      </c>
      <c r="J122" s="87">
        <f t="shared" si="89"/>
        <v>338.19248800939135</v>
      </c>
    </row>
    <row r="123" spans="1:10" ht="15.75" thickBot="1">
      <c r="A123" s="99" t="s">
        <v>93</v>
      </c>
      <c r="B123" s="31" t="s">
        <v>86</v>
      </c>
      <c r="C123" s="32"/>
      <c r="D123" s="33">
        <f>SUM(D18:O18)</f>
        <v>162.8442382433226</v>
      </c>
      <c r="E123" s="33">
        <f>SUM(P18:AA18)</f>
        <v>183.49696366535017</v>
      </c>
      <c r="F123" s="33">
        <f>SUM(AB18:AM18)</f>
        <v>206.7689716113331</v>
      </c>
      <c r="G123" s="33">
        <f>SUM(AN18:AY18)</f>
        <v>232.9924526662955</v>
      </c>
      <c r="H123" s="33">
        <f>SUM(AZ18:BK18)</f>
        <v>262.5417274962221</v>
      </c>
      <c r="I123" s="33">
        <f>SUM(BL18:BW18)</f>
        <v>326.88695958332886</v>
      </c>
      <c r="J123" s="34">
        <f>SUM(BX18:CI18)</f>
        <v>843.0220683836783</v>
      </c>
    </row>
    <row r="124" spans="2:4" ht="15.75" thickBot="1">
      <c r="B124" s="25"/>
      <c r="C124" s="26"/>
      <c r="D124" s="26"/>
    </row>
    <row r="125" spans="1:10" ht="15">
      <c r="A125" s="99" t="s">
        <v>93</v>
      </c>
      <c r="B125" s="15" t="s">
        <v>88</v>
      </c>
      <c r="C125" s="28"/>
      <c r="D125" s="28">
        <f aca="true" t="shared" si="90" ref="D125:J125">C108</f>
        <v>200.82030239975694</v>
      </c>
      <c r="E125" s="28">
        <f t="shared" si="90"/>
        <v>226.28934330271875</v>
      </c>
      <c r="F125" s="28">
        <f t="shared" si="90"/>
        <v>254.98849608563017</v>
      </c>
      <c r="G125" s="28">
        <f t="shared" si="90"/>
        <v>287.3274197849968</v>
      </c>
      <c r="H125" s="28">
        <f t="shared" si="90"/>
        <v>323.76772845697207</v>
      </c>
      <c r="I125" s="28">
        <f t="shared" si="90"/>
        <v>364.829580374287</v>
      </c>
      <c r="J125" s="36">
        <f t="shared" si="90"/>
        <v>364.8295803742855</v>
      </c>
    </row>
    <row r="126" spans="1:10" ht="15">
      <c r="A126" s="99" t="s">
        <v>93</v>
      </c>
      <c r="B126" s="18" t="s">
        <v>18</v>
      </c>
      <c r="C126" s="21"/>
      <c r="D126" s="19">
        <f>SUM(D21:O21)</f>
        <v>2572.3731311990064</v>
      </c>
      <c r="E126" s="19">
        <f>SUM(P21:AA21)</f>
        <v>2898.6144310739896</v>
      </c>
      <c r="F126" s="19">
        <f>SUM(AB21:AM21)</f>
        <v>3266.231293635911</v>
      </c>
      <c r="G126" s="19">
        <f>SUM(AN21:AY21)</f>
        <v>3680.471175869268</v>
      </c>
      <c r="H126" s="19">
        <f>SUM(AZ21:BK21)</f>
        <v>4147.247043648734</v>
      </c>
      <c r="I126" s="19">
        <f>SUM(BL21:BW21)</f>
        <v>4377.954964491369</v>
      </c>
      <c r="J126" s="20">
        <f>SUM(BX21:CI21)</f>
        <v>4013.1253841170883</v>
      </c>
    </row>
    <row r="127" spans="1:10" ht="15">
      <c r="A127" s="99" t="s">
        <v>93</v>
      </c>
      <c r="B127" s="18" t="s">
        <v>89</v>
      </c>
      <c r="C127" s="21"/>
      <c r="D127" s="19">
        <f>SUM(D22:O22)</f>
        <v>636.7260225740115</v>
      </c>
      <c r="E127" s="19">
        <f>SUM(P22:AA22)</f>
        <v>717.4788195727699</v>
      </c>
      <c r="F127" s="19">
        <f>SUM(AB22:AM22)</f>
        <v>808.4730924841363</v>
      </c>
      <c r="G127" s="19">
        <f>SUM(AN22:AY22)</f>
        <v>911.0077167993236</v>
      </c>
      <c r="H127" s="19">
        <f>SUM(AZ22:BK22)</f>
        <v>1026.5462979328545</v>
      </c>
      <c r="I127" s="19">
        <f>SUM(BL22:BW22)</f>
        <v>1094.4887411228424</v>
      </c>
      <c r="J127" s="20">
        <f>SUM(BX22:CI22)</f>
        <v>1094.4887411228424</v>
      </c>
    </row>
    <row r="128" spans="1:10" ht="15">
      <c r="A128" s="99" t="s">
        <v>93</v>
      </c>
      <c r="B128" s="18" t="s">
        <v>20</v>
      </c>
      <c r="C128" s="21"/>
      <c r="D128" s="21">
        <f>D117</f>
        <v>3183.6301128700566</v>
      </c>
      <c r="E128" s="21">
        <f aca="true" t="shared" si="91" ref="E128:J128">E117</f>
        <v>3587.3940978638475</v>
      </c>
      <c r="F128" s="21">
        <f t="shared" si="91"/>
        <v>4042.36546242068</v>
      </c>
      <c r="G128" s="21">
        <f t="shared" si="91"/>
        <v>4555.0385839966175</v>
      </c>
      <c r="H128" s="21">
        <f t="shared" si="91"/>
        <v>5132.731489664272</v>
      </c>
      <c r="I128" s="21">
        <f t="shared" si="91"/>
        <v>5472.443705614213</v>
      </c>
      <c r="J128" s="22">
        <f t="shared" si="91"/>
        <v>5472.443705614213</v>
      </c>
    </row>
    <row r="129" spans="1:10" ht="15.75" thickBot="1">
      <c r="A129" s="99" t="s">
        <v>93</v>
      </c>
      <c r="B129" s="37" t="s">
        <v>40</v>
      </c>
      <c r="C129" s="38"/>
      <c r="D129" s="38">
        <f aca="true" t="shared" si="92" ref="D129:J129">D125+D126+D127-D128</f>
        <v>226.2893433027184</v>
      </c>
      <c r="E129" s="38">
        <f t="shared" si="92"/>
        <v>254.9884960856307</v>
      </c>
      <c r="F129" s="38">
        <f t="shared" si="92"/>
        <v>287.3274197849969</v>
      </c>
      <c r="G129" s="38">
        <f t="shared" si="92"/>
        <v>323.7677284569709</v>
      </c>
      <c r="H129" s="38">
        <f t="shared" si="92"/>
        <v>364.8295803742885</v>
      </c>
      <c r="I129" s="38">
        <f t="shared" si="92"/>
        <v>364.8295803742849</v>
      </c>
      <c r="J129" s="39">
        <f t="shared" si="92"/>
        <v>0</v>
      </c>
    </row>
    <row r="130" spans="2:10" ht="15">
      <c r="B130" s="40"/>
      <c r="C130" s="14"/>
      <c r="D130" s="106">
        <f aca="true" t="shared" si="93" ref="D130:J130">D129-D108</f>
        <v>-3.410605131648481E-13</v>
      </c>
      <c r="E130" s="106">
        <f t="shared" si="93"/>
        <v>5.115907697472721E-13</v>
      </c>
      <c r="F130" s="106">
        <f t="shared" si="93"/>
        <v>0</v>
      </c>
      <c r="G130" s="106">
        <f t="shared" si="93"/>
        <v>-1.1937117960769683E-12</v>
      </c>
      <c r="H130" s="106">
        <f t="shared" si="93"/>
        <v>1.5347723092418164E-12</v>
      </c>
      <c r="I130" s="106">
        <f t="shared" si="93"/>
        <v>-6.252776074688882E-13</v>
      </c>
      <c r="J130" s="106">
        <f t="shared" si="93"/>
        <v>0</v>
      </c>
    </row>
    <row r="132" ht="15.75" thickBot="1"/>
    <row r="133" spans="2:10" ht="15.75" thickBot="1">
      <c r="B133" s="43"/>
      <c r="C133" s="90">
        <v>2003</v>
      </c>
      <c r="D133" s="90">
        <f>C133+1</f>
        <v>2004</v>
      </c>
      <c r="E133" s="90">
        <f aca="true" t="shared" si="94" ref="E133:J133">D133+1</f>
        <v>2005</v>
      </c>
      <c r="F133" s="90">
        <f t="shared" si="94"/>
        <v>2006</v>
      </c>
      <c r="G133" s="90">
        <f t="shared" si="94"/>
        <v>2007</v>
      </c>
      <c r="H133" s="90">
        <f t="shared" si="94"/>
        <v>2008</v>
      </c>
      <c r="I133" s="90">
        <f t="shared" si="94"/>
        <v>2009</v>
      </c>
      <c r="J133" s="91">
        <f t="shared" si="94"/>
        <v>2010</v>
      </c>
    </row>
    <row r="134" spans="1:10" ht="15">
      <c r="A134" s="99" t="s">
        <v>93</v>
      </c>
      <c r="B134" s="92" t="s">
        <v>10</v>
      </c>
      <c r="C134" s="44"/>
      <c r="D134" s="16">
        <f>D116-D117</f>
        <v>1061.2100376233525</v>
      </c>
      <c r="E134" s="16">
        <f aca="true" t="shared" si="95" ref="E134:J134">E116-E117</f>
        <v>1195.7980326212828</v>
      </c>
      <c r="F134" s="16">
        <f t="shared" si="95"/>
        <v>1347.455154140227</v>
      </c>
      <c r="G134" s="16">
        <f t="shared" si="95"/>
        <v>1518.346194665538</v>
      </c>
      <c r="H134" s="16">
        <f t="shared" si="95"/>
        <v>1710.9104965547567</v>
      </c>
      <c r="I134" s="16">
        <f t="shared" si="95"/>
        <v>1824.1479018714017</v>
      </c>
      <c r="J134" s="17">
        <f t="shared" si="95"/>
        <v>1824.1479018714017</v>
      </c>
    </row>
    <row r="135" spans="1:10" ht="15">
      <c r="A135" s="99" t="s">
        <v>93</v>
      </c>
      <c r="B135" s="93" t="s">
        <v>84</v>
      </c>
      <c r="C135" s="42"/>
      <c r="D135" s="19">
        <f>D118</f>
        <v>679.1744240789455</v>
      </c>
      <c r="E135" s="19">
        <f aca="true" t="shared" si="96" ref="E135:J135">E118</f>
        <v>765.3107408776208</v>
      </c>
      <c r="F135" s="19">
        <f t="shared" si="96"/>
        <v>862.3712986497451</v>
      </c>
      <c r="G135" s="19">
        <f t="shared" si="96"/>
        <v>971.7415645859448</v>
      </c>
      <c r="H135" s="19">
        <f t="shared" si="96"/>
        <v>1094.982717795045</v>
      </c>
      <c r="I135" s="19">
        <f t="shared" si="96"/>
        <v>1167.4546571976987</v>
      </c>
      <c r="J135" s="20">
        <f t="shared" si="96"/>
        <v>1167.4546571976987</v>
      </c>
    </row>
    <row r="136" spans="1:10" ht="15">
      <c r="A136" s="99" t="s">
        <v>93</v>
      </c>
      <c r="B136" s="93" t="s">
        <v>43</v>
      </c>
      <c r="C136" s="42"/>
      <c r="D136" s="19">
        <f aca="true" t="shared" si="97" ref="D136:J136">D134-D135</f>
        <v>382.03561354440694</v>
      </c>
      <c r="E136" s="19">
        <f t="shared" si="97"/>
        <v>430.487291743662</v>
      </c>
      <c r="F136" s="19">
        <f t="shared" si="97"/>
        <v>485.08385549048194</v>
      </c>
      <c r="G136" s="19">
        <f t="shared" si="97"/>
        <v>546.6046300795931</v>
      </c>
      <c r="H136" s="19">
        <f t="shared" si="97"/>
        <v>615.9277787597118</v>
      </c>
      <c r="I136" s="19">
        <f t="shared" si="97"/>
        <v>656.693244673703</v>
      </c>
      <c r="J136" s="20">
        <f t="shared" si="97"/>
        <v>656.693244673703</v>
      </c>
    </row>
    <row r="137" spans="1:10" ht="15">
      <c r="A137" s="99" t="s">
        <v>93</v>
      </c>
      <c r="B137" s="93" t="s">
        <v>68</v>
      </c>
      <c r="C137" s="42"/>
      <c r="D137" s="19">
        <f aca="true" t="shared" si="98" ref="D137:J137">D136*0.4</f>
        <v>152.81424541776278</v>
      </c>
      <c r="E137" s="19">
        <f t="shared" si="98"/>
        <v>172.1949166974648</v>
      </c>
      <c r="F137" s="19">
        <f t="shared" si="98"/>
        <v>194.0335421961928</v>
      </c>
      <c r="G137" s="19">
        <f t="shared" si="98"/>
        <v>218.64185203183726</v>
      </c>
      <c r="H137" s="19">
        <f t="shared" si="98"/>
        <v>246.37111150388475</v>
      </c>
      <c r="I137" s="19">
        <f t="shared" si="98"/>
        <v>262.6772978694812</v>
      </c>
      <c r="J137" s="20">
        <f t="shared" si="98"/>
        <v>262.6772978694812</v>
      </c>
    </row>
    <row r="138" spans="1:10" ht="15">
      <c r="A138" s="99" t="s">
        <v>93</v>
      </c>
      <c r="B138" s="93" t="s">
        <v>45</v>
      </c>
      <c r="C138" s="42"/>
      <c r="D138" s="19">
        <f aca="true" t="shared" si="99" ref="D138:J138">D136-D137</f>
        <v>229.22136812664417</v>
      </c>
      <c r="E138" s="19">
        <f t="shared" si="99"/>
        <v>258.2923750461972</v>
      </c>
      <c r="F138" s="19">
        <f t="shared" si="99"/>
        <v>291.05031329428914</v>
      </c>
      <c r="G138" s="19">
        <f t="shared" si="99"/>
        <v>327.9627780477558</v>
      </c>
      <c r="H138" s="19">
        <f t="shared" si="99"/>
        <v>369.55666725582705</v>
      </c>
      <c r="I138" s="19">
        <f t="shared" si="99"/>
        <v>394.0159468042218</v>
      </c>
      <c r="J138" s="20">
        <f t="shared" si="99"/>
        <v>394.0159468042218</v>
      </c>
    </row>
    <row r="139" spans="1:10" ht="15">
      <c r="A139" s="99" t="s">
        <v>93</v>
      </c>
      <c r="B139" s="93" t="s">
        <v>85</v>
      </c>
      <c r="C139" s="42"/>
      <c r="D139" s="19">
        <f aca="true" t="shared" si="100" ref="D139:J139">D108+D107-C107-C108</f>
        <v>25.469040902961808</v>
      </c>
      <c r="E139" s="19">
        <f t="shared" si="100"/>
        <v>28.699152782911426</v>
      </c>
      <c r="F139" s="19">
        <f t="shared" si="100"/>
        <v>32.3389236993666</v>
      </c>
      <c r="G139" s="19">
        <f t="shared" si="100"/>
        <v>36.44030867197529</v>
      </c>
      <c r="H139" s="19">
        <f t="shared" si="100"/>
        <v>41.061851917314925</v>
      </c>
      <c r="I139" s="19">
        <f t="shared" si="100"/>
        <v>-1.4779288903810084E-12</v>
      </c>
      <c r="J139" s="20">
        <f t="shared" si="100"/>
        <v>-504.8295803742855</v>
      </c>
    </row>
    <row r="140" spans="1:10" ht="15.75" thickBot="1">
      <c r="A140" s="99" t="s">
        <v>93</v>
      </c>
      <c r="B140" s="94" t="s">
        <v>47</v>
      </c>
      <c r="C140" s="83"/>
      <c r="D140" s="84">
        <f aca="true" t="shared" si="101" ref="D140:J140">D138-D139</f>
        <v>203.75232722368236</v>
      </c>
      <c r="E140" s="84">
        <f t="shared" si="101"/>
        <v>229.59322226328578</v>
      </c>
      <c r="F140" s="84">
        <f t="shared" si="101"/>
        <v>258.71138959492254</v>
      </c>
      <c r="G140" s="84">
        <f t="shared" si="101"/>
        <v>291.52246937578053</v>
      </c>
      <c r="H140" s="84">
        <f t="shared" si="101"/>
        <v>328.4948153385121</v>
      </c>
      <c r="I140" s="84">
        <f t="shared" si="101"/>
        <v>394.0159468042233</v>
      </c>
      <c r="J140" s="85">
        <f t="shared" si="101"/>
        <v>898.8455271785074</v>
      </c>
    </row>
    <row r="141" spans="1:10" ht="15">
      <c r="A141" s="99" t="s">
        <v>93</v>
      </c>
      <c r="B141" s="92" t="s">
        <v>48</v>
      </c>
      <c r="C141" s="42"/>
      <c r="D141" s="19">
        <f aca="true" t="shared" si="102" ref="D141:J141">D112-C112</f>
        <v>5.684341886080802E-14</v>
      </c>
      <c r="E141" s="19">
        <f t="shared" si="102"/>
        <v>-5.684341886080802E-14</v>
      </c>
      <c r="F141" s="19">
        <f t="shared" si="102"/>
        <v>5.684341886080802E-14</v>
      </c>
      <c r="G141" s="19">
        <f t="shared" si="102"/>
        <v>-5.684341886080802E-14</v>
      </c>
      <c r="H141" s="19">
        <f t="shared" si="102"/>
        <v>5.684341886080802E-14</v>
      </c>
      <c r="I141" s="19">
        <f t="shared" si="102"/>
        <v>5.684341886080802E-14</v>
      </c>
      <c r="J141" s="20">
        <f t="shared" si="102"/>
        <v>-5.684341886080802E-14</v>
      </c>
    </row>
    <row r="142" spans="1:10" ht="15">
      <c r="A142" s="99" t="s">
        <v>93</v>
      </c>
      <c r="B142" s="93" t="s">
        <v>70</v>
      </c>
      <c r="C142" s="42"/>
      <c r="D142" s="19">
        <f>D119*0.6</f>
        <v>40.908088980359786</v>
      </c>
      <c r="E142" s="19">
        <f aca="true" t="shared" si="103" ref="E142:J142">E119*0.6</f>
        <v>46.09625859793519</v>
      </c>
      <c r="F142" s="19">
        <f t="shared" si="103"/>
        <v>51.9424179835894</v>
      </c>
      <c r="G142" s="19">
        <f t="shared" si="103"/>
        <v>58.530016709485494</v>
      </c>
      <c r="H142" s="19">
        <f t="shared" si="103"/>
        <v>65.95308784229066</v>
      </c>
      <c r="I142" s="19">
        <f t="shared" si="103"/>
        <v>67.12898722089614</v>
      </c>
      <c r="J142" s="20">
        <f t="shared" si="103"/>
        <v>55.82345879483044</v>
      </c>
    </row>
    <row r="143" spans="1:10" ht="15.75" thickBot="1">
      <c r="A143" s="99" t="s">
        <v>93</v>
      </c>
      <c r="B143" s="94" t="s">
        <v>71</v>
      </c>
      <c r="C143" s="83"/>
      <c r="D143" s="84">
        <f aca="true" t="shared" si="104" ref="D143:J143">D140+D141-D142</f>
        <v>162.84423824332262</v>
      </c>
      <c r="E143" s="84">
        <f t="shared" si="104"/>
        <v>183.49696366535053</v>
      </c>
      <c r="F143" s="84">
        <f t="shared" si="104"/>
        <v>206.7689716113332</v>
      </c>
      <c r="G143" s="84">
        <f t="shared" si="104"/>
        <v>232.99245266629498</v>
      </c>
      <c r="H143" s="84">
        <f t="shared" si="104"/>
        <v>262.54172749622154</v>
      </c>
      <c r="I143" s="84">
        <f t="shared" si="104"/>
        <v>326.8869595833272</v>
      </c>
      <c r="J143" s="85">
        <f t="shared" si="104"/>
        <v>843.0220683836769</v>
      </c>
    </row>
    <row r="144" spans="1:10" ht="15.75" thickBot="1">
      <c r="A144" s="99" t="s">
        <v>93</v>
      </c>
      <c r="B144" s="97" t="s">
        <v>51</v>
      </c>
      <c r="C144" s="52"/>
      <c r="D144" s="86">
        <f>D119-D141</f>
        <v>68.18014830059958</v>
      </c>
      <c r="E144" s="86">
        <f aca="true" t="shared" si="105" ref="E144:J144">E119-E141</f>
        <v>76.82709766322537</v>
      </c>
      <c r="F144" s="86">
        <f t="shared" si="105"/>
        <v>86.57069663931561</v>
      </c>
      <c r="G144" s="86">
        <f t="shared" si="105"/>
        <v>97.55002784914255</v>
      </c>
      <c r="H144" s="86">
        <f t="shared" si="105"/>
        <v>109.92181307048438</v>
      </c>
      <c r="I144" s="86">
        <f t="shared" si="105"/>
        <v>111.88164536816018</v>
      </c>
      <c r="J144" s="87">
        <f t="shared" si="105"/>
        <v>93.03909799138412</v>
      </c>
    </row>
    <row r="147" ht="17.25" thickBot="1">
      <c r="B147" s="107" t="s">
        <v>94</v>
      </c>
    </row>
    <row r="148" spans="4:12" ht="15.75" thickBot="1">
      <c r="D148" s="101">
        <v>2004</v>
      </c>
      <c r="E148" s="90">
        <f aca="true" t="shared" si="106" ref="E148:J148">D148+1</f>
        <v>2005</v>
      </c>
      <c r="F148" s="90">
        <f t="shared" si="106"/>
        <v>2006</v>
      </c>
      <c r="G148" s="90">
        <f t="shared" si="106"/>
        <v>2007</v>
      </c>
      <c r="H148" s="90">
        <f t="shared" si="106"/>
        <v>2008</v>
      </c>
      <c r="I148" s="90">
        <f t="shared" si="106"/>
        <v>2009</v>
      </c>
      <c r="J148" s="91">
        <f t="shared" si="106"/>
        <v>2010</v>
      </c>
      <c r="L148" s="108" t="s">
        <v>92</v>
      </c>
    </row>
    <row r="149" spans="2:13" ht="15">
      <c r="B149" s="102" t="s">
        <v>95</v>
      </c>
      <c r="C149" s="103"/>
      <c r="D149" s="16">
        <f aca="true" t="shared" si="107" ref="D149:J149">D140</f>
        <v>203.75232722368236</v>
      </c>
      <c r="E149" s="16">
        <f t="shared" si="107"/>
        <v>229.59322226328578</v>
      </c>
      <c r="F149" s="16">
        <f t="shared" si="107"/>
        <v>258.71138959492254</v>
      </c>
      <c r="G149" s="16">
        <f t="shared" si="107"/>
        <v>291.52246937578053</v>
      </c>
      <c r="H149" s="16">
        <f t="shared" si="107"/>
        <v>328.4948153385121</v>
      </c>
      <c r="I149" s="16">
        <f t="shared" si="107"/>
        <v>394.0159468042233</v>
      </c>
      <c r="J149" s="17">
        <f t="shared" si="107"/>
        <v>898.8455271785074</v>
      </c>
      <c r="K149" s="14"/>
      <c r="L149" s="88">
        <f>SUM(D149:J149)</f>
        <v>2604.935697778914</v>
      </c>
      <c r="M149" s="14"/>
    </row>
    <row r="150" spans="2:13" ht="15.75" thickBot="1">
      <c r="B150" s="104" t="s">
        <v>96</v>
      </c>
      <c r="C150" s="105"/>
      <c r="D150" s="86">
        <f>D98</f>
        <v>-94.72771806707374</v>
      </c>
      <c r="E150" s="86">
        <f aca="true" t="shared" si="108" ref="E150:J150">E98</f>
        <v>-106.74156376526327</v>
      </c>
      <c r="F150" s="86">
        <f t="shared" si="108"/>
        <v>-120.27906580612614</v>
      </c>
      <c r="G150" s="86">
        <f t="shared" si="108"/>
        <v>-135.53346195123322</v>
      </c>
      <c r="H150" s="86">
        <f t="shared" si="108"/>
        <v>142.5443130857492</v>
      </c>
      <c r="I150" s="86">
        <f t="shared" si="108"/>
        <v>758.8455271785031</v>
      </c>
      <c r="J150" s="87">
        <f t="shared" si="108"/>
        <v>4514.30666868763</v>
      </c>
      <c r="K150" s="14"/>
      <c r="L150" s="88">
        <f>SUM(D150:J150)</f>
        <v>4958.414699362186</v>
      </c>
      <c r="M150" s="14"/>
    </row>
    <row r="151" spans="2:13" ht="15">
      <c r="B151" s="14" t="s">
        <v>97</v>
      </c>
      <c r="C151" s="14"/>
      <c r="D151" s="88">
        <f>D149-D150</f>
        <v>298.4800452907561</v>
      </c>
      <c r="E151" s="88">
        <f aca="true" t="shared" si="109" ref="E151:J151">E149-E150</f>
        <v>336.33478602854905</v>
      </c>
      <c r="F151" s="88">
        <f t="shared" si="109"/>
        <v>378.9904554010487</v>
      </c>
      <c r="G151" s="88">
        <f t="shared" si="109"/>
        <v>427.05593132701375</v>
      </c>
      <c r="H151" s="88">
        <f t="shared" si="109"/>
        <v>185.95050225276293</v>
      </c>
      <c r="I151" s="88">
        <f t="shared" si="109"/>
        <v>-364.8295803742798</v>
      </c>
      <c r="J151" s="88">
        <f t="shared" si="109"/>
        <v>-3615.4611415091226</v>
      </c>
      <c r="K151" s="14"/>
      <c r="L151" s="88">
        <f>SUM(D151:J151)</f>
        <v>-2353.4790015832723</v>
      </c>
      <c r="M151" s="14"/>
    </row>
    <row r="153" spans="2:10" ht="15">
      <c r="B153" s="123" t="s">
        <v>106</v>
      </c>
      <c r="C153" s="124"/>
      <c r="D153" s="125">
        <f>C112*0.4*C156</f>
        <v>-2.4307661743350003E-15</v>
      </c>
      <c r="E153" s="125">
        <f aca="true" t="shared" si="110" ref="E153:J153">D112*0.4*D156</f>
        <v>0</v>
      </c>
      <c r="F153" s="125">
        <f t="shared" si="110"/>
        <v>-2.4307661743350003E-15</v>
      </c>
      <c r="G153" s="125">
        <f t="shared" si="110"/>
        <v>0</v>
      </c>
      <c r="H153" s="125">
        <f t="shared" si="110"/>
        <v>-2.4307661743350003E-15</v>
      </c>
      <c r="I153" s="125">
        <f t="shared" si="110"/>
        <v>0</v>
      </c>
      <c r="J153" s="125">
        <f t="shared" si="110"/>
        <v>2.4307661743350003E-15</v>
      </c>
    </row>
    <row r="154" ht="15.75" thickBot="1"/>
    <row r="155" spans="2:10" ht="15">
      <c r="B155" s="110" t="s">
        <v>107</v>
      </c>
      <c r="C155" s="89">
        <v>2003</v>
      </c>
      <c r="D155" s="101">
        <v>2004</v>
      </c>
      <c r="E155" s="90">
        <f aca="true" t="shared" si="111" ref="E155:J155">D155+1</f>
        <v>2005</v>
      </c>
      <c r="F155" s="90">
        <f t="shared" si="111"/>
        <v>2006</v>
      </c>
      <c r="G155" s="90">
        <f t="shared" si="111"/>
        <v>2007</v>
      </c>
      <c r="H155" s="90">
        <f t="shared" si="111"/>
        <v>2008</v>
      </c>
      <c r="I155" s="90">
        <f t="shared" si="111"/>
        <v>2009</v>
      </c>
      <c r="J155" s="91">
        <f t="shared" si="111"/>
        <v>2010</v>
      </c>
    </row>
    <row r="156" spans="2:10" ht="15">
      <c r="B156" s="58" t="s">
        <v>53</v>
      </c>
      <c r="C156" s="59">
        <f>(1+0.85%)^12-1</f>
        <v>0.10690622692343665</v>
      </c>
      <c r="D156" s="59">
        <f>C156</f>
        <v>0.10690622692343665</v>
      </c>
      <c r="E156" s="59">
        <f aca="true" t="shared" si="112" ref="E156:J156">D156</f>
        <v>0.10690622692343665</v>
      </c>
      <c r="F156" s="59">
        <f t="shared" si="112"/>
        <v>0.10690622692343665</v>
      </c>
      <c r="G156" s="59">
        <f t="shared" si="112"/>
        <v>0.10690622692343665</v>
      </c>
      <c r="H156" s="59">
        <f t="shared" si="112"/>
        <v>0.10690622692343665</v>
      </c>
      <c r="I156" s="59">
        <f t="shared" si="112"/>
        <v>0.10690622692343665</v>
      </c>
      <c r="J156" s="59">
        <f t="shared" si="112"/>
        <v>0.10690622692343665</v>
      </c>
    </row>
    <row r="157" spans="2:10" ht="15">
      <c r="B157" s="58" t="s">
        <v>54</v>
      </c>
      <c r="C157" s="60">
        <f>NPV(C156,D140:$J140)</f>
        <v>1609.7867280710964</v>
      </c>
      <c r="D157" s="60">
        <f>NPV(D156,E140:$J140)</f>
        <v>1578.1306260969195</v>
      </c>
      <c r="E157" s="60">
        <f>NPV(E156,F140:$J140)</f>
        <v>1517.2493946619759</v>
      </c>
      <c r="F157" s="60">
        <f>NPV(F156,G140:$J140)</f>
        <v>1420.7414131522332</v>
      </c>
      <c r="G157" s="60">
        <f>NPV(G156,H140:$J140)</f>
        <v>1281.1050476904297</v>
      </c>
      <c r="H157" s="60">
        <f>NPV(H156,I140:$J140)</f>
        <v>1089.5683392930707</v>
      </c>
      <c r="I157" s="60">
        <f>NPV(I156,J140:$J140)</f>
        <v>812.0340326179044</v>
      </c>
      <c r="J157" s="60">
        <v>0</v>
      </c>
    </row>
    <row r="158" spans="2:10" ht="15">
      <c r="B158" s="58" t="s">
        <v>55</v>
      </c>
      <c r="C158" s="67">
        <f>NPV(C156,D153:$J153)</f>
        <v>-4.257215380847761E-15</v>
      </c>
      <c r="D158" s="67">
        <f>NPV(D156,E153:$J153)</f>
        <v>-2.2815720400796155E-15</v>
      </c>
      <c r="E158" s="67">
        <f>NPV(E156,F153:$J153)</f>
        <v>-2.5254862983385353E-15</v>
      </c>
      <c r="F158" s="67">
        <f>NPV(F156,G153:$J153)</f>
        <v>-3.647103353057446E-16</v>
      </c>
      <c r="G158" s="67">
        <f>NPV(G156,H153:$J153)</f>
        <v>-4.0370014117326287E-16</v>
      </c>
      <c r="H158" s="67">
        <f>NPV(H156,I153:$J153)</f>
        <v>1.983907974260445E-15</v>
      </c>
      <c r="I158" s="67">
        <f>NPV(I156,J153:$J153)</f>
        <v>2.1960000903519477E-15</v>
      </c>
      <c r="J158" s="60">
        <f>NPV(J156,K153:$CI153)</f>
        <v>0</v>
      </c>
    </row>
    <row r="159" spans="2:10" ht="15">
      <c r="B159" s="58" t="s">
        <v>56</v>
      </c>
      <c r="C159" s="60">
        <f aca="true" t="shared" si="113" ref="C159:J159">C157+C158</f>
        <v>1609.7867280710964</v>
      </c>
      <c r="D159" s="60">
        <f t="shared" si="113"/>
        <v>1578.1306260969195</v>
      </c>
      <c r="E159" s="60">
        <f t="shared" si="113"/>
        <v>1517.2493946619759</v>
      </c>
      <c r="F159" s="60">
        <f t="shared" si="113"/>
        <v>1420.7414131522332</v>
      </c>
      <c r="G159" s="60">
        <f t="shared" si="113"/>
        <v>1281.1050476904297</v>
      </c>
      <c r="H159" s="60">
        <f t="shared" si="113"/>
        <v>1089.5683392930707</v>
      </c>
      <c r="I159" s="60">
        <f t="shared" si="113"/>
        <v>812.0340326179044</v>
      </c>
      <c r="J159" s="60">
        <f t="shared" si="113"/>
        <v>0</v>
      </c>
    </row>
    <row r="160" spans="2:10" ht="15">
      <c r="B160" s="58" t="s">
        <v>57</v>
      </c>
      <c r="C160" s="61">
        <f>C159-C112</f>
        <v>1609.7867280710964</v>
      </c>
      <c r="D160" s="61">
        <f aca="true" t="shared" si="114" ref="D160:J160">D159-D112</f>
        <v>1578.1306260969195</v>
      </c>
      <c r="E160" s="61">
        <f t="shared" si="114"/>
        <v>1517.2493946619759</v>
      </c>
      <c r="F160" s="61">
        <f t="shared" si="114"/>
        <v>1420.7414131522332</v>
      </c>
      <c r="G160" s="61">
        <f t="shared" si="114"/>
        <v>1281.1050476904297</v>
      </c>
      <c r="H160" s="61">
        <f t="shared" si="114"/>
        <v>1089.5683392930707</v>
      </c>
      <c r="I160" s="61">
        <f t="shared" si="114"/>
        <v>812.0340326179044</v>
      </c>
      <c r="J160" s="61">
        <f t="shared" si="114"/>
        <v>0</v>
      </c>
    </row>
    <row r="161" spans="1:10" ht="15">
      <c r="A161" s="111"/>
      <c r="B161" s="112" t="s">
        <v>98</v>
      </c>
      <c r="C161" s="111"/>
      <c r="D161" s="113">
        <f>C157*(1+C156)-D140</f>
        <v>1578.1306260969193</v>
      </c>
      <c r="E161" s="113">
        <f aca="true" t="shared" si="115" ref="E161:J161">D157*(1+D156)-E140</f>
        <v>1517.2493946619763</v>
      </c>
      <c r="F161" s="113">
        <f t="shared" si="115"/>
        <v>1420.7414131522335</v>
      </c>
      <c r="G161" s="113">
        <f t="shared" si="115"/>
        <v>1281.1050476904295</v>
      </c>
      <c r="H161" s="113">
        <f t="shared" si="115"/>
        <v>1089.5683392930707</v>
      </c>
      <c r="I161" s="113">
        <f t="shared" si="115"/>
        <v>812.0340326179045</v>
      </c>
      <c r="J161" s="113">
        <f t="shared" si="115"/>
        <v>0</v>
      </c>
    </row>
    <row r="163" ht="15.75" thickBot="1">
      <c r="B163" s="114" t="s">
        <v>99</v>
      </c>
    </row>
    <row r="164" spans="1:10" ht="15.75" thickBot="1">
      <c r="A164" s="14" t="s">
        <v>100</v>
      </c>
      <c r="B164" s="14" t="s">
        <v>101</v>
      </c>
      <c r="C164" s="101">
        <v>2003</v>
      </c>
      <c r="D164" s="101">
        <v>2004</v>
      </c>
      <c r="E164" s="90">
        <f aca="true" t="shared" si="116" ref="E164:J164">D164+1</f>
        <v>2005</v>
      </c>
      <c r="F164" s="90">
        <f t="shared" si="116"/>
        <v>2006</v>
      </c>
      <c r="G164" s="90">
        <f t="shared" si="116"/>
        <v>2007</v>
      </c>
      <c r="H164" s="90">
        <f t="shared" si="116"/>
        <v>2008</v>
      </c>
      <c r="I164" s="90">
        <f t="shared" si="116"/>
        <v>2009</v>
      </c>
      <c r="J164" s="91">
        <f t="shared" si="116"/>
        <v>2010</v>
      </c>
    </row>
    <row r="165" spans="1:10" ht="15">
      <c r="A165" s="102" t="s">
        <v>102</v>
      </c>
      <c r="B165" s="103" t="s">
        <v>103</v>
      </c>
      <c r="C165" s="115">
        <f>C157</f>
        <v>1609.7867280710964</v>
      </c>
      <c r="D165" s="115">
        <f aca="true" t="shared" si="117" ref="D165:J165">D157</f>
        <v>1578.1306260969195</v>
      </c>
      <c r="E165" s="115">
        <f t="shared" si="117"/>
        <v>1517.2493946619759</v>
      </c>
      <c r="F165" s="115">
        <f t="shared" si="117"/>
        <v>1420.7414131522332</v>
      </c>
      <c r="G165" s="115">
        <f t="shared" si="117"/>
        <v>1281.1050476904297</v>
      </c>
      <c r="H165" s="115">
        <f t="shared" si="117"/>
        <v>1089.5683392930707</v>
      </c>
      <c r="I165" s="115">
        <f t="shared" si="117"/>
        <v>812.0340326179044</v>
      </c>
      <c r="J165" s="116">
        <f t="shared" si="117"/>
        <v>0</v>
      </c>
    </row>
    <row r="166" spans="1:10" ht="15">
      <c r="A166" s="117" t="s">
        <v>104</v>
      </c>
      <c r="B166" s="118" t="s">
        <v>103</v>
      </c>
      <c r="C166" s="119">
        <f>C45</f>
        <v>397.9352564468864</v>
      </c>
      <c r="D166" s="119">
        <f>O45</f>
        <v>357.11475033968117</v>
      </c>
      <c r="E166" s="119">
        <f>AA45</f>
        <v>301.35785643500645</v>
      </c>
      <c r="F166" s="119">
        <f>AM45</f>
        <v>227.72693419319367</v>
      </c>
      <c r="G166" s="119">
        <f>AY45</f>
        <v>132.80023796146497</v>
      </c>
      <c r="H166" s="119">
        <f>BK45</f>
        <v>12.598596140040206</v>
      </c>
      <c r="I166" s="119">
        <f>BW45</f>
        <v>-182.41660200610926</v>
      </c>
      <c r="J166" s="120">
        <f>CI88</f>
        <v>0</v>
      </c>
    </row>
    <row r="167" spans="1:10" ht="15.75" thickBot="1">
      <c r="A167" s="104"/>
      <c r="B167" s="121" t="s">
        <v>105</v>
      </c>
      <c r="C167" s="109">
        <f>(C165-C166)/C166</f>
        <v>3.0453483374272454</v>
      </c>
      <c r="D167" s="109">
        <f aca="true" t="shared" si="118" ref="D167:I167">(D165-D166)/D166</f>
        <v>3.4191135331033786</v>
      </c>
      <c r="E167" s="109">
        <f t="shared" si="118"/>
        <v>4.034709937914625</v>
      </c>
      <c r="F167" s="109">
        <f t="shared" si="118"/>
        <v>5.23879392301895</v>
      </c>
      <c r="G167" s="109">
        <f t="shared" si="118"/>
        <v>8.646858073117095</v>
      </c>
      <c r="H167" s="109">
        <f t="shared" si="118"/>
        <v>85.48331347254327</v>
      </c>
      <c r="I167" s="109">
        <f t="shared" si="118"/>
        <v>-5.451535790534618</v>
      </c>
      <c r="J167" s="12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8"/>
  <sheetViews>
    <sheetView zoomScalePageLayoutView="0" workbookViewId="0" topLeftCell="A1">
      <selection activeCell="J8" sqref="J8"/>
    </sheetView>
  </sheetViews>
  <sheetFormatPr defaultColWidth="11.421875" defaultRowHeight="15"/>
  <cols>
    <col min="1" max="6" width="9.140625" style="0" customWidth="1"/>
    <col min="7" max="8" width="14.7109375" style="0" customWidth="1"/>
    <col min="9" max="16384" width="9.140625" style="0" customWidth="1"/>
  </cols>
  <sheetData>
    <row r="2" ht="15">
      <c r="B2" s="72" t="s">
        <v>126</v>
      </c>
    </row>
    <row r="3" ht="15.75" thickBot="1">
      <c r="B3" s="72" t="s">
        <v>127</v>
      </c>
    </row>
    <row r="4" spans="2:9" ht="15.75" thickBot="1">
      <c r="B4" s="206" t="s">
        <v>128</v>
      </c>
      <c r="C4" s="207">
        <v>1</v>
      </c>
      <c r="D4" s="207">
        <v>2</v>
      </c>
      <c r="E4" s="207">
        <v>3</v>
      </c>
      <c r="F4" s="207">
        <v>4</v>
      </c>
      <c r="G4" s="207">
        <v>5</v>
      </c>
      <c r="H4" s="207">
        <v>6</v>
      </c>
      <c r="I4" s="186">
        <v>7</v>
      </c>
    </row>
    <row r="5" spans="2:9" ht="17.25" customHeight="1" thickBot="1">
      <c r="B5" s="208"/>
      <c r="C5" s="209" t="s">
        <v>103</v>
      </c>
      <c r="D5" s="210" t="s">
        <v>129</v>
      </c>
      <c r="E5" s="210" t="s">
        <v>130</v>
      </c>
      <c r="F5" s="210" t="s">
        <v>131</v>
      </c>
      <c r="G5" s="210" t="s">
        <v>132</v>
      </c>
      <c r="H5" s="210" t="s">
        <v>133</v>
      </c>
      <c r="I5" s="210" t="s">
        <v>134</v>
      </c>
    </row>
    <row r="6" spans="2:9" ht="15.75" thickBot="1">
      <c r="B6" s="211">
        <v>41344</v>
      </c>
      <c r="C6" s="212">
        <v>1609.8</v>
      </c>
      <c r="D6" s="213">
        <v>0</v>
      </c>
      <c r="E6" s="213">
        <v>1609.8</v>
      </c>
      <c r="F6" s="213">
        <v>0</v>
      </c>
      <c r="G6" s="213">
        <v>1609.8</v>
      </c>
      <c r="H6" s="213">
        <v>1166</v>
      </c>
      <c r="I6" s="215">
        <v>0.381</v>
      </c>
    </row>
    <row r="7" spans="2:9" ht="15.75" thickBot="1">
      <c r="B7" s="214">
        <v>41345</v>
      </c>
      <c r="C7" s="212">
        <v>2363.9</v>
      </c>
      <c r="D7" s="213">
        <v>639.7</v>
      </c>
      <c r="E7" s="213">
        <v>3003.7</v>
      </c>
      <c r="F7" s="213">
        <v>2353.5</v>
      </c>
      <c r="G7" s="213">
        <v>650.2</v>
      </c>
      <c r="H7" s="213">
        <v>1175.9</v>
      </c>
      <c r="I7" s="215">
        <v>-0.447</v>
      </c>
    </row>
    <row r="8" spans="2:9" ht="15.75" thickBot="1">
      <c r="B8" s="214">
        <v>41365</v>
      </c>
      <c r="C8" s="212">
        <v>2297.5</v>
      </c>
      <c r="D8" s="213">
        <v>579.8</v>
      </c>
      <c r="E8" s="213">
        <v>2877.3</v>
      </c>
      <c r="F8" s="213">
        <v>2139.5</v>
      </c>
      <c r="G8" s="213">
        <v>737.8</v>
      </c>
      <c r="H8" s="213">
        <v>1190.8</v>
      </c>
      <c r="I8" s="215">
        <v>-0.38</v>
      </c>
    </row>
    <row r="9" spans="2:9" ht="15.75" thickBot="1">
      <c r="B9" s="214">
        <v>41366</v>
      </c>
      <c r="C9" s="212">
        <v>2230</v>
      </c>
      <c r="D9" s="213">
        <v>519.2</v>
      </c>
      <c r="E9" s="213">
        <v>2749.2</v>
      </c>
      <c r="F9" s="213">
        <v>1922.6</v>
      </c>
      <c r="G9" s="213">
        <v>826.6</v>
      </c>
      <c r="H9" s="213">
        <v>1205.4</v>
      </c>
      <c r="I9" s="215">
        <v>-0.314</v>
      </c>
    </row>
    <row r="10" spans="2:9" ht="15.75" thickBot="1">
      <c r="B10" s="214">
        <v>41367</v>
      </c>
      <c r="C10" s="212">
        <v>2161.4</v>
      </c>
      <c r="D10" s="213">
        <v>458</v>
      </c>
      <c r="E10" s="213">
        <v>2619.4</v>
      </c>
      <c r="F10" s="213">
        <v>1702.8</v>
      </c>
      <c r="G10" s="213">
        <v>916.6</v>
      </c>
      <c r="H10" s="213">
        <v>1219.7</v>
      </c>
      <c r="I10" s="215">
        <v>-0.249</v>
      </c>
    </row>
    <row r="11" spans="2:9" ht="15.75" thickBot="1">
      <c r="B11" s="214">
        <v>41368</v>
      </c>
      <c r="C11" s="212">
        <v>2091.6</v>
      </c>
      <c r="D11" s="213">
        <v>396.2</v>
      </c>
      <c r="E11" s="213">
        <v>2487.8</v>
      </c>
      <c r="F11" s="213">
        <v>1480.1</v>
      </c>
      <c r="G11" s="213">
        <v>1007.6</v>
      </c>
      <c r="H11" s="213">
        <v>1233.7</v>
      </c>
      <c r="I11" s="215">
        <v>-0.183</v>
      </c>
    </row>
    <row r="12" spans="2:9" ht="15.75" thickBot="1">
      <c r="B12" s="214">
        <v>41369</v>
      </c>
      <c r="C12" s="212">
        <v>2020.7</v>
      </c>
      <c r="D12" s="213">
        <v>333.7</v>
      </c>
      <c r="E12" s="213">
        <v>2354.4</v>
      </c>
      <c r="F12" s="213">
        <v>1254.5</v>
      </c>
      <c r="G12" s="213">
        <v>1099.9</v>
      </c>
      <c r="H12" s="213">
        <v>1247.3</v>
      </c>
      <c r="I12" s="215">
        <v>-0.118</v>
      </c>
    </row>
    <row r="13" spans="2:9" ht="15.75" thickBot="1">
      <c r="B13" s="214">
        <v>41370</v>
      </c>
      <c r="C13" s="212">
        <v>1948.7</v>
      </c>
      <c r="D13" s="213">
        <v>270.6</v>
      </c>
      <c r="E13" s="213">
        <v>2219.2</v>
      </c>
      <c r="F13" s="213">
        <v>1025.9</v>
      </c>
      <c r="G13" s="213">
        <v>1193.3</v>
      </c>
      <c r="H13" s="213">
        <v>1260.5</v>
      </c>
      <c r="I13" s="215">
        <v>-0.053</v>
      </c>
    </row>
    <row r="14" spans="2:9" ht="15.75" thickBot="1">
      <c r="B14" s="214">
        <v>41371</v>
      </c>
      <c r="C14" s="212">
        <v>1875.4</v>
      </c>
      <c r="D14" s="213">
        <v>206.8</v>
      </c>
      <c r="E14" s="213">
        <v>2082.3</v>
      </c>
      <c r="F14" s="213">
        <v>794.3</v>
      </c>
      <c r="G14" s="213">
        <v>1287.9</v>
      </c>
      <c r="H14" s="213">
        <v>1273.4</v>
      </c>
      <c r="I14" s="215">
        <v>0.011</v>
      </c>
    </row>
    <row r="15" spans="2:9" ht="15.75" thickBot="1">
      <c r="B15" s="214">
        <v>41372</v>
      </c>
      <c r="C15" s="212">
        <v>1801.1</v>
      </c>
      <c r="D15" s="213">
        <v>142.4</v>
      </c>
      <c r="E15" s="213">
        <v>1943.4</v>
      </c>
      <c r="F15" s="213">
        <v>559.7</v>
      </c>
      <c r="G15" s="213">
        <v>1383.8</v>
      </c>
      <c r="H15" s="213">
        <v>1285.9</v>
      </c>
      <c r="I15" s="215">
        <v>0.076</v>
      </c>
    </row>
    <row r="16" spans="2:9" ht="15.75" thickBot="1">
      <c r="B16" s="214">
        <v>41373</v>
      </c>
      <c r="C16" s="212">
        <v>1725.5</v>
      </c>
      <c r="D16" s="213">
        <v>77.3</v>
      </c>
      <c r="E16" s="213">
        <v>1802.8</v>
      </c>
      <c r="F16" s="213">
        <v>322</v>
      </c>
      <c r="G16" s="213">
        <v>1480.8</v>
      </c>
      <c r="H16" s="213">
        <v>1298</v>
      </c>
      <c r="I16" s="215">
        <v>0.141</v>
      </c>
    </row>
    <row r="17" spans="2:9" ht="15.75" thickBot="1">
      <c r="B17" s="214">
        <v>41374</v>
      </c>
      <c r="C17" s="212">
        <v>1648.7</v>
      </c>
      <c r="D17" s="213">
        <v>17.9</v>
      </c>
      <c r="E17" s="213">
        <v>1666.6</v>
      </c>
      <c r="F17" s="213">
        <v>81.1</v>
      </c>
      <c r="G17" s="213">
        <v>1585.5</v>
      </c>
      <c r="H17" s="213">
        <v>1309.7</v>
      </c>
      <c r="I17" s="215">
        <v>0.211</v>
      </c>
    </row>
    <row r="18" spans="2:9" ht="15.75" thickBot="1">
      <c r="B18" s="214">
        <v>41375</v>
      </c>
      <c r="C18" s="212">
        <v>1594.3</v>
      </c>
      <c r="D18" s="213">
        <v>0</v>
      </c>
      <c r="E18" s="213">
        <v>1594.3</v>
      </c>
      <c r="F18" s="213">
        <v>0</v>
      </c>
      <c r="G18" s="213">
        <v>1594.3</v>
      </c>
      <c r="H18" s="213">
        <v>1158.1</v>
      </c>
      <c r="I18" s="215">
        <v>0.377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L44"/>
  <sheetViews>
    <sheetView zoomScalePageLayoutView="0" workbookViewId="0" topLeftCell="A1">
      <selection activeCell="I25" sqref="I25"/>
    </sheetView>
  </sheetViews>
  <sheetFormatPr defaultColWidth="11.421875" defaultRowHeight="15"/>
  <cols>
    <col min="1" max="1" width="9.140625" style="0" customWidth="1"/>
    <col min="2" max="2" width="14.8515625" style="0" customWidth="1"/>
    <col min="3" max="3" width="2.00390625" style="0" customWidth="1"/>
    <col min="4" max="4" width="15.421875" style="0" customWidth="1"/>
    <col min="5" max="5" width="12.28125" style="0" customWidth="1"/>
    <col min="6" max="6" width="15.57421875" style="0" customWidth="1"/>
    <col min="7" max="7" width="12.28125" style="0" customWidth="1"/>
    <col min="8" max="16384" width="9.140625" style="0" customWidth="1"/>
  </cols>
  <sheetData>
    <row r="1" spans="2:3" ht="17.25" thickBot="1">
      <c r="B1" s="237" t="s">
        <v>135</v>
      </c>
      <c r="C1" s="72"/>
    </row>
    <row r="2" spans="2:10" ht="13.5" customHeight="1" thickBot="1">
      <c r="B2" s="191"/>
      <c r="C2" s="191"/>
      <c r="D2" s="191"/>
      <c r="E2" s="231"/>
      <c r="F2" s="232"/>
      <c r="G2" s="233" t="s">
        <v>108</v>
      </c>
      <c r="H2" s="233"/>
      <c r="I2" s="233"/>
      <c r="J2" s="187"/>
    </row>
    <row r="3" spans="2:10" ht="13.5" customHeight="1" thickBot="1">
      <c r="B3" s="191"/>
      <c r="C3" s="191"/>
      <c r="D3" s="191"/>
      <c r="E3" s="238">
        <v>0</v>
      </c>
      <c r="F3" s="239">
        <v>0.005</v>
      </c>
      <c r="G3" s="239">
        <v>0.01</v>
      </c>
      <c r="H3" s="239">
        <v>0.015</v>
      </c>
      <c r="I3" s="239">
        <v>0.02</v>
      </c>
      <c r="J3" s="239">
        <v>0.025</v>
      </c>
    </row>
    <row r="4" spans="2:10" ht="13.5" customHeight="1" thickBot="1">
      <c r="B4" s="221" t="s">
        <v>93</v>
      </c>
      <c r="C4" s="216"/>
      <c r="D4" s="216" t="s">
        <v>133</v>
      </c>
      <c r="E4" s="219">
        <v>813.2</v>
      </c>
      <c r="F4" s="220">
        <v>966.9</v>
      </c>
      <c r="G4" s="220">
        <v>1166</v>
      </c>
      <c r="H4" s="220">
        <v>1425.9</v>
      </c>
      <c r="I4" s="220">
        <v>1767.6</v>
      </c>
      <c r="J4" s="220">
        <v>2219.7</v>
      </c>
    </row>
    <row r="5" spans="2:10" ht="13.5" customHeight="1" thickBot="1">
      <c r="B5" s="222" t="s">
        <v>93</v>
      </c>
      <c r="C5" s="194"/>
      <c r="D5" s="194" t="s">
        <v>132</v>
      </c>
      <c r="E5" s="219">
        <v>1082.5</v>
      </c>
      <c r="F5" s="220">
        <v>1311.3</v>
      </c>
      <c r="G5" s="220">
        <v>1609.8</v>
      </c>
      <c r="H5" s="220">
        <v>2001.6</v>
      </c>
      <c r="I5" s="220">
        <v>2519.3</v>
      </c>
      <c r="J5" s="220">
        <v>3206.8</v>
      </c>
    </row>
    <row r="6" spans="2:10" ht="13.5" customHeight="1" thickBot="1">
      <c r="B6" s="223"/>
      <c r="C6" s="195"/>
      <c r="D6" s="194" t="s">
        <v>105</v>
      </c>
      <c r="E6" s="240">
        <v>0.331</v>
      </c>
      <c r="F6" s="241">
        <v>0.356</v>
      </c>
      <c r="G6" s="241">
        <v>0.381</v>
      </c>
      <c r="H6" s="241">
        <v>0.404</v>
      </c>
      <c r="I6" s="241">
        <v>0.425</v>
      </c>
      <c r="J6" s="241">
        <v>0.445</v>
      </c>
    </row>
    <row r="7" spans="2:10" ht="13.5" customHeight="1" thickBot="1">
      <c r="B7" s="191"/>
      <c r="C7" s="191"/>
      <c r="D7" s="191"/>
      <c r="E7" s="191"/>
      <c r="F7" s="191"/>
      <c r="G7" s="191"/>
      <c r="H7" s="191"/>
      <c r="I7" s="191"/>
      <c r="J7" s="191"/>
    </row>
    <row r="8" spans="2:10" ht="13.5" customHeight="1" thickBot="1">
      <c r="B8" s="221" t="s">
        <v>136</v>
      </c>
      <c r="C8" s="216"/>
      <c r="D8" s="216" t="s">
        <v>133</v>
      </c>
      <c r="E8" s="224">
        <v>820.1</v>
      </c>
      <c r="F8" s="218">
        <v>975.1</v>
      </c>
      <c r="G8" s="218">
        <v>1175.9</v>
      </c>
      <c r="H8" s="218">
        <v>1438</v>
      </c>
      <c r="I8" s="218">
        <v>1782.7</v>
      </c>
      <c r="J8" s="218">
        <v>2238.5</v>
      </c>
    </row>
    <row r="9" spans="2:10" ht="13.5" customHeight="1" thickBot="1">
      <c r="B9" s="222" t="s">
        <v>136</v>
      </c>
      <c r="C9" s="194"/>
      <c r="D9" s="194" t="s">
        <v>132</v>
      </c>
      <c r="E9" s="219">
        <v>488.6</v>
      </c>
      <c r="F9" s="220">
        <v>559.6</v>
      </c>
      <c r="G9" s="220">
        <v>650.2</v>
      </c>
      <c r="H9" s="220">
        <v>767</v>
      </c>
      <c r="I9" s="220">
        <v>918.9</v>
      </c>
      <c r="J9" s="220">
        <v>1118.2</v>
      </c>
    </row>
    <row r="10" spans="2:10" ht="13.5" customHeight="1" thickBot="1">
      <c r="B10" s="223"/>
      <c r="C10" s="195"/>
      <c r="D10" s="194" t="s">
        <v>105</v>
      </c>
      <c r="E10" s="240">
        <v>-0.404</v>
      </c>
      <c r="F10" s="241">
        <v>-0.426</v>
      </c>
      <c r="G10" s="241">
        <v>-0.447</v>
      </c>
      <c r="H10" s="241">
        <v>-0.467</v>
      </c>
      <c r="I10" s="241">
        <v>-0.485</v>
      </c>
      <c r="J10" s="241">
        <v>-0.5</v>
      </c>
    </row>
    <row r="11" spans="2:3" ht="13.5" customHeight="1">
      <c r="B11" s="225"/>
      <c r="C11" s="225"/>
    </row>
    <row r="12" spans="2:3" ht="13.5" customHeight="1" thickBot="1">
      <c r="B12" s="237" t="s">
        <v>137</v>
      </c>
      <c r="C12" s="72"/>
    </row>
    <row r="13" spans="2:12" ht="13.5" customHeight="1" thickBot="1">
      <c r="B13" s="191"/>
      <c r="C13" s="191"/>
      <c r="D13" s="191"/>
      <c r="E13" s="231"/>
      <c r="F13" s="232"/>
      <c r="G13" s="233"/>
      <c r="H13" s="233" t="s">
        <v>138</v>
      </c>
      <c r="I13" s="233"/>
      <c r="J13" s="233"/>
      <c r="K13" s="233"/>
      <c r="L13" s="187"/>
    </row>
    <row r="14" spans="2:12" ht="13.5" customHeight="1" thickBot="1">
      <c r="B14" s="191"/>
      <c r="C14" s="191"/>
      <c r="D14" s="191"/>
      <c r="E14" s="234">
        <v>0.25</v>
      </c>
      <c r="F14" s="235">
        <v>0.5</v>
      </c>
      <c r="G14" s="235">
        <v>0.75</v>
      </c>
      <c r="H14" s="235">
        <v>1</v>
      </c>
      <c r="I14" s="235">
        <v>1.5</v>
      </c>
      <c r="J14" s="235">
        <v>2</v>
      </c>
      <c r="K14" s="235">
        <v>2.5</v>
      </c>
      <c r="L14" s="235">
        <v>3</v>
      </c>
    </row>
    <row r="15" spans="2:12" ht="13.5" customHeight="1" thickBot="1">
      <c r="B15" s="221" t="s">
        <v>93</v>
      </c>
      <c r="C15" s="216"/>
      <c r="D15" s="216" t="s">
        <v>133</v>
      </c>
      <c r="E15" s="219">
        <v>1631.2</v>
      </c>
      <c r="F15" s="220">
        <v>1463</v>
      </c>
      <c r="G15" s="220">
        <v>1308.3</v>
      </c>
      <c r="H15" s="220">
        <v>1166</v>
      </c>
      <c r="I15" s="220">
        <v>914.1</v>
      </c>
      <c r="J15" s="220">
        <v>700.3</v>
      </c>
      <c r="K15" s="220">
        <v>518.3</v>
      </c>
      <c r="L15" s="220">
        <v>363.2</v>
      </c>
    </row>
    <row r="16" spans="2:12" ht="13.5" customHeight="1" thickBot="1">
      <c r="B16" s="221" t="s">
        <v>93</v>
      </c>
      <c r="C16" s="216"/>
      <c r="D16" s="228" t="s">
        <v>132</v>
      </c>
      <c r="E16" s="219">
        <v>1937.5</v>
      </c>
      <c r="F16" s="220">
        <v>1819.9</v>
      </c>
      <c r="G16" s="220">
        <v>1710.9</v>
      </c>
      <c r="H16" s="220">
        <v>1609.8</v>
      </c>
      <c r="I16" s="220">
        <v>1428.9</v>
      </c>
      <c r="J16" s="220">
        <v>1272.8</v>
      </c>
      <c r="K16" s="220">
        <v>1137.7</v>
      </c>
      <c r="L16" s="220">
        <v>1020.5</v>
      </c>
    </row>
    <row r="17" spans="2:12" ht="13.5" customHeight="1" thickBot="1">
      <c r="B17" s="191"/>
      <c r="C17" s="191"/>
      <c r="D17" s="222" t="s">
        <v>105</v>
      </c>
      <c r="E17" s="240">
        <v>0.188</v>
      </c>
      <c r="F17" s="241">
        <v>0.244</v>
      </c>
      <c r="G17" s="241">
        <v>0.308</v>
      </c>
      <c r="H17" s="241">
        <v>0.381</v>
      </c>
      <c r="I17" s="241">
        <v>0.563</v>
      </c>
      <c r="J17" s="241">
        <v>0.818</v>
      </c>
      <c r="K17" s="241">
        <v>1.195</v>
      </c>
      <c r="L17" s="241">
        <v>1.81</v>
      </c>
    </row>
    <row r="18" spans="2:12" ht="13.5" customHeight="1" thickBot="1"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</row>
    <row r="19" spans="2:12" ht="13.5" customHeight="1" thickBot="1">
      <c r="B19" s="221" t="s">
        <v>136</v>
      </c>
      <c r="C19" s="216"/>
      <c r="D19" s="216" t="s">
        <v>133</v>
      </c>
      <c r="E19" s="224">
        <v>1639.5</v>
      </c>
      <c r="F19" s="218">
        <v>1472.2</v>
      </c>
      <c r="G19" s="218">
        <v>1318</v>
      </c>
      <c r="H19" s="218">
        <v>1175.9</v>
      </c>
      <c r="I19" s="218">
        <v>924</v>
      </c>
      <c r="J19" s="218">
        <v>709.4</v>
      </c>
      <c r="K19" s="218">
        <v>526.2</v>
      </c>
      <c r="L19" s="218">
        <v>369.5</v>
      </c>
    </row>
    <row r="20" spans="2:12" ht="13.5" customHeight="1" thickBot="1">
      <c r="B20" s="221" t="s">
        <v>136</v>
      </c>
      <c r="C20" s="216"/>
      <c r="D20" s="228" t="s">
        <v>132</v>
      </c>
      <c r="E20" s="219">
        <v>1270.2</v>
      </c>
      <c r="F20" s="220">
        <v>1044.5</v>
      </c>
      <c r="G20" s="220">
        <v>838.4</v>
      </c>
      <c r="H20" s="220">
        <v>650.2</v>
      </c>
      <c r="I20" s="220">
        <v>321.2</v>
      </c>
      <c r="J20" s="220">
        <v>46.6</v>
      </c>
      <c r="K20" s="220">
        <v>-182.9</v>
      </c>
      <c r="L20" s="220">
        <v>-374.8</v>
      </c>
    </row>
    <row r="21" spans="2:12" ht="13.5" customHeight="1" thickBot="1">
      <c r="B21" s="191"/>
      <c r="C21" s="191"/>
      <c r="D21" s="222" t="s">
        <v>105</v>
      </c>
      <c r="E21" s="240">
        <v>-0.225</v>
      </c>
      <c r="F21" s="241">
        <v>-0.291</v>
      </c>
      <c r="G21" s="241">
        <v>-0.364</v>
      </c>
      <c r="H21" s="241">
        <v>-0.447</v>
      </c>
      <c r="I21" s="241">
        <v>-0.652</v>
      </c>
      <c r="J21" s="241">
        <v>-0.934</v>
      </c>
      <c r="K21" s="241">
        <v>-1.348</v>
      </c>
      <c r="L21" s="241">
        <v>-2.014</v>
      </c>
    </row>
    <row r="22" ht="13.5" customHeight="1"/>
    <row r="23" ht="13.5" customHeight="1" thickBot="1">
      <c r="B23" s="237" t="s">
        <v>139</v>
      </c>
    </row>
    <row r="24" spans="2:7" ht="13.5" customHeight="1" thickBot="1">
      <c r="B24" s="282" t="s">
        <v>140</v>
      </c>
      <c r="C24" s="283"/>
      <c r="D24" s="284"/>
      <c r="E24" s="282" t="s">
        <v>141</v>
      </c>
      <c r="F24" s="283"/>
      <c r="G24" s="284"/>
    </row>
    <row r="25" spans="2:7" ht="13.5" customHeight="1" thickBot="1">
      <c r="B25" s="191"/>
      <c r="C25" s="191"/>
      <c r="D25" s="191"/>
      <c r="E25" s="234" t="s">
        <v>47</v>
      </c>
      <c r="F25" s="235" t="s">
        <v>167</v>
      </c>
      <c r="G25" s="235" t="s">
        <v>121</v>
      </c>
    </row>
    <row r="26" spans="2:7" ht="13.5" customHeight="1" thickBot="1">
      <c r="B26" s="227" t="s">
        <v>142</v>
      </c>
      <c r="C26" s="230" t="s">
        <v>143</v>
      </c>
      <c r="D26" s="230" t="s">
        <v>144</v>
      </c>
      <c r="E26" s="219">
        <v>75.3</v>
      </c>
      <c r="F26" s="220">
        <v>2626</v>
      </c>
      <c r="G26" s="220">
        <v>2550.7</v>
      </c>
    </row>
    <row r="27" spans="2:7" ht="13.5" customHeight="1" thickBot="1">
      <c r="B27" s="226" t="s">
        <v>145</v>
      </c>
      <c r="C27" s="204" t="s">
        <v>143</v>
      </c>
      <c r="D27" s="204" t="s">
        <v>146</v>
      </c>
      <c r="E27" s="219">
        <v>76.7</v>
      </c>
      <c r="F27" s="220">
        <v>2673.3</v>
      </c>
      <c r="G27" s="220">
        <v>2596.6</v>
      </c>
    </row>
    <row r="28" spans="2:7" ht="13.5" customHeight="1" thickBot="1">
      <c r="B28" s="226" t="s">
        <v>147</v>
      </c>
      <c r="C28" s="204" t="s">
        <v>143</v>
      </c>
      <c r="D28" s="204" t="s">
        <v>148</v>
      </c>
      <c r="E28" s="219">
        <v>78</v>
      </c>
      <c r="F28" s="220">
        <v>2721.4</v>
      </c>
      <c r="G28" s="220">
        <v>2643.3</v>
      </c>
    </row>
    <row r="29" spans="2:7" ht="13.5" customHeight="1" thickBot="1">
      <c r="B29" s="226" t="s">
        <v>149</v>
      </c>
      <c r="C29" s="204" t="s">
        <v>143</v>
      </c>
      <c r="D29" s="204" t="s">
        <v>150</v>
      </c>
      <c r="E29" s="219">
        <v>79.5</v>
      </c>
      <c r="F29" s="220">
        <v>2770.3</v>
      </c>
      <c r="G29" s="220">
        <v>2690.9</v>
      </c>
    </row>
    <row r="30" spans="2:7" ht="13.5" customHeight="1" thickBot="1">
      <c r="B30" s="226" t="s">
        <v>151</v>
      </c>
      <c r="C30" s="204" t="s">
        <v>143</v>
      </c>
      <c r="D30" s="204" t="s">
        <v>152</v>
      </c>
      <c r="E30" s="219">
        <v>80.9</v>
      </c>
      <c r="F30" s="220">
        <v>2820.2</v>
      </c>
      <c r="G30" s="220">
        <v>2739.3</v>
      </c>
    </row>
    <row r="31" spans="2:7" ht="13.5" customHeight="1" thickBot="1">
      <c r="B31" s="226" t="s">
        <v>153</v>
      </c>
      <c r="C31" s="204" t="s">
        <v>143</v>
      </c>
      <c r="D31" s="204" t="s">
        <v>154</v>
      </c>
      <c r="E31" s="219">
        <v>106.8</v>
      </c>
      <c r="F31" s="220">
        <v>2719.2</v>
      </c>
      <c r="G31" s="220">
        <v>2612.4</v>
      </c>
    </row>
    <row r="32" spans="2:7" ht="13.5" customHeight="1" thickBot="1">
      <c r="B32" s="226" t="s">
        <v>155</v>
      </c>
      <c r="C32" s="204" t="s">
        <v>143</v>
      </c>
      <c r="D32" s="204" t="s">
        <v>156</v>
      </c>
      <c r="E32" s="219">
        <v>361.9</v>
      </c>
      <c r="F32" s="220">
        <v>2525.3</v>
      </c>
      <c r="G32" s="220">
        <v>2163.4</v>
      </c>
    </row>
    <row r="33" spans="2:7" ht="13.5" customHeight="1" thickBot="1">
      <c r="B33" s="191"/>
      <c r="C33" s="191"/>
      <c r="D33" s="189" t="s">
        <v>157</v>
      </c>
      <c r="E33" s="219">
        <v>859</v>
      </c>
      <c r="F33" s="220">
        <v>18855.6</v>
      </c>
      <c r="G33" s="220">
        <v>17996.6</v>
      </c>
    </row>
    <row r="34" spans="2:7" ht="13.5" customHeight="1" thickBot="1">
      <c r="B34" s="191"/>
      <c r="C34" s="191"/>
      <c r="D34" s="191"/>
      <c r="E34" s="191"/>
      <c r="F34" s="191"/>
      <c r="G34" s="191"/>
    </row>
    <row r="35" spans="2:7" ht="13.5" customHeight="1" thickBot="1">
      <c r="B35" s="282" t="s">
        <v>158</v>
      </c>
      <c r="C35" s="283"/>
      <c r="D35" s="284"/>
      <c r="E35" s="282" t="s">
        <v>141</v>
      </c>
      <c r="F35" s="283"/>
      <c r="G35" s="284"/>
    </row>
    <row r="36" spans="2:7" ht="13.5" customHeight="1" thickBot="1">
      <c r="B36" s="191"/>
      <c r="C36" s="191"/>
      <c r="D36" s="191"/>
      <c r="E36" s="234" t="s">
        <v>47</v>
      </c>
      <c r="F36" s="235" t="s">
        <v>167</v>
      </c>
      <c r="G36" s="235" t="s">
        <v>121</v>
      </c>
    </row>
    <row r="37" spans="2:7" ht="13.5" customHeight="1" thickBot="1">
      <c r="B37" s="221" t="s">
        <v>159</v>
      </c>
      <c r="C37" s="216" t="s">
        <v>143</v>
      </c>
      <c r="D37" s="228" t="s">
        <v>145</v>
      </c>
      <c r="E37" s="220">
        <v>33.6</v>
      </c>
      <c r="F37" s="220">
        <v>2652.3</v>
      </c>
      <c r="G37" s="220">
        <v>2618.7</v>
      </c>
    </row>
    <row r="38" spans="2:7" ht="13.5" customHeight="1" thickBot="1">
      <c r="B38" s="222" t="s">
        <v>160</v>
      </c>
      <c r="C38" s="194" t="s">
        <v>143</v>
      </c>
      <c r="D38" s="229" t="s">
        <v>147</v>
      </c>
      <c r="E38" s="220">
        <v>34.2</v>
      </c>
      <c r="F38" s="220">
        <v>2700</v>
      </c>
      <c r="G38" s="220">
        <v>2665.8</v>
      </c>
    </row>
    <row r="39" spans="2:7" ht="13.5" customHeight="1" thickBot="1">
      <c r="B39" s="222" t="s">
        <v>161</v>
      </c>
      <c r="C39" s="194" t="s">
        <v>143</v>
      </c>
      <c r="D39" s="229" t="s">
        <v>149</v>
      </c>
      <c r="E39" s="220">
        <v>34.8</v>
      </c>
      <c r="F39" s="220">
        <v>2748.6</v>
      </c>
      <c r="G39" s="220">
        <v>2713.8</v>
      </c>
    </row>
    <row r="40" spans="2:7" ht="13.5" customHeight="1" thickBot="1">
      <c r="B40" s="222" t="s">
        <v>162</v>
      </c>
      <c r="C40" s="194" t="s">
        <v>143</v>
      </c>
      <c r="D40" s="229" t="s">
        <v>151</v>
      </c>
      <c r="E40" s="220">
        <v>35.4</v>
      </c>
      <c r="F40" s="220">
        <v>2798</v>
      </c>
      <c r="G40" s="220">
        <v>2762.6</v>
      </c>
    </row>
    <row r="41" spans="2:7" ht="13.5" customHeight="1" thickBot="1">
      <c r="B41" s="222" t="s">
        <v>163</v>
      </c>
      <c r="C41" s="194" t="s">
        <v>143</v>
      </c>
      <c r="D41" s="229" t="s">
        <v>153</v>
      </c>
      <c r="E41" s="220">
        <v>213.8</v>
      </c>
      <c r="F41" s="220">
        <v>2848.4</v>
      </c>
      <c r="G41" s="220">
        <v>2634.6</v>
      </c>
    </row>
    <row r="42" spans="2:7" ht="13.5" customHeight="1" thickBot="1">
      <c r="B42" s="222" t="s">
        <v>164</v>
      </c>
      <c r="C42" s="194" t="s">
        <v>143</v>
      </c>
      <c r="D42" s="229" t="s">
        <v>155</v>
      </c>
      <c r="E42" s="220">
        <v>537.4</v>
      </c>
      <c r="F42" s="220">
        <v>2719.2</v>
      </c>
      <c r="G42" s="220">
        <v>2181.8</v>
      </c>
    </row>
    <row r="43" spans="2:7" ht="13.5" customHeight="1" thickBot="1">
      <c r="B43" s="222" t="s">
        <v>165</v>
      </c>
      <c r="C43" s="194" t="s">
        <v>143</v>
      </c>
      <c r="D43" s="229" t="s">
        <v>166</v>
      </c>
      <c r="E43" s="220">
        <v>2330.6</v>
      </c>
      <c r="F43" s="220">
        <v>2330.6</v>
      </c>
      <c r="G43" s="220">
        <v>0</v>
      </c>
    </row>
    <row r="44" spans="2:7" ht="13.5" customHeight="1" thickBot="1">
      <c r="B44" s="191"/>
      <c r="C44" s="191"/>
      <c r="D44" s="189" t="s">
        <v>157</v>
      </c>
      <c r="E44" s="219">
        <v>3219.8</v>
      </c>
      <c r="F44" s="220">
        <v>18797</v>
      </c>
      <c r="G44" s="220">
        <v>15577.2</v>
      </c>
    </row>
  </sheetData>
  <sheetProtection/>
  <mergeCells count="4">
    <mergeCell ref="B24:D24"/>
    <mergeCell ref="E24:G24"/>
    <mergeCell ref="B35:D35"/>
    <mergeCell ref="E35:G3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1:L30"/>
  <sheetViews>
    <sheetView zoomScalePageLayoutView="0" workbookViewId="0" topLeftCell="A1">
      <selection activeCell="A11" sqref="A11"/>
    </sheetView>
  </sheetViews>
  <sheetFormatPr defaultColWidth="11.421875" defaultRowHeight="15"/>
  <cols>
    <col min="1" max="2" width="9.140625" style="0" customWidth="1"/>
    <col min="3" max="3" width="6.140625" style="0" customWidth="1"/>
    <col min="4" max="4" width="20.57421875" style="0" customWidth="1"/>
    <col min="5" max="16384" width="9.140625" style="0" customWidth="1"/>
  </cols>
  <sheetData>
    <row r="1" ht="15.75" thickBot="1">
      <c r="C1" s="72" t="s">
        <v>113</v>
      </c>
    </row>
    <row r="2" spans="3:12" ht="15.75" thickBot="1">
      <c r="C2" s="185" t="s">
        <v>114</v>
      </c>
      <c r="D2" s="186" t="s">
        <v>115</v>
      </c>
      <c r="E2" s="187">
        <v>2004</v>
      </c>
      <c r="F2" s="187">
        <v>2005</v>
      </c>
      <c r="G2" s="187">
        <v>2006</v>
      </c>
      <c r="H2" s="187">
        <v>2007</v>
      </c>
      <c r="I2" s="187">
        <v>2008</v>
      </c>
      <c r="J2" s="187">
        <v>2009</v>
      </c>
      <c r="K2" s="187">
        <v>2010</v>
      </c>
      <c r="L2" s="188" t="s">
        <v>92</v>
      </c>
    </row>
    <row r="3" spans="3:12" ht="12.75" customHeight="1">
      <c r="C3" s="192">
        <v>1</v>
      </c>
      <c r="D3" s="190" t="s">
        <v>116</v>
      </c>
      <c r="E3" s="191">
        <v>2776.1</v>
      </c>
      <c r="F3" s="191">
        <v>3128.2</v>
      </c>
      <c r="G3" s="191">
        <v>3524.9</v>
      </c>
      <c r="H3" s="191">
        <v>3972</v>
      </c>
      <c r="I3" s="191">
        <v>4475.7</v>
      </c>
      <c r="J3" s="191">
        <v>4772</v>
      </c>
      <c r="K3" s="191">
        <v>4912</v>
      </c>
      <c r="L3" s="191">
        <v>27561</v>
      </c>
    </row>
    <row r="4" spans="3:12" ht="12.75" customHeight="1">
      <c r="C4" s="192">
        <v>2</v>
      </c>
      <c r="D4" s="189" t="s">
        <v>108</v>
      </c>
      <c r="E4" s="202">
        <v>0.01</v>
      </c>
      <c r="F4" s="202">
        <v>0.01</v>
      </c>
      <c r="G4" s="202">
        <v>0.01</v>
      </c>
      <c r="H4" s="202">
        <v>0.01</v>
      </c>
      <c r="I4" s="202">
        <v>0.01</v>
      </c>
      <c r="J4" s="202">
        <v>0</v>
      </c>
      <c r="K4" s="202">
        <v>0</v>
      </c>
      <c r="L4" s="191"/>
    </row>
    <row r="5" spans="3:12" ht="12.75" customHeight="1">
      <c r="C5" s="192">
        <v>3</v>
      </c>
      <c r="D5" s="189" t="s">
        <v>117</v>
      </c>
      <c r="E5" s="202">
        <v>0.0572</v>
      </c>
      <c r="F5" s="202">
        <v>0.0572</v>
      </c>
      <c r="G5" s="202">
        <v>0.0572</v>
      </c>
      <c r="H5" s="202">
        <v>0.0572</v>
      </c>
      <c r="I5" s="202">
        <v>0.0572</v>
      </c>
      <c r="J5" s="203">
        <v>0.0561</v>
      </c>
      <c r="K5" s="203">
        <v>0.0561</v>
      </c>
      <c r="L5" s="192"/>
    </row>
    <row r="6" spans="3:12" ht="12.75" customHeight="1">
      <c r="C6" s="192">
        <v>4</v>
      </c>
      <c r="D6" s="189" t="s">
        <v>118</v>
      </c>
      <c r="E6" s="193">
        <v>10572</v>
      </c>
      <c r="F6" s="193">
        <v>11702</v>
      </c>
      <c r="G6" s="193">
        <v>12953</v>
      </c>
      <c r="H6" s="193">
        <v>14338</v>
      </c>
      <c r="I6" s="193">
        <v>15870</v>
      </c>
      <c r="J6" s="193">
        <v>17549</v>
      </c>
      <c r="K6" s="193">
        <v>19426</v>
      </c>
      <c r="L6" s="191"/>
    </row>
    <row r="7" spans="3:12" ht="12.75" customHeight="1">
      <c r="C7" s="192">
        <v>5</v>
      </c>
      <c r="D7" s="189" t="s">
        <v>119</v>
      </c>
      <c r="E7" s="191">
        <v>0.9459</v>
      </c>
      <c r="F7" s="191">
        <v>0.8546</v>
      </c>
      <c r="G7" s="191">
        <v>0.772</v>
      </c>
      <c r="H7" s="191">
        <v>0.6975</v>
      </c>
      <c r="I7" s="191">
        <v>0.6301</v>
      </c>
      <c r="J7" s="191">
        <v>0.5698</v>
      </c>
      <c r="K7" s="191">
        <v>0.5148</v>
      </c>
      <c r="L7" s="191"/>
    </row>
    <row r="8" spans="3:12" ht="12.75" customHeight="1" thickBot="1">
      <c r="C8" s="204">
        <v>6</v>
      </c>
      <c r="D8" s="194" t="s">
        <v>120</v>
      </c>
      <c r="E8" s="195">
        <v>2626</v>
      </c>
      <c r="F8" s="195">
        <v>2673.3</v>
      </c>
      <c r="G8" s="195">
        <v>2721.4</v>
      </c>
      <c r="H8" s="195">
        <v>2770.3</v>
      </c>
      <c r="I8" s="195">
        <v>2820.2</v>
      </c>
      <c r="J8" s="195">
        <v>2719.2</v>
      </c>
      <c r="K8" s="196">
        <v>2528.6</v>
      </c>
      <c r="L8" s="195">
        <v>18858.9</v>
      </c>
    </row>
    <row r="9" spans="3:12" ht="7.5" customHeight="1">
      <c r="C9" s="192"/>
      <c r="D9" s="191"/>
      <c r="E9" s="191"/>
      <c r="F9" s="191"/>
      <c r="G9" s="191"/>
      <c r="H9" s="191"/>
      <c r="I9" s="191"/>
      <c r="J9" s="191"/>
      <c r="K9" s="191"/>
      <c r="L9" s="191"/>
    </row>
    <row r="10" spans="3:12" ht="12.75" customHeight="1">
      <c r="C10" s="192">
        <v>7</v>
      </c>
      <c r="D10" s="190" t="s">
        <v>121</v>
      </c>
      <c r="E10" s="191">
        <v>2572.4</v>
      </c>
      <c r="F10" s="191">
        <v>2898.6</v>
      </c>
      <c r="G10" s="191">
        <v>3266.2</v>
      </c>
      <c r="H10" s="191">
        <v>3680.5</v>
      </c>
      <c r="I10" s="191">
        <v>4147.2</v>
      </c>
      <c r="J10" s="191">
        <v>4378</v>
      </c>
      <c r="K10" s="191">
        <v>4013.1</v>
      </c>
      <c r="L10" s="191">
        <v>24956</v>
      </c>
    </row>
    <row r="11" spans="3:12" ht="12.75" customHeight="1">
      <c r="C11" s="192">
        <v>8</v>
      </c>
      <c r="D11" s="190" t="s">
        <v>111</v>
      </c>
      <c r="E11" s="191">
        <v>1</v>
      </c>
      <c r="F11" s="191">
        <v>1</v>
      </c>
      <c r="G11" s="191">
        <v>1</v>
      </c>
      <c r="H11" s="191">
        <v>1</v>
      </c>
      <c r="I11" s="191">
        <v>1</v>
      </c>
      <c r="J11" s="191">
        <v>1</v>
      </c>
      <c r="K11" s="191">
        <v>1</v>
      </c>
      <c r="L11" s="191"/>
    </row>
    <row r="12" spans="3:12" ht="12.75" customHeight="1">
      <c r="C12" s="192">
        <v>9</v>
      </c>
      <c r="D12" s="190" t="s">
        <v>112</v>
      </c>
      <c r="E12" s="202">
        <v>0.0085</v>
      </c>
      <c r="F12" s="202">
        <v>0.0085</v>
      </c>
      <c r="G12" s="202">
        <v>0.0085</v>
      </c>
      <c r="H12" s="202">
        <v>0.0085</v>
      </c>
      <c r="I12" s="202">
        <v>0.0085</v>
      </c>
      <c r="J12" s="202">
        <v>0.0085</v>
      </c>
      <c r="K12" s="202">
        <v>0.0085</v>
      </c>
      <c r="L12" s="191"/>
    </row>
    <row r="13" spans="3:12" ht="12.75" customHeight="1">
      <c r="C13" s="192">
        <v>10</v>
      </c>
      <c r="D13" s="189" t="s">
        <v>122</v>
      </c>
      <c r="E13" s="193">
        <v>10085</v>
      </c>
      <c r="F13" s="193">
        <v>11163</v>
      </c>
      <c r="G13" s="193">
        <v>12357</v>
      </c>
      <c r="H13" s="193">
        <v>13678</v>
      </c>
      <c r="I13" s="193">
        <v>15140</v>
      </c>
      <c r="J13" s="193">
        <v>16758</v>
      </c>
      <c r="K13" s="193">
        <v>18550</v>
      </c>
      <c r="L13" s="191"/>
    </row>
    <row r="14" spans="3:12" ht="12.75" customHeight="1">
      <c r="C14" s="192">
        <v>11</v>
      </c>
      <c r="D14" s="189" t="s">
        <v>119</v>
      </c>
      <c r="E14" s="191">
        <v>0.9916</v>
      </c>
      <c r="F14" s="191">
        <v>0.8958</v>
      </c>
      <c r="G14" s="191">
        <v>0.8093</v>
      </c>
      <c r="H14" s="191">
        <v>0.7311</v>
      </c>
      <c r="I14" s="191">
        <v>0.6605</v>
      </c>
      <c r="J14" s="191">
        <v>0.5967</v>
      </c>
      <c r="K14" s="191">
        <v>0.5391</v>
      </c>
      <c r="L14" s="191"/>
    </row>
    <row r="15" spans="3:12" ht="12.75" customHeight="1" thickBot="1">
      <c r="C15" s="204">
        <v>12</v>
      </c>
      <c r="D15" s="194" t="s">
        <v>123</v>
      </c>
      <c r="E15" s="195">
        <v>2550.7</v>
      </c>
      <c r="F15" s="195">
        <v>2596.6</v>
      </c>
      <c r="G15" s="195">
        <v>2643.3</v>
      </c>
      <c r="H15" s="195">
        <v>2690.9</v>
      </c>
      <c r="I15" s="195">
        <v>2739.3</v>
      </c>
      <c r="J15" s="195">
        <v>2612.4</v>
      </c>
      <c r="K15" s="195">
        <v>2163.4</v>
      </c>
      <c r="L15" s="195">
        <v>17996.6</v>
      </c>
    </row>
    <row r="16" spans="3:12" ht="12.75" customHeight="1" thickBot="1">
      <c r="C16" s="205"/>
      <c r="D16" s="197"/>
      <c r="E16" s="198"/>
      <c r="F16" s="198"/>
      <c r="G16" s="198"/>
      <c r="H16" s="198"/>
      <c r="I16" s="198"/>
      <c r="J16" s="198"/>
      <c r="K16" s="198"/>
      <c r="L16" s="198"/>
    </row>
    <row r="17" spans="3:12" ht="12.75" customHeight="1" thickBot="1">
      <c r="C17" s="185"/>
      <c r="D17" s="200" t="s">
        <v>124</v>
      </c>
      <c r="E17" s="187">
        <v>2004</v>
      </c>
      <c r="F17" s="187">
        <v>2005</v>
      </c>
      <c r="G17" s="187">
        <v>2006</v>
      </c>
      <c r="H17" s="187">
        <v>2007</v>
      </c>
      <c r="I17" s="187">
        <v>2008</v>
      </c>
      <c r="J17" s="187">
        <v>2009</v>
      </c>
      <c r="K17" s="187">
        <v>2010</v>
      </c>
      <c r="L17" s="187" t="s">
        <v>92</v>
      </c>
    </row>
    <row r="18" spans="3:12" ht="12.75" customHeight="1">
      <c r="C18" s="192">
        <v>13</v>
      </c>
      <c r="D18" s="190" t="s">
        <v>116</v>
      </c>
      <c r="E18" s="191">
        <v>2803.9</v>
      </c>
      <c r="F18" s="191">
        <v>3159.5</v>
      </c>
      <c r="G18" s="191">
        <v>3560.2</v>
      </c>
      <c r="H18" s="191">
        <v>4011.7</v>
      </c>
      <c r="I18" s="191">
        <v>4520.5</v>
      </c>
      <c r="J18" s="191">
        <v>4772</v>
      </c>
      <c r="K18" s="191">
        <v>4514.3</v>
      </c>
      <c r="L18" s="191">
        <v>27342.1</v>
      </c>
    </row>
    <row r="19" spans="3:12" ht="12.75" customHeight="1">
      <c r="C19" s="192">
        <v>14</v>
      </c>
      <c r="D19" s="189" t="s">
        <v>108</v>
      </c>
      <c r="E19" s="202">
        <v>0.01</v>
      </c>
      <c r="F19" s="202">
        <v>0.01</v>
      </c>
      <c r="G19" s="202">
        <v>0.01</v>
      </c>
      <c r="H19" s="202">
        <v>0.01</v>
      </c>
      <c r="I19" s="202">
        <v>0.01</v>
      </c>
      <c r="J19" s="202">
        <v>0</v>
      </c>
      <c r="K19" s="202">
        <v>0</v>
      </c>
      <c r="L19" s="191"/>
    </row>
    <row r="20" spans="3:12" ht="12.75" customHeight="1">
      <c r="C20" s="192">
        <v>15</v>
      </c>
      <c r="D20" s="189" t="s">
        <v>109</v>
      </c>
      <c r="E20" s="202">
        <v>0.0572</v>
      </c>
      <c r="F20" s="202">
        <v>0.0572</v>
      </c>
      <c r="G20" s="202">
        <v>0.0572</v>
      </c>
      <c r="H20" s="202">
        <v>0.0572</v>
      </c>
      <c r="I20" s="202">
        <v>0.0572</v>
      </c>
      <c r="J20" s="203">
        <v>0.0561</v>
      </c>
      <c r="K20" s="192" t="s">
        <v>110</v>
      </c>
      <c r="L20" s="191"/>
    </row>
    <row r="21" spans="3:12" ht="12.75" customHeight="1">
      <c r="C21" s="192">
        <v>16</v>
      </c>
      <c r="D21" s="189" t="s">
        <v>118</v>
      </c>
      <c r="E21" s="193">
        <v>10572</v>
      </c>
      <c r="F21" s="193">
        <v>11702</v>
      </c>
      <c r="G21" s="193">
        <v>12953</v>
      </c>
      <c r="H21" s="193">
        <v>14338</v>
      </c>
      <c r="I21" s="193">
        <v>15870</v>
      </c>
      <c r="J21" s="193">
        <v>17549</v>
      </c>
      <c r="K21" s="193">
        <v>19345</v>
      </c>
      <c r="L21" s="191"/>
    </row>
    <row r="22" spans="3:12" ht="12.75" customHeight="1">
      <c r="C22" s="192">
        <v>17</v>
      </c>
      <c r="D22" s="189" t="s">
        <v>119</v>
      </c>
      <c r="E22" s="191">
        <v>0.9459</v>
      </c>
      <c r="F22" s="191">
        <v>0.8546</v>
      </c>
      <c r="G22" s="191">
        <v>0.772</v>
      </c>
      <c r="H22" s="191">
        <v>0.6975</v>
      </c>
      <c r="I22" s="191">
        <v>0.6301</v>
      </c>
      <c r="J22" s="191">
        <v>0.5698</v>
      </c>
      <c r="K22" s="191">
        <v>0.5169</v>
      </c>
      <c r="L22" s="191"/>
    </row>
    <row r="23" spans="3:12" ht="12.75" customHeight="1" thickBot="1">
      <c r="C23" s="204">
        <v>18</v>
      </c>
      <c r="D23" s="194" t="s">
        <v>120</v>
      </c>
      <c r="E23" s="195">
        <v>2652.3</v>
      </c>
      <c r="F23" s="195">
        <v>2700</v>
      </c>
      <c r="G23" s="195">
        <v>2748.6</v>
      </c>
      <c r="H23" s="195">
        <v>2798</v>
      </c>
      <c r="I23" s="195">
        <v>2848.4</v>
      </c>
      <c r="J23" s="195">
        <v>2719.2</v>
      </c>
      <c r="K23" s="196">
        <v>2333.6</v>
      </c>
      <c r="L23" s="195">
        <v>18800</v>
      </c>
    </row>
    <row r="24" spans="3:12" ht="12.75" customHeight="1">
      <c r="C24" s="192"/>
      <c r="D24" s="201" t="s">
        <v>125</v>
      </c>
      <c r="E24" s="191"/>
      <c r="F24" s="191"/>
      <c r="G24" s="191"/>
      <c r="H24" s="191"/>
      <c r="I24" s="191"/>
      <c r="J24" s="191"/>
      <c r="K24" s="191"/>
      <c r="L24" s="191"/>
    </row>
    <row r="25" spans="3:12" ht="12.75" customHeight="1">
      <c r="C25" s="192">
        <v>19</v>
      </c>
      <c r="D25" s="190" t="s">
        <v>121</v>
      </c>
      <c r="E25" s="191">
        <v>2898.6</v>
      </c>
      <c r="F25" s="191">
        <v>3266.2</v>
      </c>
      <c r="G25" s="191">
        <v>3680.5</v>
      </c>
      <c r="H25" s="191">
        <v>4147.2</v>
      </c>
      <c r="I25" s="191">
        <v>4378</v>
      </c>
      <c r="J25" s="191">
        <v>4013.1</v>
      </c>
      <c r="K25" s="191">
        <v>0</v>
      </c>
      <c r="L25" s="191">
        <v>22383.6</v>
      </c>
    </row>
    <row r="26" spans="3:12" ht="12.75" customHeight="1">
      <c r="C26" s="192">
        <v>20</v>
      </c>
      <c r="D26" s="190" t="s">
        <v>111</v>
      </c>
      <c r="E26" s="191">
        <v>12</v>
      </c>
      <c r="F26" s="191">
        <v>12</v>
      </c>
      <c r="G26" s="191">
        <v>12</v>
      </c>
      <c r="H26" s="191">
        <v>12</v>
      </c>
      <c r="I26" s="191">
        <v>12</v>
      </c>
      <c r="J26" s="191">
        <v>12</v>
      </c>
      <c r="K26" s="191">
        <v>12</v>
      </c>
      <c r="L26" s="191"/>
    </row>
    <row r="27" spans="3:12" ht="12.75" customHeight="1">
      <c r="C27" s="192">
        <v>21</v>
      </c>
      <c r="D27" s="190" t="s">
        <v>112</v>
      </c>
      <c r="E27" s="202">
        <v>0.1069</v>
      </c>
      <c r="F27" s="202">
        <v>0.1069</v>
      </c>
      <c r="G27" s="202">
        <v>0.1069</v>
      </c>
      <c r="H27" s="202">
        <v>0.1069</v>
      </c>
      <c r="I27" s="202">
        <v>0.1069</v>
      </c>
      <c r="J27" s="202">
        <v>0.1069</v>
      </c>
      <c r="K27" s="202">
        <v>0.1069</v>
      </c>
      <c r="L27" s="191"/>
    </row>
    <row r="28" spans="3:12" ht="12.75" customHeight="1">
      <c r="C28" s="192">
        <v>22</v>
      </c>
      <c r="D28" s="189" t="s">
        <v>122</v>
      </c>
      <c r="E28" s="193">
        <v>11069</v>
      </c>
      <c r="F28" s="193">
        <v>12252</v>
      </c>
      <c r="G28" s="193">
        <v>13562</v>
      </c>
      <c r="H28" s="193">
        <v>15012</v>
      </c>
      <c r="I28" s="193">
        <v>16617</v>
      </c>
      <c r="J28" s="193">
        <v>18394</v>
      </c>
      <c r="K28" s="193">
        <v>20360</v>
      </c>
      <c r="L28" s="191"/>
    </row>
    <row r="29" spans="3:12" ht="12.75" customHeight="1">
      <c r="C29" s="192">
        <v>23</v>
      </c>
      <c r="D29" s="189" t="s">
        <v>119</v>
      </c>
      <c r="E29" s="191">
        <v>0.9034</v>
      </c>
      <c r="F29" s="191">
        <v>0.8162</v>
      </c>
      <c r="G29" s="191">
        <v>0.7373</v>
      </c>
      <c r="H29" s="191">
        <v>0.6661</v>
      </c>
      <c r="I29" s="191">
        <v>0.6018</v>
      </c>
      <c r="J29" s="191">
        <v>0.5437</v>
      </c>
      <c r="K29" s="191">
        <v>0.4912</v>
      </c>
      <c r="L29" s="191"/>
    </row>
    <row r="30" spans="3:12" ht="12.75" customHeight="1" thickBot="1">
      <c r="C30" s="204">
        <v>24</v>
      </c>
      <c r="D30" s="194" t="s">
        <v>123</v>
      </c>
      <c r="E30" s="195">
        <v>2618.7</v>
      </c>
      <c r="F30" s="195">
        <v>2665.8</v>
      </c>
      <c r="G30" s="195">
        <v>2713.8</v>
      </c>
      <c r="H30" s="195">
        <v>2762.6</v>
      </c>
      <c r="I30" s="195">
        <v>2634.6</v>
      </c>
      <c r="J30" s="195">
        <v>2181.8</v>
      </c>
      <c r="K30" s="195">
        <v>0</v>
      </c>
      <c r="L30" s="195">
        <v>15577.2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37"/>
  <sheetViews>
    <sheetView zoomScalePageLayoutView="0" workbookViewId="0" topLeftCell="A1">
      <selection activeCell="L8" sqref="L8"/>
    </sheetView>
  </sheetViews>
  <sheetFormatPr defaultColWidth="11.421875" defaultRowHeight="15"/>
  <cols>
    <col min="1" max="1" width="9.140625" style="0" customWidth="1"/>
    <col min="2" max="2" width="13.140625" style="0" customWidth="1"/>
    <col min="3" max="3" width="2.421875" style="0" customWidth="1"/>
    <col min="4" max="4" width="13.421875" style="0" customWidth="1"/>
    <col min="5" max="5" width="13.28125" style="0" customWidth="1"/>
    <col min="6" max="6" width="9.140625" style="0" customWidth="1"/>
    <col min="7" max="7" width="12.57421875" style="0" customWidth="1"/>
    <col min="8" max="8" width="11.28125" style="0" customWidth="1"/>
    <col min="9" max="9" width="15.00390625" style="0" customWidth="1"/>
    <col min="10" max="10" width="11.421875" style="0" customWidth="1"/>
    <col min="11" max="16384" width="9.140625" style="0" customWidth="1"/>
  </cols>
  <sheetData>
    <row r="2" ht="13.5" customHeight="1" thickBot="1">
      <c r="B2" s="237" t="s">
        <v>168</v>
      </c>
    </row>
    <row r="3" spans="2:10" ht="13.5" customHeight="1">
      <c r="B3" s="288"/>
      <c r="C3" s="288"/>
      <c r="D3" s="285"/>
      <c r="E3" s="242" t="s">
        <v>169</v>
      </c>
      <c r="F3" s="286" t="s">
        <v>171</v>
      </c>
      <c r="G3" s="286" t="s">
        <v>172</v>
      </c>
      <c r="H3" s="243" t="s">
        <v>173</v>
      </c>
      <c r="I3" s="286" t="s">
        <v>119</v>
      </c>
      <c r="J3" s="286" t="s">
        <v>175</v>
      </c>
    </row>
    <row r="4" spans="2:10" ht="13.5" customHeight="1" thickBot="1">
      <c r="B4" s="288"/>
      <c r="C4" s="288"/>
      <c r="D4" s="285"/>
      <c r="E4" s="212" t="s">
        <v>170</v>
      </c>
      <c r="F4" s="287"/>
      <c r="G4" s="287"/>
      <c r="H4" s="213" t="s">
        <v>174</v>
      </c>
      <c r="I4" s="287"/>
      <c r="J4" s="287"/>
    </row>
    <row r="5" spans="2:10" ht="13.5" customHeight="1" thickBot="1">
      <c r="B5" s="194"/>
      <c r="C5" s="194"/>
      <c r="D5" s="195" t="s">
        <v>128</v>
      </c>
      <c r="E5" s="204">
        <v>1</v>
      </c>
      <c r="F5" s="204">
        <v>2</v>
      </c>
      <c r="G5" s="204">
        <v>3</v>
      </c>
      <c r="H5" s="204">
        <v>4</v>
      </c>
      <c r="I5" s="204">
        <v>5</v>
      </c>
      <c r="J5" s="204">
        <v>6</v>
      </c>
    </row>
    <row r="6" spans="2:10" ht="13.5" customHeight="1" thickBot="1">
      <c r="B6" s="222" t="s">
        <v>142</v>
      </c>
      <c r="C6" s="194" t="s">
        <v>143</v>
      </c>
      <c r="D6" s="229" t="s">
        <v>144</v>
      </c>
      <c r="E6" s="257">
        <v>44.4</v>
      </c>
      <c r="F6" s="213">
        <v>48.6</v>
      </c>
      <c r="G6" s="213">
        <v>1136.3</v>
      </c>
      <c r="H6" s="249">
        <v>1.0947</v>
      </c>
      <c r="I6" s="213">
        <v>0.9135</v>
      </c>
      <c r="J6" s="215">
        <v>0.0947</v>
      </c>
    </row>
    <row r="7" spans="2:10" ht="13.5" customHeight="1" thickBot="1">
      <c r="B7" s="222" t="s">
        <v>145</v>
      </c>
      <c r="C7" s="194" t="s">
        <v>143</v>
      </c>
      <c r="D7" s="229" t="s">
        <v>146</v>
      </c>
      <c r="E7" s="257">
        <v>45.2</v>
      </c>
      <c r="F7" s="213">
        <v>54.8</v>
      </c>
      <c r="G7" s="213">
        <v>1280.5</v>
      </c>
      <c r="H7" s="249">
        <v>1.2117</v>
      </c>
      <c r="I7" s="213">
        <v>0.8253</v>
      </c>
      <c r="J7" s="215">
        <v>0.1069</v>
      </c>
    </row>
    <row r="8" spans="2:10" ht="13.5" customHeight="1" thickBot="1">
      <c r="B8" s="222" t="s">
        <v>147</v>
      </c>
      <c r="C8" s="194" t="s">
        <v>143</v>
      </c>
      <c r="D8" s="229" t="s">
        <v>148</v>
      </c>
      <c r="E8" s="257">
        <v>46</v>
      </c>
      <c r="F8" s="213">
        <v>61.7</v>
      </c>
      <c r="G8" s="213">
        <v>1442.8</v>
      </c>
      <c r="H8" s="249">
        <v>1.3413</v>
      </c>
      <c r="I8" s="213">
        <v>0.7456</v>
      </c>
      <c r="J8" s="215">
        <v>0.1069</v>
      </c>
    </row>
    <row r="9" spans="2:10" ht="13.5" customHeight="1" thickBot="1">
      <c r="B9" s="222" t="s">
        <v>149</v>
      </c>
      <c r="C9" s="194" t="s">
        <v>143</v>
      </c>
      <c r="D9" s="229" t="s">
        <v>150</v>
      </c>
      <c r="E9" s="257">
        <v>46.8</v>
      </c>
      <c r="F9" s="213">
        <v>69.5</v>
      </c>
      <c r="G9" s="213">
        <v>1625.8</v>
      </c>
      <c r="H9" s="249">
        <v>1.4847</v>
      </c>
      <c r="I9" s="213">
        <v>0.6736</v>
      </c>
      <c r="J9" s="215">
        <v>0.1069</v>
      </c>
    </row>
    <row r="10" spans="2:10" ht="13.5" customHeight="1" thickBot="1">
      <c r="B10" s="222" t="s">
        <v>151</v>
      </c>
      <c r="C10" s="194" t="s">
        <v>143</v>
      </c>
      <c r="D10" s="229" t="s">
        <v>152</v>
      </c>
      <c r="E10" s="257">
        <v>47.7</v>
      </c>
      <c r="F10" s="213">
        <v>78.3</v>
      </c>
      <c r="G10" s="257">
        <v>1832</v>
      </c>
      <c r="H10" s="249">
        <v>1.6434</v>
      </c>
      <c r="I10" s="213">
        <v>0.6085</v>
      </c>
      <c r="J10" s="215">
        <v>0.1069</v>
      </c>
    </row>
    <row r="11" spans="2:10" ht="13.5" customHeight="1" thickBot="1">
      <c r="B11" s="222" t="s">
        <v>153</v>
      </c>
      <c r="C11" s="194" t="s">
        <v>143</v>
      </c>
      <c r="D11" s="229" t="s">
        <v>154</v>
      </c>
      <c r="E11" s="257">
        <v>43.9</v>
      </c>
      <c r="F11" s="213">
        <v>79.7</v>
      </c>
      <c r="G11" s="213">
        <v>1864.7</v>
      </c>
      <c r="H11" s="249">
        <v>1.8177</v>
      </c>
      <c r="I11" s="213">
        <v>0.5501</v>
      </c>
      <c r="J11" s="215">
        <v>0.1061</v>
      </c>
    </row>
    <row r="12" spans="2:10" ht="13.5" customHeight="1" thickBot="1">
      <c r="B12" s="222" t="s">
        <v>155</v>
      </c>
      <c r="C12" s="194" t="s">
        <v>143</v>
      </c>
      <c r="D12" s="229" t="s">
        <v>156</v>
      </c>
      <c r="E12" s="257">
        <v>33</v>
      </c>
      <c r="F12" s="213">
        <v>66.3</v>
      </c>
      <c r="G12" s="213">
        <v>1550.7</v>
      </c>
      <c r="H12" s="249">
        <v>2.0068</v>
      </c>
      <c r="I12" s="213">
        <v>0.4983</v>
      </c>
      <c r="J12" s="215">
        <v>0.104</v>
      </c>
    </row>
    <row r="13" ht="13.5" customHeight="1">
      <c r="B13" s="244"/>
    </row>
    <row r="14" ht="13.5" customHeight="1" thickBot="1">
      <c r="B14" s="237" t="s">
        <v>181</v>
      </c>
    </row>
    <row r="15" spans="2:10" ht="13.5" customHeight="1">
      <c r="B15" s="288"/>
      <c r="C15" s="288"/>
      <c r="D15" s="285"/>
      <c r="E15" s="242" t="s">
        <v>169</v>
      </c>
      <c r="F15" s="286" t="s">
        <v>176</v>
      </c>
      <c r="G15" s="286" t="s">
        <v>177</v>
      </c>
      <c r="H15" s="286" t="s">
        <v>178</v>
      </c>
      <c r="I15" s="243" t="s">
        <v>179</v>
      </c>
      <c r="J15" s="286" t="s">
        <v>105</v>
      </c>
    </row>
    <row r="16" spans="2:10" ht="13.5" customHeight="1" thickBot="1">
      <c r="B16" s="288"/>
      <c r="C16" s="288"/>
      <c r="D16" s="285"/>
      <c r="E16" s="212" t="s">
        <v>170</v>
      </c>
      <c r="F16" s="287"/>
      <c r="G16" s="287"/>
      <c r="H16" s="287"/>
      <c r="I16" s="213" t="s">
        <v>180</v>
      </c>
      <c r="J16" s="287"/>
    </row>
    <row r="17" spans="2:10" ht="13.5" customHeight="1" thickBot="1">
      <c r="B17" s="189"/>
      <c r="C17" s="189"/>
      <c r="D17" s="191" t="s">
        <v>128</v>
      </c>
      <c r="E17" s="192">
        <v>1</v>
      </c>
      <c r="F17" s="192">
        <v>2</v>
      </c>
      <c r="G17" s="192">
        <v>3</v>
      </c>
      <c r="H17" s="192">
        <v>4</v>
      </c>
      <c r="I17" s="192">
        <v>5</v>
      </c>
      <c r="J17" s="192">
        <v>6</v>
      </c>
    </row>
    <row r="18" spans="2:10" ht="13.5" customHeight="1" thickBot="1">
      <c r="B18" s="221" t="s">
        <v>142</v>
      </c>
      <c r="C18" s="216" t="s">
        <v>143</v>
      </c>
      <c r="D18" s="216" t="s">
        <v>144</v>
      </c>
      <c r="E18" s="254">
        <v>44.4</v>
      </c>
      <c r="F18" s="236">
        <v>1136.3</v>
      </c>
      <c r="G18" s="248">
        <v>0.1069</v>
      </c>
      <c r="H18" s="250">
        <v>1.1069</v>
      </c>
      <c r="I18" s="236">
        <v>43.9</v>
      </c>
      <c r="J18" s="251">
        <v>-0.011</v>
      </c>
    </row>
    <row r="19" spans="2:10" ht="13.5" customHeight="1" thickBot="1">
      <c r="B19" s="222" t="s">
        <v>145</v>
      </c>
      <c r="C19" s="194" t="s">
        <v>143</v>
      </c>
      <c r="D19" s="194" t="s">
        <v>146</v>
      </c>
      <c r="E19" s="255">
        <v>45.2</v>
      </c>
      <c r="F19" s="213">
        <v>1280.5</v>
      </c>
      <c r="G19" s="215">
        <v>0.1069</v>
      </c>
      <c r="H19" s="249">
        <v>1.2252</v>
      </c>
      <c r="I19" s="213">
        <v>44.7</v>
      </c>
      <c r="J19" s="252">
        <v>-0.011</v>
      </c>
    </row>
    <row r="20" spans="2:10" ht="13.5" customHeight="1" thickBot="1">
      <c r="B20" s="222" t="s">
        <v>147</v>
      </c>
      <c r="C20" s="194" t="s">
        <v>143</v>
      </c>
      <c r="D20" s="194" t="s">
        <v>148</v>
      </c>
      <c r="E20" s="255">
        <v>46</v>
      </c>
      <c r="F20" s="213">
        <v>1442.8</v>
      </c>
      <c r="G20" s="215">
        <v>0.1069</v>
      </c>
      <c r="H20" s="249">
        <v>1.3562</v>
      </c>
      <c r="I20" s="213">
        <v>45.5</v>
      </c>
      <c r="J20" s="252">
        <v>-0.011</v>
      </c>
    </row>
    <row r="21" spans="2:10" ht="13.5" customHeight="1" thickBot="1">
      <c r="B21" s="222" t="s">
        <v>149</v>
      </c>
      <c r="C21" s="194" t="s">
        <v>143</v>
      </c>
      <c r="D21" s="194" t="s">
        <v>150</v>
      </c>
      <c r="E21" s="255">
        <v>46.8</v>
      </c>
      <c r="F21" s="213">
        <v>1625.8</v>
      </c>
      <c r="G21" s="215">
        <v>0.1069</v>
      </c>
      <c r="H21" s="249">
        <v>1.5012</v>
      </c>
      <c r="I21" s="213">
        <v>46.3</v>
      </c>
      <c r="J21" s="252">
        <v>-0.011</v>
      </c>
    </row>
    <row r="22" spans="2:10" ht="13.5" customHeight="1" thickBot="1">
      <c r="B22" s="222" t="s">
        <v>151</v>
      </c>
      <c r="C22" s="194" t="s">
        <v>143</v>
      </c>
      <c r="D22" s="194" t="s">
        <v>152</v>
      </c>
      <c r="E22" s="255">
        <v>47.7</v>
      </c>
      <c r="F22" s="257">
        <v>1832</v>
      </c>
      <c r="G22" s="215">
        <v>0.1069</v>
      </c>
      <c r="H22" s="249">
        <v>1.6617</v>
      </c>
      <c r="I22" s="213">
        <v>47.1</v>
      </c>
      <c r="J22" s="252">
        <v>-0.011</v>
      </c>
    </row>
    <row r="23" spans="2:10" ht="13.5" customHeight="1" thickBot="1">
      <c r="B23" s="222" t="s">
        <v>153</v>
      </c>
      <c r="C23" s="194" t="s">
        <v>143</v>
      </c>
      <c r="D23" s="194" t="s">
        <v>154</v>
      </c>
      <c r="E23" s="255">
        <v>43.9</v>
      </c>
      <c r="F23" s="213">
        <v>1864.7</v>
      </c>
      <c r="G23" s="215">
        <v>0.1069</v>
      </c>
      <c r="H23" s="249">
        <v>1.8394</v>
      </c>
      <c r="I23" s="213">
        <v>43.4</v>
      </c>
      <c r="J23" s="252">
        <v>-0.012</v>
      </c>
    </row>
    <row r="24" spans="2:10" ht="13.5" customHeight="1" thickBot="1">
      <c r="B24" s="222" t="s">
        <v>155</v>
      </c>
      <c r="C24" s="194" t="s">
        <v>143</v>
      </c>
      <c r="D24" s="194" t="s">
        <v>156</v>
      </c>
      <c r="E24" s="256">
        <v>33</v>
      </c>
      <c r="F24" s="213">
        <v>1550.7</v>
      </c>
      <c r="G24" s="215">
        <v>0.1069</v>
      </c>
      <c r="H24" s="249">
        <v>2.036</v>
      </c>
      <c r="I24" s="246">
        <v>32.6</v>
      </c>
      <c r="J24" s="253">
        <v>-0.014</v>
      </c>
    </row>
    <row r="25" spans="2:10" s="263" customFormat="1" ht="13.5" customHeight="1" thickBot="1">
      <c r="B25" s="258"/>
      <c r="C25" s="258"/>
      <c r="D25" s="259" t="s">
        <v>157</v>
      </c>
      <c r="E25" s="260">
        <v>307</v>
      </c>
      <c r="F25" s="208"/>
      <c r="G25" s="208"/>
      <c r="H25" s="208"/>
      <c r="I25" s="261">
        <v>303.5</v>
      </c>
      <c r="J25" s="262">
        <v>-0.011</v>
      </c>
    </row>
    <row r="26" spans="2:10" ht="13.5" customHeight="1" thickBot="1">
      <c r="B26" s="191"/>
      <c r="C26" s="191"/>
      <c r="D26" s="191"/>
      <c r="E26" s="192"/>
      <c r="F26" s="192"/>
      <c r="G26" s="192"/>
      <c r="H26" s="192"/>
      <c r="I26" s="192"/>
      <c r="J26" s="192"/>
    </row>
    <row r="27" spans="2:10" ht="13.5" customHeight="1">
      <c r="B27" s="288"/>
      <c r="C27" s="288"/>
      <c r="D27" s="285"/>
      <c r="E27" s="242" t="s">
        <v>169</v>
      </c>
      <c r="F27" s="286" t="s">
        <v>176</v>
      </c>
      <c r="G27" s="286" t="s">
        <v>177</v>
      </c>
      <c r="H27" s="286" t="s">
        <v>178</v>
      </c>
      <c r="I27" s="243" t="s">
        <v>179</v>
      </c>
      <c r="J27" s="286" t="s">
        <v>105</v>
      </c>
    </row>
    <row r="28" spans="2:10" ht="13.5" customHeight="1" thickBot="1">
      <c r="B28" s="289"/>
      <c r="C28" s="289"/>
      <c r="D28" s="290"/>
      <c r="E28" s="212" t="s">
        <v>170</v>
      </c>
      <c r="F28" s="287"/>
      <c r="G28" s="287"/>
      <c r="H28" s="287"/>
      <c r="I28" s="213" t="s">
        <v>180</v>
      </c>
      <c r="J28" s="287"/>
    </row>
    <row r="29" spans="2:10" ht="13.5" customHeight="1" thickBot="1">
      <c r="B29" s="221" t="s">
        <v>159</v>
      </c>
      <c r="C29" s="216" t="s">
        <v>143</v>
      </c>
      <c r="D29" s="216" t="s">
        <v>145</v>
      </c>
      <c r="E29" s="212">
        <v>44.8</v>
      </c>
      <c r="F29" s="213">
        <v>1136.3</v>
      </c>
      <c r="G29" s="215">
        <v>0.1069</v>
      </c>
      <c r="H29" s="249">
        <v>1.1069</v>
      </c>
      <c r="I29" s="213">
        <v>43.9</v>
      </c>
      <c r="J29" s="252">
        <v>-0.019</v>
      </c>
    </row>
    <row r="30" spans="2:10" ht="13.5" customHeight="1" thickBot="1">
      <c r="B30" s="222" t="s">
        <v>160</v>
      </c>
      <c r="C30" s="194" t="s">
        <v>143</v>
      </c>
      <c r="D30" s="194" t="s">
        <v>147</v>
      </c>
      <c r="E30" s="212">
        <v>45.6</v>
      </c>
      <c r="F30" s="213">
        <v>1280.5</v>
      </c>
      <c r="G30" s="215">
        <v>0.1069</v>
      </c>
      <c r="H30" s="249">
        <v>1.2252</v>
      </c>
      <c r="I30" s="213">
        <v>44.7</v>
      </c>
      <c r="J30" s="252">
        <v>-0.019</v>
      </c>
    </row>
    <row r="31" spans="2:10" ht="13.5" customHeight="1" thickBot="1">
      <c r="B31" s="222" t="s">
        <v>161</v>
      </c>
      <c r="C31" s="194" t="s">
        <v>143</v>
      </c>
      <c r="D31" s="194" t="s">
        <v>149</v>
      </c>
      <c r="E31" s="212">
        <v>46.4</v>
      </c>
      <c r="F31" s="213">
        <v>1442.8</v>
      </c>
      <c r="G31" s="215">
        <v>0.1069</v>
      </c>
      <c r="H31" s="249">
        <v>1.3562</v>
      </c>
      <c r="I31" s="213">
        <v>45.5</v>
      </c>
      <c r="J31" s="252">
        <v>-0.019</v>
      </c>
    </row>
    <row r="32" spans="2:10" ht="13.5" customHeight="1" thickBot="1">
      <c r="B32" s="222" t="s">
        <v>162</v>
      </c>
      <c r="C32" s="194" t="s">
        <v>143</v>
      </c>
      <c r="D32" s="194" t="s">
        <v>151</v>
      </c>
      <c r="E32" s="212">
        <v>47.2</v>
      </c>
      <c r="F32" s="213">
        <v>1625.8</v>
      </c>
      <c r="G32" s="215">
        <v>0.1069</v>
      </c>
      <c r="H32" s="249">
        <v>1.5012</v>
      </c>
      <c r="I32" s="213">
        <v>46.3</v>
      </c>
      <c r="J32" s="252">
        <v>-0.019</v>
      </c>
    </row>
    <row r="33" spans="2:10" ht="13.5" customHeight="1" thickBot="1">
      <c r="B33" s="222" t="s">
        <v>163</v>
      </c>
      <c r="C33" s="194" t="s">
        <v>143</v>
      </c>
      <c r="D33" s="194" t="s">
        <v>153</v>
      </c>
      <c r="E33" s="212">
        <v>48.1</v>
      </c>
      <c r="F33" s="257">
        <v>1832</v>
      </c>
      <c r="G33" s="215">
        <v>0.1069</v>
      </c>
      <c r="H33" s="249">
        <v>1.6617</v>
      </c>
      <c r="I33" s="213">
        <v>47.1</v>
      </c>
      <c r="J33" s="252">
        <v>-0.019</v>
      </c>
    </row>
    <row r="34" spans="2:10" ht="13.5" customHeight="1" thickBot="1">
      <c r="B34" s="222" t="s">
        <v>164</v>
      </c>
      <c r="C34" s="194" t="s">
        <v>143</v>
      </c>
      <c r="D34" s="194" t="s">
        <v>155</v>
      </c>
      <c r="E34" s="212">
        <v>44.2</v>
      </c>
      <c r="F34" s="213">
        <v>1864.7</v>
      </c>
      <c r="G34" s="215">
        <v>0.1069</v>
      </c>
      <c r="H34" s="249">
        <v>1.8394</v>
      </c>
      <c r="I34" s="213">
        <v>43.4</v>
      </c>
      <c r="J34" s="252">
        <v>-0.02</v>
      </c>
    </row>
    <row r="35" spans="2:10" ht="13.5" customHeight="1" thickBot="1">
      <c r="B35" s="222" t="s">
        <v>165</v>
      </c>
      <c r="C35" s="194" t="s">
        <v>143</v>
      </c>
      <c r="D35" s="194" t="s">
        <v>166</v>
      </c>
      <c r="E35" s="245">
        <v>33.3</v>
      </c>
      <c r="F35" s="213">
        <v>1550.7</v>
      </c>
      <c r="G35" s="215">
        <v>0.1069</v>
      </c>
      <c r="H35" s="249">
        <v>2.036</v>
      </c>
      <c r="I35" s="246">
        <v>32.6</v>
      </c>
      <c r="J35" s="253">
        <v>-0.023</v>
      </c>
    </row>
    <row r="36" spans="2:10" s="263" customFormat="1" ht="13.5" customHeight="1" thickBot="1">
      <c r="B36" s="258"/>
      <c r="C36" s="258"/>
      <c r="D36" s="259" t="s">
        <v>157</v>
      </c>
      <c r="E36" s="186">
        <v>309.6</v>
      </c>
      <c r="F36" s="208"/>
      <c r="G36" s="208"/>
      <c r="H36" s="208"/>
      <c r="I36" s="261">
        <v>303.5</v>
      </c>
      <c r="J36" s="262">
        <v>-0.02</v>
      </c>
    </row>
    <row r="37" ht="13.5" customHeight="1">
      <c r="B37" s="244"/>
    </row>
  </sheetData>
  <sheetProtection/>
  <mergeCells count="21">
    <mergeCell ref="H27:H28"/>
    <mergeCell ref="H15:H16"/>
    <mergeCell ref="J15:J16"/>
    <mergeCell ref="B3:B4"/>
    <mergeCell ref="C3:C4"/>
    <mergeCell ref="J27:J28"/>
    <mergeCell ref="B27:B28"/>
    <mergeCell ref="C27:C28"/>
    <mergeCell ref="D27:D28"/>
    <mergeCell ref="F27:F28"/>
    <mergeCell ref="G27:G28"/>
    <mergeCell ref="D3:D4"/>
    <mergeCell ref="F3:F4"/>
    <mergeCell ref="G3:G4"/>
    <mergeCell ref="I3:I4"/>
    <mergeCell ref="J3:J4"/>
    <mergeCell ref="B15:B16"/>
    <mergeCell ref="C15:C16"/>
    <mergeCell ref="D15:D16"/>
    <mergeCell ref="F15:F16"/>
    <mergeCell ref="G15:G1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J14"/>
  <sheetViews>
    <sheetView zoomScalePageLayoutView="0" workbookViewId="0" topLeftCell="A1">
      <selection activeCell="B17" sqref="B17"/>
    </sheetView>
  </sheetViews>
  <sheetFormatPr defaultColWidth="11.421875" defaultRowHeight="15"/>
  <cols>
    <col min="1" max="1" width="9.140625" style="0" customWidth="1"/>
    <col min="2" max="2" width="20.7109375" style="0" customWidth="1"/>
    <col min="3" max="16384" width="9.140625" style="0" customWidth="1"/>
  </cols>
  <sheetData>
    <row r="3" ht="17.25" thickBot="1">
      <c r="B3" s="237" t="s">
        <v>182</v>
      </c>
    </row>
    <row r="4" spans="2:8" ht="15.75" thickBot="1">
      <c r="B4" s="191"/>
      <c r="C4" s="231"/>
      <c r="D4" s="232"/>
      <c r="E4" s="233" t="s">
        <v>108</v>
      </c>
      <c r="F4" s="233"/>
      <c r="G4" s="233"/>
      <c r="H4" s="187"/>
    </row>
    <row r="5" spans="2:8" ht="15.75" thickBot="1">
      <c r="B5" s="191"/>
      <c r="C5" s="268">
        <v>0</v>
      </c>
      <c r="D5" s="269">
        <v>0.005</v>
      </c>
      <c r="E5" s="269">
        <v>0.01</v>
      </c>
      <c r="F5" s="269">
        <v>0.015</v>
      </c>
      <c r="G5" s="269">
        <v>0.02</v>
      </c>
      <c r="H5" s="269">
        <v>0.025</v>
      </c>
    </row>
    <row r="6" spans="2:8" ht="15.75" thickBot="1">
      <c r="B6" s="221" t="s">
        <v>183</v>
      </c>
      <c r="C6" s="270">
        <v>-0.02</v>
      </c>
      <c r="D6" s="271">
        <v>-0.02</v>
      </c>
      <c r="E6" s="271">
        <v>-0.02</v>
      </c>
      <c r="F6" s="271">
        <v>-0.02</v>
      </c>
      <c r="G6" s="271">
        <v>-0.019</v>
      </c>
      <c r="H6" s="271">
        <v>-0.019</v>
      </c>
    </row>
    <row r="7" spans="2:8" ht="15.75" thickBot="1">
      <c r="B7" s="222" t="s">
        <v>184</v>
      </c>
      <c r="C7" s="270">
        <v>-0.012</v>
      </c>
      <c r="D7" s="271">
        <v>-0.012</v>
      </c>
      <c r="E7" s="271">
        <v>-0.011</v>
      </c>
      <c r="F7" s="271">
        <v>-0.011</v>
      </c>
      <c r="G7" s="271">
        <v>-0.011</v>
      </c>
      <c r="H7" s="271">
        <v>-0.011</v>
      </c>
    </row>
    <row r="8" ht="15.75">
      <c r="B8" s="244"/>
    </row>
    <row r="9" ht="15.75">
      <c r="B9" s="244"/>
    </row>
    <row r="10" ht="17.25" thickBot="1">
      <c r="B10" s="237" t="s">
        <v>185</v>
      </c>
    </row>
    <row r="11" spans="2:10" ht="15.75" thickBot="1">
      <c r="B11" s="191"/>
      <c r="C11" s="264"/>
      <c r="D11" s="265"/>
      <c r="E11" s="265"/>
      <c r="F11" s="265" t="s">
        <v>138</v>
      </c>
      <c r="G11" s="265"/>
      <c r="H11" s="265"/>
      <c r="I11" s="265"/>
      <c r="J11" s="266"/>
    </row>
    <row r="12" spans="2:10" ht="15.75" thickBot="1">
      <c r="B12" s="191"/>
      <c r="C12" s="267">
        <v>0.25</v>
      </c>
      <c r="D12" s="187">
        <v>0.5</v>
      </c>
      <c r="E12" s="187">
        <v>0.75</v>
      </c>
      <c r="F12" s="187">
        <v>1</v>
      </c>
      <c r="G12" s="187">
        <v>1.5</v>
      </c>
      <c r="H12" s="187">
        <v>2</v>
      </c>
      <c r="I12" s="187">
        <v>2.5</v>
      </c>
      <c r="J12" s="187">
        <v>3</v>
      </c>
    </row>
    <row r="13" spans="2:10" ht="15.75" thickBot="1">
      <c r="B13" s="221" t="s">
        <v>183</v>
      </c>
      <c r="C13" s="270">
        <v>-0.012</v>
      </c>
      <c r="D13" s="271">
        <v>-0.015</v>
      </c>
      <c r="E13" s="271">
        <v>-0.017</v>
      </c>
      <c r="F13" s="271">
        <v>-0.02</v>
      </c>
      <c r="G13" s="271">
        <v>-0.025</v>
      </c>
      <c r="H13" s="271">
        <v>-0.03</v>
      </c>
      <c r="I13" s="271">
        <v>-0.035</v>
      </c>
      <c r="J13" s="271">
        <v>-0.04</v>
      </c>
    </row>
    <row r="14" spans="2:10" ht="15.75" thickBot="1">
      <c r="B14" s="222" t="s">
        <v>184</v>
      </c>
      <c r="C14" s="270">
        <v>-0.007</v>
      </c>
      <c r="D14" s="271">
        <v>-0.009</v>
      </c>
      <c r="E14" s="271">
        <v>-0.01</v>
      </c>
      <c r="F14" s="271">
        <v>-0.011</v>
      </c>
      <c r="G14" s="271">
        <v>-0.014</v>
      </c>
      <c r="H14" s="271">
        <v>-0.017</v>
      </c>
      <c r="I14" s="271">
        <v>-0.02</v>
      </c>
      <c r="J14" s="271">
        <v>-0.023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E16"/>
  <sheetViews>
    <sheetView zoomScalePageLayoutView="0" workbookViewId="0" topLeftCell="A1">
      <selection activeCell="H8" sqref="H8"/>
    </sheetView>
  </sheetViews>
  <sheetFormatPr defaultColWidth="11.421875" defaultRowHeight="15"/>
  <cols>
    <col min="1" max="2" width="9.140625" style="0" customWidth="1"/>
    <col min="3" max="5" width="20.7109375" style="0" customWidth="1"/>
    <col min="6" max="16384" width="9.140625" style="0" customWidth="1"/>
  </cols>
  <sheetData>
    <row r="2" ht="17.25" thickBot="1">
      <c r="B2" s="237" t="s">
        <v>186</v>
      </c>
    </row>
    <row r="3" spans="2:5" ht="30" customHeight="1" thickBot="1">
      <c r="B3" s="192"/>
      <c r="C3" s="185" t="s">
        <v>187</v>
      </c>
      <c r="D3" s="236" t="s">
        <v>188</v>
      </c>
      <c r="E3" s="236" t="s">
        <v>189</v>
      </c>
    </row>
    <row r="4" spans="2:5" ht="15.75" thickBot="1">
      <c r="B4" s="272">
        <v>37936</v>
      </c>
      <c r="C4" s="212">
        <v>303.5</v>
      </c>
      <c r="D4" s="213">
        <v>307</v>
      </c>
      <c r="E4" s="215">
        <v>-0.011</v>
      </c>
    </row>
    <row r="5" spans="2:5" ht="15.75" thickBot="1">
      <c r="B5" s="272">
        <v>37966</v>
      </c>
      <c r="C5" s="212">
        <v>303.5</v>
      </c>
      <c r="D5" s="213">
        <v>309.6</v>
      </c>
      <c r="E5" s="215">
        <v>-0.02</v>
      </c>
    </row>
    <row r="6" spans="2:5" ht="15.75" thickBot="1">
      <c r="B6" s="272">
        <v>37997</v>
      </c>
      <c r="C6" s="212">
        <v>300.8</v>
      </c>
      <c r="D6" s="213">
        <v>304.2</v>
      </c>
      <c r="E6" s="215">
        <v>-0.011</v>
      </c>
    </row>
    <row r="7" spans="2:5" ht="15.75" thickBot="1">
      <c r="B7" s="272">
        <v>38028</v>
      </c>
      <c r="C7" s="212">
        <v>300.2</v>
      </c>
      <c r="D7" s="213">
        <v>299.5</v>
      </c>
      <c r="E7" s="215">
        <v>0.002</v>
      </c>
    </row>
    <row r="8" spans="2:5" ht="15.75" thickBot="1">
      <c r="B8" s="272">
        <v>38057</v>
      </c>
      <c r="C8" s="212">
        <v>299.2</v>
      </c>
      <c r="D8" s="213">
        <v>295.5</v>
      </c>
      <c r="E8" s="215">
        <v>0.012</v>
      </c>
    </row>
    <row r="9" spans="2:5" ht="15.75" thickBot="1">
      <c r="B9" s="272">
        <v>38088</v>
      </c>
      <c r="C9" s="212">
        <v>297.9</v>
      </c>
      <c r="D9" s="213">
        <v>292.3</v>
      </c>
      <c r="E9" s="215">
        <v>0.019</v>
      </c>
    </row>
    <row r="10" spans="2:5" ht="15.75" thickBot="1">
      <c r="B10" s="272">
        <v>38118</v>
      </c>
      <c r="C10" s="212">
        <v>296.2</v>
      </c>
      <c r="D10" s="213">
        <v>289.7</v>
      </c>
      <c r="E10" s="215">
        <v>0.022</v>
      </c>
    </row>
    <row r="11" spans="2:5" ht="15.75" thickBot="1">
      <c r="B11" s="272">
        <v>38149</v>
      </c>
      <c r="C11" s="212">
        <v>294.3</v>
      </c>
      <c r="D11" s="213">
        <v>287.9</v>
      </c>
      <c r="E11" s="215">
        <v>0.022</v>
      </c>
    </row>
    <row r="12" spans="2:5" ht="15.75" thickBot="1">
      <c r="B12" s="272">
        <v>38179</v>
      </c>
      <c r="C12" s="212">
        <v>292.2</v>
      </c>
      <c r="D12" s="213">
        <v>286.9</v>
      </c>
      <c r="E12" s="215">
        <v>0.018</v>
      </c>
    </row>
    <row r="13" spans="2:5" ht="15.75" thickBot="1">
      <c r="B13" s="272">
        <v>38210</v>
      </c>
      <c r="C13" s="212">
        <v>290</v>
      </c>
      <c r="D13" s="213">
        <v>286.6</v>
      </c>
      <c r="E13" s="215">
        <v>0.012</v>
      </c>
    </row>
    <row r="14" spans="2:5" ht="15.75" thickBot="1">
      <c r="B14" s="272">
        <v>38241</v>
      </c>
      <c r="C14" s="212">
        <v>288.2</v>
      </c>
      <c r="D14" s="213">
        <v>287.1</v>
      </c>
      <c r="E14" s="215">
        <v>0.004</v>
      </c>
    </row>
    <row r="15" spans="2:5" ht="15.75" thickBot="1">
      <c r="B15" s="272">
        <v>38271</v>
      </c>
      <c r="C15" s="212">
        <v>287.4</v>
      </c>
      <c r="D15" s="213">
        <v>288.5</v>
      </c>
      <c r="E15" s="215">
        <v>-0.004</v>
      </c>
    </row>
    <row r="16" spans="2:5" ht="15.75" thickBot="1">
      <c r="B16" s="272">
        <v>38302</v>
      </c>
      <c r="C16" s="212">
        <v>287.3</v>
      </c>
      <c r="D16" s="213">
        <v>290.7</v>
      </c>
      <c r="E16" s="215">
        <v>-0.012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K20"/>
  <sheetViews>
    <sheetView zoomScalePageLayoutView="0" workbookViewId="0" topLeftCell="A1">
      <selection activeCell="D23" sqref="D23"/>
    </sheetView>
  </sheetViews>
  <sheetFormatPr defaultColWidth="11.421875" defaultRowHeight="15"/>
  <cols>
    <col min="1" max="1" width="9.140625" style="0" customWidth="1"/>
    <col min="2" max="2" width="5.00390625" style="0" customWidth="1"/>
    <col min="3" max="3" width="21.140625" style="0" customWidth="1"/>
    <col min="4" max="16384" width="9.140625" style="0" customWidth="1"/>
  </cols>
  <sheetData>
    <row r="2" ht="17.25" thickBot="1">
      <c r="B2" s="237" t="s">
        <v>190</v>
      </c>
    </row>
    <row r="3" spans="2:11" ht="15.75" thickBot="1">
      <c r="B3" s="192" t="s">
        <v>191</v>
      </c>
      <c r="C3" s="190"/>
      <c r="D3" s="267">
        <v>2003</v>
      </c>
      <c r="E3" s="187">
        <v>2004</v>
      </c>
      <c r="F3" s="187">
        <v>2005</v>
      </c>
      <c r="G3" s="187">
        <v>2006</v>
      </c>
      <c r="H3" s="187">
        <v>2007</v>
      </c>
      <c r="I3" s="187">
        <v>2008</v>
      </c>
      <c r="J3" s="187">
        <v>2009</v>
      </c>
      <c r="K3" s="187">
        <v>2010</v>
      </c>
    </row>
    <row r="4" spans="2:11" ht="14.25" customHeight="1" thickBot="1">
      <c r="B4" s="192">
        <v>1</v>
      </c>
      <c r="C4" s="221" t="s">
        <v>2</v>
      </c>
      <c r="D4" s="219">
        <v>2572.4</v>
      </c>
      <c r="E4" s="220">
        <v>2898.6</v>
      </c>
      <c r="F4" s="220">
        <v>3266.2</v>
      </c>
      <c r="G4" s="220">
        <v>3680.5</v>
      </c>
      <c r="H4" s="220">
        <v>4147.2</v>
      </c>
      <c r="I4" s="220">
        <v>4378</v>
      </c>
      <c r="J4" s="220">
        <v>4013.1</v>
      </c>
      <c r="K4" s="220">
        <v>0</v>
      </c>
    </row>
    <row r="5" spans="2:11" ht="14.25" customHeight="1" thickBot="1">
      <c r="B5" s="192">
        <v>2</v>
      </c>
      <c r="C5" s="222" t="s">
        <v>192</v>
      </c>
      <c r="D5" s="219">
        <v>1418.8</v>
      </c>
      <c r="E5" s="220">
        <v>1598.7</v>
      </c>
      <c r="F5" s="220">
        <v>1801.5</v>
      </c>
      <c r="G5" s="220">
        <v>2029.9</v>
      </c>
      <c r="H5" s="220">
        <v>2287.4</v>
      </c>
      <c r="I5" s="220">
        <v>2371.4</v>
      </c>
      <c r="J5" s="220">
        <v>2006.6</v>
      </c>
      <c r="K5" s="220">
        <v>0</v>
      </c>
    </row>
    <row r="6" spans="2:11" ht="14.25" customHeight="1" thickBot="1">
      <c r="B6" s="192">
        <v>3</v>
      </c>
      <c r="C6" s="222" t="s">
        <v>5</v>
      </c>
      <c r="D6" s="219">
        <v>2353.5</v>
      </c>
      <c r="E6" s="220">
        <v>2652</v>
      </c>
      <c r="F6" s="220">
        <v>2988.3</v>
      </c>
      <c r="G6" s="220">
        <v>3367.3</v>
      </c>
      <c r="H6" s="220">
        <v>3794.3</v>
      </c>
      <c r="I6" s="220">
        <v>3980.3</v>
      </c>
      <c r="J6" s="220">
        <v>3615.5</v>
      </c>
      <c r="K6" s="220">
        <v>0</v>
      </c>
    </row>
    <row r="7" spans="2:11" ht="14.25" customHeight="1" thickBot="1">
      <c r="B7" s="192">
        <v>4</v>
      </c>
      <c r="C7" s="222" t="s">
        <v>176</v>
      </c>
      <c r="D7" s="219">
        <v>1136.3</v>
      </c>
      <c r="E7" s="220">
        <v>1280.5</v>
      </c>
      <c r="F7" s="220">
        <v>1442.8</v>
      </c>
      <c r="G7" s="220">
        <v>1625.8</v>
      </c>
      <c r="H7" s="220">
        <v>1832</v>
      </c>
      <c r="I7" s="220">
        <v>1864.7</v>
      </c>
      <c r="J7" s="220">
        <v>1550.7</v>
      </c>
      <c r="K7" s="220"/>
    </row>
    <row r="8" spans="2:11" ht="14.25" customHeight="1" thickBot="1">
      <c r="B8" s="192"/>
      <c r="C8" s="191"/>
      <c r="D8" s="191"/>
      <c r="E8" s="191"/>
      <c r="F8" s="191"/>
      <c r="G8" s="191"/>
      <c r="H8" s="191"/>
      <c r="I8" s="191"/>
      <c r="J8" s="191"/>
      <c r="K8" s="191"/>
    </row>
    <row r="9" spans="2:11" ht="14.25" customHeight="1" thickBot="1">
      <c r="B9" s="192">
        <v>5</v>
      </c>
      <c r="C9" s="221" t="s">
        <v>10</v>
      </c>
      <c r="D9" s="217"/>
      <c r="E9" s="224">
        <v>1071.8</v>
      </c>
      <c r="F9" s="218">
        <v>1207.8</v>
      </c>
      <c r="G9" s="218">
        <v>1360.9</v>
      </c>
      <c r="H9" s="218">
        <v>1533.5</v>
      </c>
      <c r="I9" s="218">
        <v>1728</v>
      </c>
      <c r="J9" s="218">
        <v>1824.1</v>
      </c>
      <c r="K9" s="218">
        <v>1672.1</v>
      </c>
    </row>
    <row r="10" spans="2:11" ht="14.25" customHeight="1" thickBot="1">
      <c r="B10" s="192">
        <v>6</v>
      </c>
      <c r="C10" s="222" t="s">
        <v>84</v>
      </c>
      <c r="D10" s="195"/>
      <c r="E10" s="219">
        <v>-686</v>
      </c>
      <c r="F10" s="220">
        <v>-773</v>
      </c>
      <c r="G10" s="220">
        <v>-871</v>
      </c>
      <c r="H10" s="220">
        <v>-981.5</v>
      </c>
      <c r="I10" s="220">
        <v>-1105.9</v>
      </c>
      <c r="J10" s="220">
        <v>-1167.5</v>
      </c>
      <c r="K10" s="220">
        <v>-1070.2</v>
      </c>
    </row>
    <row r="11" spans="2:11" ht="14.25" customHeight="1" thickBot="1">
      <c r="B11" s="192">
        <v>7</v>
      </c>
      <c r="C11" s="222" t="s">
        <v>43</v>
      </c>
      <c r="D11" s="195"/>
      <c r="E11" s="219">
        <v>385.9</v>
      </c>
      <c r="F11" s="220">
        <v>434.8</v>
      </c>
      <c r="G11" s="220">
        <v>489.9</v>
      </c>
      <c r="H11" s="220">
        <v>552.1</v>
      </c>
      <c r="I11" s="220">
        <v>622.1</v>
      </c>
      <c r="J11" s="220">
        <v>656.7</v>
      </c>
      <c r="K11" s="220">
        <v>602</v>
      </c>
    </row>
    <row r="12" spans="2:11" ht="14.25" customHeight="1" thickBot="1">
      <c r="B12" s="192">
        <v>8</v>
      </c>
      <c r="C12" s="222" t="s">
        <v>68</v>
      </c>
      <c r="D12" s="195"/>
      <c r="E12" s="219">
        <v>-154.3</v>
      </c>
      <c r="F12" s="220">
        <v>-173.9</v>
      </c>
      <c r="G12" s="220">
        <v>-196</v>
      </c>
      <c r="H12" s="220">
        <v>-220.8</v>
      </c>
      <c r="I12" s="220">
        <v>-248.8</v>
      </c>
      <c r="J12" s="220">
        <v>-262.7</v>
      </c>
      <c r="K12" s="220">
        <v>-240.8</v>
      </c>
    </row>
    <row r="13" spans="2:11" ht="14.25" customHeight="1" thickBot="1">
      <c r="B13" s="192">
        <v>9</v>
      </c>
      <c r="C13" s="222" t="s">
        <v>45</v>
      </c>
      <c r="D13" s="195"/>
      <c r="E13" s="219">
        <v>231.5</v>
      </c>
      <c r="F13" s="220">
        <v>260.9</v>
      </c>
      <c r="G13" s="220">
        <v>294</v>
      </c>
      <c r="H13" s="220">
        <v>331.2</v>
      </c>
      <c r="I13" s="220">
        <v>373.3</v>
      </c>
      <c r="J13" s="220">
        <v>394</v>
      </c>
      <c r="K13" s="220">
        <v>361.2</v>
      </c>
    </row>
    <row r="14" spans="2:11" ht="14.25" customHeight="1" thickBot="1">
      <c r="B14" s="192">
        <v>10</v>
      </c>
      <c r="C14" s="222" t="s">
        <v>193</v>
      </c>
      <c r="D14" s="195"/>
      <c r="E14" s="219">
        <v>-179.9</v>
      </c>
      <c r="F14" s="220">
        <v>-202.8</v>
      </c>
      <c r="G14" s="220">
        <v>-228.5</v>
      </c>
      <c r="H14" s="220">
        <v>-257.4</v>
      </c>
      <c r="I14" s="220">
        <v>-84</v>
      </c>
      <c r="J14" s="220">
        <v>364.8</v>
      </c>
      <c r="K14" s="220">
        <v>2146.6</v>
      </c>
    </row>
    <row r="15" spans="2:11" ht="14.25" customHeight="1" thickBot="1">
      <c r="B15" s="192">
        <v>11</v>
      </c>
      <c r="C15" s="222" t="s">
        <v>194</v>
      </c>
      <c r="D15" s="195"/>
      <c r="E15" s="219">
        <v>51.6</v>
      </c>
      <c r="F15" s="220">
        <v>58.1</v>
      </c>
      <c r="G15" s="220">
        <v>65.5</v>
      </c>
      <c r="H15" s="220">
        <v>73.8</v>
      </c>
      <c r="I15" s="220">
        <v>289.3</v>
      </c>
      <c r="J15" s="220">
        <v>758.8</v>
      </c>
      <c r="K15" s="220">
        <v>2507.7</v>
      </c>
    </row>
    <row r="16" spans="2:11" ht="14.25" customHeight="1" thickBot="1">
      <c r="B16" s="192"/>
      <c r="C16" s="191"/>
      <c r="D16" s="191"/>
      <c r="E16" s="191"/>
      <c r="F16" s="191"/>
      <c r="G16" s="191"/>
      <c r="H16" s="191"/>
      <c r="I16" s="191"/>
      <c r="J16" s="191"/>
      <c r="K16" s="191"/>
    </row>
    <row r="17" spans="2:11" ht="14.25" customHeight="1" thickBot="1">
      <c r="B17" s="192">
        <v>12</v>
      </c>
      <c r="C17" s="199" t="s">
        <v>195</v>
      </c>
      <c r="D17" s="218">
        <v>2009.8</v>
      </c>
      <c r="E17" s="218">
        <v>2173.1</v>
      </c>
      <c r="F17" s="218">
        <v>2347.3</v>
      </c>
      <c r="G17" s="218">
        <v>2532.7</v>
      </c>
      <c r="H17" s="218">
        <v>2729.7</v>
      </c>
      <c r="I17" s="218">
        <v>2732.3</v>
      </c>
      <c r="J17" s="218">
        <v>2265.5</v>
      </c>
      <c r="K17" s="191"/>
    </row>
    <row r="18" spans="2:11" ht="14.25" customHeight="1" thickBot="1">
      <c r="B18" s="192">
        <v>13</v>
      </c>
      <c r="C18" s="247" t="s">
        <v>196</v>
      </c>
      <c r="D18" s="220">
        <v>303.5</v>
      </c>
      <c r="E18" s="220">
        <v>287.3</v>
      </c>
      <c r="F18" s="220">
        <v>263.3</v>
      </c>
      <c r="G18" s="220">
        <v>229.7</v>
      </c>
      <c r="H18" s="220">
        <v>184.7</v>
      </c>
      <c r="I18" s="220">
        <v>126.2</v>
      </c>
      <c r="J18" s="220">
        <v>59.9</v>
      </c>
      <c r="K18" s="191"/>
    </row>
    <row r="19" spans="2:11" ht="14.25" customHeight="1" thickBot="1">
      <c r="B19" s="192">
        <v>14</v>
      </c>
      <c r="C19" s="273" t="s">
        <v>197</v>
      </c>
      <c r="D19" s="274">
        <v>2313.3</v>
      </c>
      <c r="E19" s="274">
        <v>2460.4</v>
      </c>
      <c r="F19" s="274">
        <v>2610.6</v>
      </c>
      <c r="G19" s="274">
        <v>2762.5</v>
      </c>
      <c r="H19" s="274">
        <v>2914.5</v>
      </c>
      <c r="I19" s="274">
        <v>2858.4</v>
      </c>
      <c r="J19" s="274">
        <v>2325.4</v>
      </c>
      <c r="K19" s="191"/>
    </row>
    <row r="20" spans="2:11" ht="14.25" customHeight="1" thickBot="1">
      <c r="B20" s="192">
        <v>15</v>
      </c>
      <c r="C20" s="199" t="s">
        <v>198</v>
      </c>
      <c r="D20" s="218">
        <v>1179.7</v>
      </c>
      <c r="E20" s="218">
        <v>1185</v>
      </c>
      <c r="F20" s="218">
        <v>1175.6</v>
      </c>
      <c r="G20" s="218">
        <v>1147.9</v>
      </c>
      <c r="H20" s="218">
        <v>1097.8</v>
      </c>
      <c r="I20" s="218">
        <v>1017.9</v>
      </c>
      <c r="J20" s="218">
        <v>831.9</v>
      </c>
      <c r="K20" s="19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Linares Salazar, Pablo</dc:creator>
  <cp:keywords/>
  <dc:description/>
  <cp:lastModifiedBy>Pablo Fernandez</cp:lastModifiedBy>
  <dcterms:created xsi:type="dcterms:W3CDTF">2013-10-08T10:51:49Z</dcterms:created>
  <dcterms:modified xsi:type="dcterms:W3CDTF">2019-05-24T19:01:54Z</dcterms:modified>
  <cp:category/>
  <cp:version/>
  <cp:contentType/>
  <cp:contentStatus/>
</cp:coreProperties>
</file>