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0395" windowHeight="9975" activeTab="0"/>
  </bookViews>
  <sheets>
    <sheet name="Table 1" sheetId="1" r:id="rId1"/>
    <sheet name="Table 2" sheetId="2" r:id="rId2"/>
    <sheet name="Table 3" sheetId="3" r:id="rId3"/>
    <sheet name="Table 4" sheetId="4" r:id="rId4"/>
    <sheet name="TablesAppendix" sheetId="5" r:id="rId5"/>
  </sheets>
  <definedNames/>
  <calcPr fullCalcOnLoad="1"/>
</workbook>
</file>

<file path=xl/sharedStrings.xml><?xml version="1.0" encoding="utf-8"?>
<sst xmlns="http://schemas.openxmlformats.org/spreadsheetml/2006/main" count="118" uniqueCount="96">
  <si>
    <t>ROE</t>
  </si>
  <si>
    <t>British Telecom</t>
  </si>
  <si>
    <t>PER</t>
  </si>
  <si>
    <t>E/Ebv</t>
  </si>
  <si>
    <t xml:space="preserve">General Electric </t>
  </si>
  <si>
    <t xml:space="preserve">Microsoft </t>
  </si>
  <si>
    <t xml:space="preserve">Cisco Systems </t>
  </si>
  <si>
    <t>Table 2. Fama and French (1992). Relationship between market-to-book ratio and shareholder return.</t>
  </si>
  <si>
    <t>Market-to-book ratio</t>
  </si>
  <si>
    <t>Annual average shareholder return</t>
  </si>
  <si>
    <t>Portfolio 1 (high)</t>
  </si>
  <si>
    <t>Portfolio 2</t>
  </si>
  <si>
    <t>Portfolio 3</t>
  </si>
  <si>
    <t>Portfolio 4</t>
  </si>
  <si>
    <t>Portfolio 5</t>
  </si>
  <si>
    <t>Portfolio 6</t>
  </si>
  <si>
    <t>Portfolio 7</t>
  </si>
  <si>
    <t>Portfolio 8</t>
  </si>
  <si>
    <t>Portfolio 9</t>
  </si>
  <si>
    <t>Portfolio 10 (low)</t>
  </si>
  <si>
    <t>Table 3. Sealed Air. 1987 to 1997</t>
  </si>
  <si>
    <t>($ million)</t>
  </si>
  <si>
    <t>Sales</t>
  </si>
  <si>
    <t>Operating profit</t>
  </si>
  <si>
    <t>Net income</t>
  </si>
  <si>
    <t>Current assets</t>
  </si>
  <si>
    <t>Inventories</t>
  </si>
  <si>
    <t>Shareholder's equity</t>
  </si>
  <si>
    <t>Long-term debt</t>
  </si>
  <si>
    <t>Investments</t>
  </si>
  <si>
    <r>
      <t xml:space="preserve">Table 4. Leveraged recapitalizations. Shareholder return in the year after the Leveraged Recap. </t>
    </r>
    <r>
      <rPr>
        <i/>
        <sz val="10"/>
        <color indexed="8"/>
        <rFont val="Times New Roman"/>
        <family val="1"/>
      </rPr>
      <t>Source: Wruck (1998)</t>
    </r>
  </si>
  <si>
    <t>Annual return</t>
  </si>
  <si>
    <t>Company</t>
  </si>
  <si>
    <t>S&amp;P 500</t>
  </si>
  <si>
    <t>difference</t>
  </si>
  <si>
    <t>Sealed Air Corp</t>
  </si>
  <si>
    <t>Whittaker</t>
  </si>
  <si>
    <t>Holiday Corp</t>
  </si>
  <si>
    <t>Phillips-Van Heusen</t>
  </si>
  <si>
    <t>Holly Corp</t>
  </si>
  <si>
    <t>Triad Systems</t>
  </si>
  <si>
    <t>Shoney's</t>
  </si>
  <si>
    <t>Service Merchandise</t>
  </si>
  <si>
    <t>CUC International</t>
  </si>
  <si>
    <t>Swank Inc</t>
  </si>
  <si>
    <t>Barry Wright</t>
  </si>
  <si>
    <t>GenCorp</t>
  </si>
  <si>
    <t>Kroger</t>
  </si>
  <si>
    <t>WNS Inc</t>
  </si>
  <si>
    <t>Colt Industries</t>
  </si>
  <si>
    <t>Butler Manufacturing</t>
  </si>
  <si>
    <t>Cleveland-Cliffs</t>
  </si>
  <si>
    <t>USG Corp</t>
  </si>
  <si>
    <t>Di Giorgio</t>
  </si>
  <si>
    <t>Interlake Corp</t>
  </si>
  <si>
    <t>FMC Corp</t>
  </si>
  <si>
    <t>Quantum Chemical</t>
  </si>
  <si>
    <t>Owens Corning</t>
  </si>
  <si>
    <t>Standard Brands Paint</t>
  </si>
  <si>
    <t>Vista Chemical</t>
  </si>
  <si>
    <t>Carter Hawley Hale</t>
  </si>
  <si>
    <t>Union Carbide</t>
  </si>
  <si>
    <t>HBJ</t>
  </si>
  <si>
    <t>Optical Coating Lab</t>
  </si>
  <si>
    <t>Interco</t>
  </si>
  <si>
    <t>Goodyear</t>
  </si>
  <si>
    <t>Bank Bldg Equip</t>
  </si>
  <si>
    <t>General Signal</t>
  </si>
  <si>
    <t>Average</t>
  </si>
  <si>
    <t>A</t>
  </si>
  <si>
    <t>B</t>
  </si>
  <si>
    <t>C</t>
  </si>
  <si>
    <t>D</t>
  </si>
  <si>
    <t>E</t>
  </si>
  <si>
    <t>F</t>
  </si>
  <si>
    <t>Ke</t>
  </si>
  <si>
    <r>
      <t>Ebv</t>
    </r>
    <r>
      <rPr>
        <vertAlign val="subscript"/>
        <sz val="10"/>
        <rFont val="Tms Rmn"/>
        <family val="0"/>
      </rPr>
      <t>0</t>
    </r>
  </si>
  <si>
    <r>
      <t>ROE = PAT</t>
    </r>
    <r>
      <rPr>
        <vertAlign val="subscript"/>
        <sz val="10"/>
        <rFont val="Tms Rmn"/>
        <family val="0"/>
      </rPr>
      <t xml:space="preserve">1 </t>
    </r>
    <r>
      <rPr>
        <sz val="10"/>
        <rFont val="Tms Rmn"/>
        <family val="0"/>
      </rPr>
      <t>/ Ebv</t>
    </r>
    <r>
      <rPr>
        <vertAlign val="subscript"/>
        <sz val="10"/>
        <rFont val="Tms Rmn"/>
        <family val="0"/>
      </rPr>
      <t>0</t>
    </r>
  </si>
  <si>
    <r>
      <t>PAT</t>
    </r>
    <r>
      <rPr>
        <vertAlign val="subscript"/>
        <sz val="10"/>
        <rFont val="Tms Rmn"/>
        <family val="0"/>
      </rPr>
      <t>1</t>
    </r>
  </si>
  <si>
    <r>
      <t>Div</t>
    </r>
    <r>
      <rPr>
        <vertAlign val="subscript"/>
        <sz val="10"/>
        <rFont val="Tms Rmn"/>
        <family val="0"/>
      </rPr>
      <t>1</t>
    </r>
  </si>
  <si>
    <t>p = Div/PAT</t>
  </si>
  <si>
    <t>g = ROE (1-p)</t>
  </si>
  <si>
    <r>
      <t>E</t>
    </r>
    <r>
      <rPr>
        <vertAlign val="subscript"/>
        <sz val="10"/>
        <rFont val="Tms Rmn"/>
        <family val="0"/>
      </rPr>
      <t>0</t>
    </r>
  </si>
  <si>
    <r>
      <t>PER = E</t>
    </r>
    <r>
      <rPr>
        <vertAlign val="subscript"/>
        <sz val="10"/>
        <rFont val="Tms Rmn"/>
        <family val="0"/>
      </rPr>
      <t>0</t>
    </r>
    <r>
      <rPr>
        <sz val="10"/>
        <rFont val="Tms Rmn"/>
        <family val="0"/>
      </rPr>
      <t xml:space="preserve"> / PAT</t>
    </r>
    <r>
      <rPr>
        <vertAlign val="subscript"/>
        <sz val="10"/>
        <rFont val="Tms Rmn"/>
        <family val="0"/>
      </rPr>
      <t>1</t>
    </r>
  </si>
  <si>
    <t>G</t>
  </si>
  <si>
    <t>FF</t>
  </si>
  <si>
    <t>G x FF</t>
  </si>
  <si>
    <r>
      <t>PAT</t>
    </r>
    <r>
      <rPr>
        <b/>
        <vertAlign val="subscript"/>
        <sz val="10"/>
        <rFont val="Tms Rmn"/>
        <family val="0"/>
      </rPr>
      <t>0</t>
    </r>
  </si>
  <si>
    <r>
      <t>Div</t>
    </r>
    <r>
      <rPr>
        <b/>
        <vertAlign val="subscript"/>
        <sz val="10"/>
        <rFont val="Tms Rmn"/>
        <family val="0"/>
      </rPr>
      <t>0</t>
    </r>
    <r>
      <rPr>
        <b/>
        <sz val="10"/>
        <rFont val="Tms Rmn"/>
        <family val="0"/>
      </rPr>
      <t xml:space="preserve"> = ECF</t>
    </r>
    <r>
      <rPr>
        <b/>
        <vertAlign val="subscript"/>
        <sz val="10"/>
        <rFont val="Tms Rmn"/>
        <family val="0"/>
      </rPr>
      <t>0</t>
    </r>
  </si>
  <si>
    <t>PER*</t>
  </si>
  <si>
    <t>ROE*</t>
  </si>
  <si>
    <t>FF*</t>
  </si>
  <si>
    <t>G x FF*</t>
  </si>
  <si>
    <t>Table 1. PER, FF and G of six companies</t>
  </si>
  <si>
    <t>Table 2. PER* and FF* of six companies</t>
  </si>
  <si>
    <t>Table 1, Evolution of the E/Ebv, PER and ROE of British Telecom, General Electric, Microsoft and Cisco, Source: Datastream and own data,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</si>
</sst>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_-* #,##0&quot;Pts&quot;_-;\-* #,##0&quot;Pts&quot;_-;_-* &quot;-&quot;&quot;Pts&quot;_-;_-@_-"/>
    <numFmt numFmtId="172" formatCode="_-* #,##0_P_t_s_-;\-* #,##0_P_t_s_-;_-* &quot;-&quot;_P_t_s_-;_-@_-"/>
    <numFmt numFmtId="173" formatCode="_-* #,##0.00&quot;Pts&quot;_-;\-* #,##0.00&quot;Pts&quot;_-;_-* &quot;-&quot;??&quot;Pts&quot;_-;_-@_-"/>
    <numFmt numFmtId="174" formatCode="_-* #,##0.00_P_t_s_-;\-* #,##0.00_P_t_s_-;_-* &quot;-&quot;??_P_t_s_-;_-@_-"/>
    <numFmt numFmtId="175" formatCode="0.0"/>
    <numFmt numFmtId="176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Times New Roman"/>
      <family val="1"/>
    </font>
    <font>
      <b/>
      <sz val="10"/>
      <name val="Tms Rmn"/>
      <family val="0"/>
    </font>
    <font>
      <sz val="10"/>
      <name val="Tms Rmn"/>
      <family val="0"/>
    </font>
    <font>
      <vertAlign val="subscript"/>
      <sz val="10"/>
      <name val="Tms Rmn"/>
      <family val="0"/>
    </font>
    <font>
      <i/>
      <u val="single"/>
      <sz val="10"/>
      <name val="Tms Rmn"/>
      <family val="0"/>
    </font>
    <font>
      <b/>
      <vertAlign val="subscript"/>
      <sz val="10"/>
      <name val="Tms Rmn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Arial Narrow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Arial Narrow"/>
      <family val="2"/>
    </font>
    <font>
      <b/>
      <sz val="10"/>
      <color theme="1"/>
      <name val="Arial Narrow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48" fillId="0" borderId="10" xfId="0" applyFont="1" applyBorder="1" applyAlignment="1">
      <alignment horizontal="right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right" vertical="center" wrapText="1"/>
    </xf>
    <xf numFmtId="0" fontId="49" fillId="0" borderId="14" xfId="0" applyFont="1" applyBorder="1" applyAlignment="1">
      <alignment vertical="center" wrapText="1"/>
    </xf>
    <xf numFmtId="0" fontId="49" fillId="0" borderId="13" xfId="0" applyFont="1" applyBorder="1" applyAlignment="1">
      <alignment vertical="center" wrapText="1"/>
    </xf>
    <xf numFmtId="0" fontId="49" fillId="0" borderId="15" xfId="0" applyFont="1" applyBorder="1" applyAlignment="1">
      <alignment horizontal="right" vertical="center" wrapText="1"/>
    </xf>
    <xf numFmtId="0" fontId="49" fillId="0" borderId="16" xfId="0" applyFont="1" applyBorder="1" applyAlignment="1">
      <alignment vertical="center" wrapText="1"/>
    </xf>
    <xf numFmtId="0" fontId="49" fillId="0" borderId="17" xfId="0" applyFont="1" applyBorder="1" applyAlignment="1">
      <alignment horizontal="right" vertical="center" wrapText="1"/>
    </xf>
    <xf numFmtId="0" fontId="49" fillId="0" borderId="18" xfId="0" applyFont="1" applyBorder="1" applyAlignment="1">
      <alignment vertical="center" wrapText="1"/>
    </xf>
    <xf numFmtId="0" fontId="50" fillId="0" borderId="0" xfId="0" applyFont="1" applyAlignment="1">
      <alignment horizontal="justify" vertical="center"/>
    </xf>
    <xf numFmtId="0" fontId="51" fillId="0" borderId="0" xfId="0" applyFont="1" applyAlignment="1">
      <alignment horizontal="left" vertical="center"/>
    </xf>
    <xf numFmtId="0" fontId="52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49" fillId="0" borderId="0" xfId="0" applyFont="1" applyAlignment="1">
      <alignment horizontal="right" vertical="center" wrapText="1"/>
    </xf>
    <xf numFmtId="0" fontId="49" fillId="0" borderId="0" xfId="0" applyFont="1" applyAlignment="1">
      <alignment vertical="center" wrapText="1"/>
    </xf>
    <xf numFmtId="0" fontId="49" fillId="0" borderId="23" xfId="0" applyFont="1" applyBorder="1" applyAlignment="1">
      <alignment horizontal="right" vertical="center" wrapText="1"/>
    </xf>
    <xf numFmtId="0" fontId="49" fillId="0" borderId="24" xfId="0" applyFont="1" applyBorder="1" applyAlignment="1">
      <alignment horizontal="right" vertical="center" wrapText="1"/>
    </xf>
    <xf numFmtId="0" fontId="49" fillId="0" borderId="25" xfId="0" applyFont="1" applyBorder="1" applyAlignment="1">
      <alignment vertical="center" wrapText="1"/>
    </xf>
    <xf numFmtId="0" fontId="49" fillId="0" borderId="23" xfId="0" applyFont="1" applyBorder="1" applyAlignment="1">
      <alignment vertical="center" wrapText="1"/>
    </xf>
    <xf numFmtId="0" fontId="53" fillId="0" borderId="23" xfId="0" applyFont="1" applyBorder="1" applyAlignment="1">
      <alignment vertical="center" wrapText="1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4" fillId="0" borderId="28" xfId="0" applyFont="1" applyBorder="1" applyAlignment="1">
      <alignment/>
    </xf>
    <xf numFmtId="9" fontId="4" fillId="0" borderId="29" xfId="54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9" xfId="0" applyFont="1" applyBorder="1" applyAlignment="1">
      <alignment/>
    </xf>
    <xf numFmtId="9" fontId="6" fillId="0" borderId="29" xfId="54" applyFont="1" applyBorder="1" applyAlignment="1">
      <alignment/>
    </xf>
    <xf numFmtId="0" fontId="6" fillId="0" borderId="29" xfId="0" applyFont="1" applyBorder="1" applyAlignment="1">
      <alignment/>
    </xf>
    <xf numFmtId="10" fontId="4" fillId="0" borderId="29" xfId="54" applyNumberFormat="1" applyFont="1" applyBorder="1" applyAlignment="1">
      <alignment/>
    </xf>
    <xf numFmtId="2" fontId="4" fillId="0" borderId="29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31" xfId="0" applyFont="1" applyBorder="1" applyAlignment="1">
      <alignment/>
    </xf>
    <xf numFmtId="170" fontId="4" fillId="0" borderId="29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3" fillId="0" borderId="30" xfId="0" applyFont="1" applyBorder="1" applyAlignment="1">
      <alignment/>
    </xf>
    <xf numFmtId="2" fontId="3" fillId="0" borderId="29" xfId="0" applyNumberFormat="1" applyFont="1" applyBorder="1" applyAlignment="1">
      <alignment/>
    </xf>
    <xf numFmtId="170" fontId="4" fillId="0" borderId="31" xfId="0" applyNumberFormat="1" applyFont="1" applyBorder="1" applyAlignment="1">
      <alignment/>
    </xf>
    <xf numFmtId="0" fontId="54" fillId="0" borderId="0" xfId="0" applyFont="1" applyAlignment="1">
      <alignment/>
    </xf>
    <xf numFmtId="0" fontId="8" fillId="0" borderId="32" xfId="52" applyFont="1" applyBorder="1" applyAlignment="1">
      <alignment horizontal="center"/>
      <protection/>
    </xf>
    <xf numFmtId="0" fontId="9" fillId="0" borderId="33" xfId="52" applyFont="1" applyBorder="1" applyAlignment="1">
      <alignment horizontal="center"/>
      <protection/>
    </xf>
    <xf numFmtId="0" fontId="9" fillId="0" borderId="33" xfId="52" applyFont="1" applyBorder="1">
      <alignment/>
      <protection/>
    </xf>
    <xf numFmtId="0" fontId="9" fillId="0" borderId="27" xfId="52" applyFont="1" applyBorder="1">
      <alignment/>
      <protection/>
    </xf>
    <xf numFmtId="0" fontId="8" fillId="0" borderId="34" xfId="52" applyFont="1" applyBorder="1">
      <alignment/>
      <protection/>
    </xf>
    <xf numFmtId="175" fontId="8" fillId="0" borderId="0" xfId="52" applyNumberFormat="1" applyFont="1" applyBorder="1">
      <alignment/>
      <protection/>
    </xf>
    <xf numFmtId="175" fontId="8" fillId="0" borderId="26" xfId="52" applyNumberFormat="1" applyFont="1" applyBorder="1">
      <alignment/>
      <protection/>
    </xf>
    <xf numFmtId="0" fontId="8" fillId="0" borderId="35" xfId="52" applyFont="1" applyBorder="1">
      <alignment/>
      <protection/>
    </xf>
    <xf numFmtId="175" fontId="8" fillId="0" borderId="36" xfId="52" applyNumberFormat="1" applyFont="1" applyBorder="1">
      <alignment/>
      <protection/>
    </xf>
    <xf numFmtId="175" fontId="8" fillId="0" borderId="29" xfId="52" applyNumberFormat="1" applyFont="1" applyBorder="1">
      <alignment/>
      <protection/>
    </xf>
    <xf numFmtId="175" fontId="9" fillId="0" borderId="37" xfId="52" applyNumberFormat="1" applyFont="1" applyBorder="1">
      <alignment/>
      <protection/>
    </xf>
    <xf numFmtId="175" fontId="9" fillId="0" borderId="38" xfId="52" applyNumberFormat="1" applyFont="1" applyBorder="1">
      <alignment/>
      <protection/>
    </xf>
    <xf numFmtId="175" fontId="9" fillId="0" borderId="24" xfId="52" applyNumberFormat="1" applyFont="1" applyBorder="1">
      <alignment/>
      <protection/>
    </xf>
    <xf numFmtId="0" fontId="55" fillId="0" borderId="0" xfId="0" applyFont="1" applyAlignment="1">
      <alignment horizontal="left" vertical="center"/>
    </xf>
    <xf numFmtId="176" fontId="52" fillId="0" borderId="20" xfId="0" applyNumberFormat="1" applyFont="1" applyBorder="1" applyAlignment="1">
      <alignment horizontal="center" vertical="center"/>
    </xf>
    <xf numFmtId="176" fontId="52" fillId="0" borderId="14" xfId="0" applyNumberFormat="1" applyFont="1" applyBorder="1" applyAlignment="1">
      <alignment horizontal="center" vertical="center"/>
    </xf>
    <xf numFmtId="176" fontId="52" fillId="0" borderId="16" xfId="0" applyNumberFormat="1" applyFont="1" applyBorder="1" applyAlignment="1">
      <alignment horizontal="center" vertical="center"/>
    </xf>
    <xf numFmtId="10" fontId="49" fillId="0" borderId="14" xfId="0" applyNumberFormat="1" applyFont="1" applyBorder="1" applyAlignment="1">
      <alignment horizontal="center" vertical="center" wrapText="1"/>
    </xf>
    <xf numFmtId="10" fontId="49" fillId="0" borderId="39" xfId="0" applyNumberFormat="1" applyFont="1" applyBorder="1" applyAlignment="1">
      <alignment horizontal="center" vertical="center" wrapText="1"/>
    </xf>
    <xf numFmtId="2" fontId="49" fillId="0" borderId="16" xfId="0" applyNumberFormat="1" applyFont="1" applyBorder="1" applyAlignment="1">
      <alignment horizontal="center" vertical="center" wrapText="1"/>
    </xf>
    <xf numFmtId="2" fontId="49" fillId="0" borderId="40" xfId="0" applyNumberFormat="1" applyFont="1" applyBorder="1" applyAlignment="1">
      <alignment horizontal="center" vertical="center" wrapText="1"/>
    </xf>
    <xf numFmtId="175" fontId="49" fillId="0" borderId="16" xfId="0" applyNumberFormat="1" applyFont="1" applyBorder="1" applyAlignment="1">
      <alignment horizontal="center" vertical="center" wrapText="1"/>
    </xf>
    <xf numFmtId="175" fontId="49" fillId="0" borderId="40" xfId="0" applyNumberFormat="1" applyFont="1" applyBorder="1" applyAlignment="1">
      <alignment horizontal="center" vertical="center" wrapText="1"/>
    </xf>
    <xf numFmtId="2" fontId="49" fillId="0" borderId="18" xfId="0" applyNumberFormat="1" applyFont="1" applyBorder="1" applyAlignment="1">
      <alignment horizontal="center" vertical="center" wrapText="1"/>
    </xf>
    <xf numFmtId="2" fontId="49" fillId="0" borderId="41" xfId="0" applyNumberFormat="1" applyFont="1" applyBorder="1" applyAlignment="1">
      <alignment horizontal="center" vertical="center" wrapText="1"/>
    </xf>
    <xf numFmtId="175" fontId="49" fillId="0" borderId="14" xfId="0" applyNumberFormat="1" applyFont="1" applyBorder="1" applyAlignment="1">
      <alignment horizontal="center" vertical="center" wrapText="1"/>
    </xf>
    <xf numFmtId="175" fontId="49" fillId="0" borderId="39" xfId="0" applyNumberFormat="1" applyFont="1" applyBorder="1" applyAlignment="1">
      <alignment horizontal="center" vertical="center" wrapText="1"/>
    </xf>
    <xf numFmtId="176" fontId="49" fillId="0" borderId="16" xfId="0" applyNumberFormat="1" applyFont="1" applyBorder="1" applyAlignment="1">
      <alignment horizontal="right" vertical="center" wrapText="1"/>
    </xf>
    <xf numFmtId="176" fontId="49" fillId="0" borderId="0" xfId="0" applyNumberFormat="1" applyFont="1" applyAlignment="1">
      <alignment horizontal="right" vertical="center" wrapText="1"/>
    </xf>
    <xf numFmtId="176" fontId="53" fillId="0" borderId="25" xfId="0" applyNumberFormat="1" applyFont="1" applyBorder="1" applyAlignment="1">
      <alignment vertical="center" wrapText="1"/>
    </xf>
    <xf numFmtId="176" fontId="53" fillId="0" borderId="16" xfId="0" applyNumberFormat="1" applyFont="1" applyBorder="1" applyAlignment="1">
      <alignment horizontal="right" vertical="center" wrapText="1"/>
    </xf>
    <xf numFmtId="176" fontId="53" fillId="0" borderId="23" xfId="0" applyNumberFormat="1" applyFont="1" applyBorder="1" applyAlignment="1">
      <alignment vertical="center" wrapText="1"/>
    </xf>
    <xf numFmtId="176" fontId="49" fillId="0" borderId="23" xfId="0" applyNumberFormat="1" applyFont="1" applyBorder="1" applyAlignment="1">
      <alignment vertical="center" wrapText="1"/>
    </xf>
    <xf numFmtId="176" fontId="53" fillId="0" borderId="0" xfId="0" applyNumberFormat="1" applyFont="1" applyAlignment="1">
      <alignment horizontal="right" vertical="center" wrapText="1"/>
    </xf>
    <xf numFmtId="176" fontId="49" fillId="0" borderId="22" xfId="0" applyNumberFormat="1" applyFont="1" applyBorder="1" applyAlignment="1">
      <alignment vertical="center" wrapText="1"/>
    </xf>
    <xf numFmtId="176" fontId="49" fillId="0" borderId="42" xfId="0" applyNumberFormat="1" applyFont="1" applyBorder="1" applyAlignment="1">
      <alignment horizontal="right" vertical="center" wrapText="1"/>
    </xf>
    <xf numFmtId="0" fontId="49" fillId="0" borderId="37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6"/>
  <sheetViews>
    <sheetView tabSelected="1" zoomScalePageLayoutView="0" workbookViewId="0" topLeftCell="A1">
      <selection activeCell="H21" sqref="H21"/>
    </sheetView>
  </sheetViews>
  <sheetFormatPr defaultColWidth="11.421875" defaultRowHeight="15"/>
  <cols>
    <col min="1" max="1" width="14.140625" style="0" customWidth="1"/>
    <col min="2" max="2" width="9.140625" style="0" customWidth="1"/>
    <col min="3" max="12" width="7.7109375" style="0" customWidth="1"/>
    <col min="13" max="16384" width="9.140625" style="0" customWidth="1"/>
  </cols>
  <sheetData>
    <row r="2" ht="15.75" thickBot="1">
      <c r="A2" s="12" t="s">
        <v>95</v>
      </c>
    </row>
    <row r="3" spans="1:12" ht="15.75" thickBot="1">
      <c r="A3" s="1"/>
      <c r="B3" s="1"/>
      <c r="C3" s="2">
        <v>1991</v>
      </c>
      <c r="D3" s="3">
        <v>1992</v>
      </c>
      <c r="E3" s="3">
        <v>1993</v>
      </c>
      <c r="F3" s="3">
        <v>1994</v>
      </c>
      <c r="G3" s="3">
        <v>1995</v>
      </c>
      <c r="H3" s="3">
        <v>1996</v>
      </c>
      <c r="I3" s="3">
        <v>1997</v>
      </c>
      <c r="J3" s="3">
        <v>1998</v>
      </c>
      <c r="K3" s="3">
        <v>1999</v>
      </c>
      <c r="L3" s="3">
        <v>2000</v>
      </c>
    </row>
    <row r="4" spans="1:12" ht="13.5" customHeight="1" thickTop="1">
      <c r="A4" s="4"/>
      <c r="B4" s="5" t="s">
        <v>0</v>
      </c>
      <c r="C4" s="59">
        <v>0.197</v>
      </c>
      <c r="D4" s="59">
        <v>0.174</v>
      </c>
      <c r="E4" s="59">
        <v>0.1</v>
      </c>
      <c r="F4" s="59">
        <v>0.136</v>
      </c>
      <c r="G4" s="59">
        <v>0.144</v>
      </c>
      <c r="H4" s="59">
        <v>0.157</v>
      </c>
      <c r="I4" s="59">
        <v>0.187</v>
      </c>
      <c r="J4" s="59">
        <v>0.158</v>
      </c>
      <c r="K4" s="59">
        <v>0.21</v>
      </c>
      <c r="L4" s="60">
        <v>0.205</v>
      </c>
    </row>
    <row r="5" spans="1:12" ht="13.5" customHeight="1">
      <c r="A5" s="6" t="s">
        <v>1</v>
      </c>
      <c r="B5" s="5" t="s">
        <v>2</v>
      </c>
      <c r="C5" s="67">
        <v>8.7</v>
      </c>
      <c r="D5" s="67">
        <v>11.7</v>
      </c>
      <c r="E5" s="67">
        <v>22.5</v>
      </c>
      <c r="F5" s="67">
        <v>14.4</v>
      </c>
      <c r="G5" s="67">
        <v>12.2</v>
      </c>
      <c r="H5" s="67">
        <v>14.4</v>
      </c>
      <c r="I5" s="67">
        <v>15.2</v>
      </c>
      <c r="J5" s="67">
        <v>26.1</v>
      </c>
      <c r="K5" s="67">
        <v>46.8</v>
      </c>
      <c r="L5" s="68">
        <v>18.1</v>
      </c>
    </row>
    <row r="6" spans="1:12" ht="13.5" customHeight="1" thickBot="1">
      <c r="A6" s="7"/>
      <c r="B6" s="8" t="s">
        <v>3</v>
      </c>
      <c r="C6" s="63">
        <v>1.7</v>
      </c>
      <c r="D6" s="63">
        <v>2</v>
      </c>
      <c r="E6" s="63">
        <v>2.3</v>
      </c>
      <c r="F6" s="63">
        <v>2</v>
      </c>
      <c r="G6" s="63">
        <v>1.8</v>
      </c>
      <c r="H6" s="63">
        <v>2.3</v>
      </c>
      <c r="I6" s="63">
        <v>2.8</v>
      </c>
      <c r="J6" s="63">
        <v>4.1</v>
      </c>
      <c r="K6" s="63">
        <v>9.8</v>
      </c>
      <c r="L6" s="64">
        <v>3.7</v>
      </c>
    </row>
    <row r="7" spans="1:12" ht="13.5" customHeight="1">
      <c r="A7" s="4"/>
      <c r="B7" s="5" t="s">
        <v>0</v>
      </c>
      <c r="C7" s="59">
        <v>0.205</v>
      </c>
      <c r="D7" s="59">
        <v>0.201</v>
      </c>
      <c r="E7" s="59">
        <v>0.171</v>
      </c>
      <c r="F7" s="59">
        <v>0.179</v>
      </c>
      <c r="G7" s="59">
        <v>0.222</v>
      </c>
      <c r="H7" s="59">
        <v>0.234</v>
      </c>
      <c r="I7" s="59">
        <v>0.238</v>
      </c>
      <c r="J7" s="59">
        <v>0.239</v>
      </c>
      <c r="K7" s="59">
        <v>0.252</v>
      </c>
      <c r="L7" s="60">
        <v>0.252</v>
      </c>
    </row>
    <row r="8" spans="1:12" ht="13.5" customHeight="1">
      <c r="A8" s="6" t="s">
        <v>4</v>
      </c>
      <c r="B8" s="5" t="s">
        <v>2</v>
      </c>
      <c r="C8" s="67">
        <v>14.9</v>
      </c>
      <c r="D8" s="67">
        <v>15.5</v>
      </c>
      <c r="E8" s="67">
        <v>20.3</v>
      </c>
      <c r="F8" s="67">
        <v>18.4</v>
      </c>
      <c r="G8" s="67">
        <v>18.2</v>
      </c>
      <c r="H8" s="67">
        <v>22.3</v>
      </c>
      <c r="I8" s="67">
        <v>29.2</v>
      </c>
      <c r="J8" s="67">
        <v>35.9</v>
      </c>
      <c r="K8" s="67">
        <v>47.4</v>
      </c>
      <c r="L8" s="68">
        <v>37.4</v>
      </c>
    </row>
    <row r="9" spans="1:12" ht="13.5" customHeight="1" thickBot="1">
      <c r="A9" s="7"/>
      <c r="B9" s="8" t="s">
        <v>3</v>
      </c>
      <c r="C9" s="61">
        <v>3.05</v>
      </c>
      <c r="D9" s="61">
        <v>3.12</v>
      </c>
      <c r="E9" s="61">
        <v>3.47</v>
      </c>
      <c r="F9" s="61">
        <v>3.3</v>
      </c>
      <c r="G9" s="61">
        <v>4.05</v>
      </c>
      <c r="H9" s="61">
        <v>5.22</v>
      </c>
      <c r="I9" s="61">
        <v>6.96</v>
      </c>
      <c r="J9" s="61">
        <v>8.58</v>
      </c>
      <c r="K9" s="61">
        <v>11.94</v>
      </c>
      <c r="L9" s="62">
        <v>9.43</v>
      </c>
    </row>
    <row r="10" spans="1:12" ht="13.5" customHeight="1">
      <c r="A10" s="4"/>
      <c r="B10" s="5" t="s">
        <v>0</v>
      </c>
      <c r="C10" s="59">
        <v>0.343</v>
      </c>
      <c r="D10" s="59">
        <v>0.323</v>
      </c>
      <c r="E10" s="59">
        <v>0.294</v>
      </c>
      <c r="F10" s="59">
        <v>0.258</v>
      </c>
      <c r="G10" s="59">
        <v>0.273</v>
      </c>
      <c r="H10" s="59">
        <v>0.318</v>
      </c>
      <c r="I10" s="59">
        <v>0.351</v>
      </c>
      <c r="J10" s="59">
        <v>0.285</v>
      </c>
      <c r="K10" s="59">
        <v>0.283</v>
      </c>
      <c r="L10" s="60">
        <v>0.227</v>
      </c>
    </row>
    <row r="11" spans="1:12" ht="13.5" customHeight="1">
      <c r="A11" s="6" t="s">
        <v>5</v>
      </c>
      <c r="B11" s="5" t="s">
        <v>2</v>
      </c>
      <c r="C11" s="67">
        <v>26.9</v>
      </c>
      <c r="D11" s="67">
        <v>23</v>
      </c>
      <c r="E11" s="67">
        <v>17.9</v>
      </c>
      <c r="F11" s="67">
        <v>26.2</v>
      </c>
      <c r="G11" s="67">
        <v>27.8</v>
      </c>
      <c r="H11" s="67">
        <v>31.9</v>
      </c>
      <c r="I11" s="67">
        <v>28.3</v>
      </c>
      <c r="J11" s="67">
        <v>45.2</v>
      </c>
      <c r="K11" s="67">
        <v>52.8</v>
      </c>
      <c r="L11" s="68">
        <v>24.4</v>
      </c>
    </row>
    <row r="12" spans="1:12" ht="13.5" customHeight="1" thickBot="1">
      <c r="A12" s="7"/>
      <c r="B12" s="8" t="s">
        <v>3</v>
      </c>
      <c r="C12" s="61">
        <v>9.2</v>
      </c>
      <c r="D12" s="61">
        <v>7.43</v>
      </c>
      <c r="E12" s="61">
        <v>5.26</v>
      </c>
      <c r="F12" s="61">
        <v>6.74</v>
      </c>
      <c r="G12" s="61">
        <v>7.58</v>
      </c>
      <c r="H12" s="61">
        <v>10.15</v>
      </c>
      <c r="I12" s="61">
        <v>9.95</v>
      </c>
      <c r="J12" s="61">
        <v>12.9</v>
      </c>
      <c r="K12" s="61">
        <v>14.91</v>
      </c>
      <c r="L12" s="62">
        <v>5.54</v>
      </c>
    </row>
    <row r="13" spans="1:12" ht="13.5" customHeight="1">
      <c r="A13" s="4"/>
      <c r="B13" s="5" t="s">
        <v>0</v>
      </c>
      <c r="C13" s="59">
        <v>0.339</v>
      </c>
      <c r="D13" s="59">
        <v>0.344</v>
      </c>
      <c r="E13" s="59">
        <v>0.362</v>
      </c>
      <c r="F13" s="59">
        <v>0.371</v>
      </c>
      <c r="G13" s="59">
        <v>0.305</v>
      </c>
      <c r="H13" s="59">
        <v>0.324</v>
      </c>
      <c r="I13" s="59">
        <v>0.245</v>
      </c>
      <c r="J13" s="59">
        <v>0.19</v>
      </c>
      <c r="K13" s="59">
        <v>0.18</v>
      </c>
      <c r="L13" s="60">
        <v>0.101</v>
      </c>
    </row>
    <row r="14" spans="1:12" ht="13.5" customHeight="1">
      <c r="A14" s="6" t="s">
        <v>6</v>
      </c>
      <c r="B14" s="5" t="s">
        <v>2</v>
      </c>
      <c r="C14" s="67">
        <v>23.9</v>
      </c>
      <c r="D14" s="67">
        <v>29.8</v>
      </c>
      <c r="E14" s="67">
        <v>27.1</v>
      </c>
      <c r="F14" s="67">
        <v>18.7</v>
      </c>
      <c r="G14" s="67">
        <v>28.1</v>
      </c>
      <c r="H14" s="67">
        <v>30.7</v>
      </c>
      <c r="I14" s="67">
        <v>33.4</v>
      </c>
      <c r="J14" s="67">
        <v>68.4</v>
      </c>
      <c r="K14" s="67">
        <v>167.2</v>
      </c>
      <c r="L14" s="68">
        <v>212.8</v>
      </c>
    </row>
    <row r="15" spans="1:12" ht="13.5" customHeight="1" thickBot="1">
      <c r="A15" s="9"/>
      <c r="B15" s="10" t="s">
        <v>3</v>
      </c>
      <c r="C15" s="65">
        <v>8.11</v>
      </c>
      <c r="D15" s="65">
        <v>10.24</v>
      </c>
      <c r="E15" s="65">
        <v>9.82</v>
      </c>
      <c r="F15" s="65">
        <v>6.94</v>
      </c>
      <c r="G15" s="65">
        <v>8.59</v>
      </c>
      <c r="H15" s="65">
        <v>9.95</v>
      </c>
      <c r="I15" s="65">
        <v>8.17</v>
      </c>
      <c r="J15" s="65">
        <v>13</v>
      </c>
      <c r="K15" s="65">
        <v>30.01</v>
      </c>
      <c r="L15" s="66">
        <v>21.43</v>
      </c>
    </row>
    <row r="16" ht="15.75" thickTop="1">
      <c r="A16" s="1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3"/>
  <sheetViews>
    <sheetView zoomScalePageLayoutView="0" workbookViewId="0" topLeftCell="A1">
      <selection activeCell="C18" sqref="C18"/>
    </sheetView>
  </sheetViews>
  <sheetFormatPr defaultColWidth="11.421875" defaultRowHeight="15"/>
  <cols>
    <col min="1" max="1" width="9.140625" style="0" customWidth="1"/>
    <col min="2" max="2" width="30.421875" style="0" customWidth="1"/>
    <col min="3" max="3" width="30.28125" style="0" customWidth="1"/>
    <col min="4" max="16384" width="9.140625" style="0" customWidth="1"/>
  </cols>
  <sheetData>
    <row r="2" ht="15.75" thickBot="1">
      <c r="B2" s="12" t="s">
        <v>7</v>
      </c>
    </row>
    <row r="3" spans="2:3" ht="15.75" thickBot="1">
      <c r="B3" s="13" t="s">
        <v>8</v>
      </c>
      <c r="C3" s="14" t="s">
        <v>9</v>
      </c>
    </row>
    <row r="4" spans="2:3" ht="15">
      <c r="B4" s="13" t="s">
        <v>10</v>
      </c>
      <c r="C4" s="56">
        <v>0.059</v>
      </c>
    </row>
    <row r="5" spans="2:3" ht="15">
      <c r="B5" s="15" t="s">
        <v>11</v>
      </c>
      <c r="C5" s="57">
        <v>0.104</v>
      </c>
    </row>
    <row r="6" spans="2:3" ht="15">
      <c r="B6" s="15" t="s">
        <v>12</v>
      </c>
      <c r="C6" s="57">
        <v>0.116</v>
      </c>
    </row>
    <row r="7" spans="2:3" ht="15">
      <c r="B7" s="15" t="s">
        <v>13</v>
      </c>
      <c r="C7" s="57">
        <v>0.125</v>
      </c>
    </row>
    <row r="8" spans="2:3" ht="15">
      <c r="B8" s="15" t="s">
        <v>14</v>
      </c>
      <c r="C8" s="57">
        <v>0.14</v>
      </c>
    </row>
    <row r="9" spans="2:3" ht="15">
      <c r="B9" s="15" t="s">
        <v>15</v>
      </c>
      <c r="C9" s="57">
        <v>0.156</v>
      </c>
    </row>
    <row r="10" spans="2:3" ht="15">
      <c r="B10" s="15" t="s">
        <v>16</v>
      </c>
      <c r="C10" s="57">
        <v>0.173</v>
      </c>
    </row>
    <row r="11" spans="2:3" ht="15">
      <c r="B11" s="15" t="s">
        <v>17</v>
      </c>
      <c r="C11" s="57">
        <v>0.18</v>
      </c>
    </row>
    <row r="12" spans="2:3" ht="15">
      <c r="B12" s="15" t="s">
        <v>18</v>
      </c>
      <c r="C12" s="57">
        <v>0.191</v>
      </c>
    </row>
    <row r="13" spans="2:3" ht="15.75" thickBot="1">
      <c r="B13" s="16" t="s">
        <v>19</v>
      </c>
      <c r="C13" s="58">
        <v>0.226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M11"/>
  <sheetViews>
    <sheetView zoomScalePageLayoutView="0" workbookViewId="0" topLeftCell="A1">
      <selection activeCell="B16" sqref="B16"/>
    </sheetView>
  </sheetViews>
  <sheetFormatPr defaultColWidth="11.421875" defaultRowHeight="15"/>
  <cols>
    <col min="1" max="1" width="9.140625" style="0" customWidth="1"/>
    <col min="2" max="2" width="21.140625" style="0" customWidth="1"/>
    <col min="3" max="13" width="6.140625" style="0" customWidth="1"/>
    <col min="14" max="16384" width="9.140625" style="0" customWidth="1"/>
  </cols>
  <sheetData>
    <row r="2" ht="15">
      <c r="B2" s="55" t="s">
        <v>20</v>
      </c>
    </row>
    <row r="3" spans="2:13" ht="15.75" thickBot="1">
      <c r="B3" s="42" t="s">
        <v>21</v>
      </c>
      <c r="C3" s="43">
        <v>1987</v>
      </c>
      <c r="D3" s="44">
        <v>1988</v>
      </c>
      <c r="E3" s="44">
        <v>1989</v>
      </c>
      <c r="F3" s="44">
        <v>1990</v>
      </c>
      <c r="G3" s="44">
        <v>1991</v>
      </c>
      <c r="H3" s="44">
        <v>1992</v>
      </c>
      <c r="I3" s="44">
        <v>1993</v>
      </c>
      <c r="J3" s="44">
        <v>1994</v>
      </c>
      <c r="K3" s="44">
        <v>1995</v>
      </c>
      <c r="L3" s="44">
        <v>1996</v>
      </c>
      <c r="M3" s="45">
        <v>1997</v>
      </c>
    </row>
    <row r="4" spans="2:13" ht="15">
      <c r="B4" s="46" t="s">
        <v>22</v>
      </c>
      <c r="C4" s="47">
        <v>302.7</v>
      </c>
      <c r="D4" s="47">
        <v>345.6</v>
      </c>
      <c r="E4" s="47">
        <v>385</v>
      </c>
      <c r="F4" s="47">
        <v>413.3</v>
      </c>
      <c r="G4" s="47">
        <v>435.1</v>
      </c>
      <c r="H4" s="47">
        <v>446.1</v>
      </c>
      <c r="I4" s="47">
        <v>451.7</v>
      </c>
      <c r="J4" s="47">
        <v>519.2</v>
      </c>
      <c r="K4" s="47">
        <v>723.1</v>
      </c>
      <c r="L4" s="47">
        <v>789.6</v>
      </c>
      <c r="M4" s="48">
        <v>842.8</v>
      </c>
    </row>
    <row r="5" spans="2:13" ht="15">
      <c r="B5" s="46" t="s">
        <v>23</v>
      </c>
      <c r="C5" s="47">
        <v>38.2</v>
      </c>
      <c r="D5" s="47">
        <v>43.6</v>
      </c>
      <c r="E5" s="47">
        <v>53.7</v>
      </c>
      <c r="F5" s="47">
        <v>67.4</v>
      </c>
      <c r="G5" s="47">
        <v>69.5</v>
      </c>
      <c r="H5" s="47">
        <v>72.2</v>
      </c>
      <c r="I5" s="47">
        <v>74.1</v>
      </c>
      <c r="J5" s="47">
        <v>83.9</v>
      </c>
      <c r="K5" s="47">
        <v>108.9</v>
      </c>
      <c r="L5" s="47">
        <v>130.1</v>
      </c>
      <c r="M5" s="48">
        <v>138.1</v>
      </c>
    </row>
    <row r="6" spans="2:13" ht="15">
      <c r="B6" s="49" t="s">
        <v>24</v>
      </c>
      <c r="C6" s="50">
        <v>20.5</v>
      </c>
      <c r="D6" s="50">
        <v>25.3</v>
      </c>
      <c r="E6" s="50">
        <v>7.2</v>
      </c>
      <c r="F6" s="50">
        <v>11.4</v>
      </c>
      <c r="G6" s="50">
        <v>16.2</v>
      </c>
      <c r="H6" s="50">
        <v>20.8</v>
      </c>
      <c r="I6" s="50">
        <v>27.4</v>
      </c>
      <c r="J6" s="50">
        <v>31.6</v>
      </c>
      <c r="K6" s="50">
        <v>52.7</v>
      </c>
      <c r="L6" s="50">
        <v>69.3</v>
      </c>
      <c r="M6" s="51">
        <v>80</v>
      </c>
    </row>
    <row r="7" spans="2:13" ht="15">
      <c r="B7" s="46" t="s">
        <v>25</v>
      </c>
      <c r="C7" s="47">
        <v>80.7</v>
      </c>
      <c r="D7" s="47">
        <v>96.00000000000001</v>
      </c>
      <c r="E7" s="47">
        <v>86.69999999999999</v>
      </c>
      <c r="F7" s="47">
        <v>22.3</v>
      </c>
      <c r="G7" s="47">
        <v>18.5</v>
      </c>
      <c r="H7" s="47">
        <v>29.4</v>
      </c>
      <c r="I7" s="47">
        <v>33.8</v>
      </c>
      <c r="J7" s="47">
        <v>15.8</v>
      </c>
      <c r="K7" s="47">
        <v>41.9</v>
      </c>
      <c r="L7" s="47">
        <v>58.9</v>
      </c>
      <c r="M7" s="48">
        <v>87.2</v>
      </c>
    </row>
    <row r="8" spans="2:13" ht="15.75" thickBot="1">
      <c r="B8" s="46" t="s">
        <v>26</v>
      </c>
      <c r="C8" s="47">
        <v>32</v>
      </c>
      <c r="D8" s="47">
        <v>36.2</v>
      </c>
      <c r="E8" s="47">
        <v>25.9</v>
      </c>
      <c r="F8" s="47">
        <v>25.6</v>
      </c>
      <c r="G8" s="47">
        <v>28.3</v>
      </c>
      <c r="H8" s="47">
        <v>28.3</v>
      </c>
      <c r="I8" s="47">
        <v>32</v>
      </c>
      <c r="J8" s="47">
        <v>38.3</v>
      </c>
      <c r="K8" s="47">
        <v>43.3</v>
      </c>
      <c r="L8" s="47">
        <v>42.3</v>
      </c>
      <c r="M8" s="48">
        <v>48.3</v>
      </c>
    </row>
    <row r="9" spans="2:13" ht="15.75" thickBot="1">
      <c r="B9" s="46" t="s">
        <v>27</v>
      </c>
      <c r="C9" s="47">
        <v>141.1</v>
      </c>
      <c r="D9" s="47">
        <v>162.3</v>
      </c>
      <c r="E9" s="52">
        <v>-160.5</v>
      </c>
      <c r="F9" s="53">
        <v>-131.6</v>
      </c>
      <c r="G9" s="53">
        <v>-94.6</v>
      </c>
      <c r="H9" s="53">
        <v>-66.3</v>
      </c>
      <c r="I9" s="54">
        <v>-29.4</v>
      </c>
      <c r="J9" s="47">
        <v>11</v>
      </c>
      <c r="K9" s="47">
        <v>106.3</v>
      </c>
      <c r="L9" s="47">
        <v>186.6</v>
      </c>
      <c r="M9" s="48">
        <v>257.3</v>
      </c>
    </row>
    <row r="10" spans="2:13" ht="15">
      <c r="B10" s="49" t="s">
        <v>28</v>
      </c>
      <c r="C10" s="50">
        <v>34.4</v>
      </c>
      <c r="D10" s="50">
        <v>33.5</v>
      </c>
      <c r="E10" s="50">
        <v>311.1</v>
      </c>
      <c r="F10" s="50">
        <v>259</v>
      </c>
      <c r="G10" s="50">
        <v>253.7</v>
      </c>
      <c r="H10" s="50">
        <v>225.3</v>
      </c>
      <c r="I10" s="50">
        <v>190.1</v>
      </c>
      <c r="J10" s="50">
        <v>155.3</v>
      </c>
      <c r="K10" s="50">
        <v>149.8</v>
      </c>
      <c r="L10" s="50">
        <v>99.9</v>
      </c>
      <c r="M10" s="51">
        <v>48.5</v>
      </c>
    </row>
    <row r="11" spans="2:13" ht="15">
      <c r="B11" s="49" t="s">
        <v>29</v>
      </c>
      <c r="C11" s="50">
        <v>13.1</v>
      </c>
      <c r="D11" s="50">
        <v>13.9</v>
      </c>
      <c r="E11" s="50">
        <v>13.8</v>
      </c>
      <c r="F11" s="50">
        <v>12.1</v>
      </c>
      <c r="G11" s="50">
        <v>15.9</v>
      </c>
      <c r="H11" s="50">
        <v>11.2</v>
      </c>
      <c r="I11" s="50">
        <v>22.4</v>
      </c>
      <c r="J11" s="50">
        <v>29.9</v>
      </c>
      <c r="K11" s="50">
        <v>21</v>
      </c>
      <c r="L11" s="50">
        <v>17</v>
      </c>
      <c r="M11" s="51">
        <v>24.3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J21"/>
  <sheetViews>
    <sheetView zoomScalePageLayoutView="0" workbookViewId="0" topLeftCell="A1">
      <selection activeCell="E25" sqref="E25"/>
    </sheetView>
  </sheetViews>
  <sheetFormatPr defaultColWidth="11.421875" defaultRowHeight="15"/>
  <cols>
    <col min="1" max="1" width="9.140625" style="0" customWidth="1"/>
    <col min="2" max="2" width="15.00390625" style="0" customWidth="1"/>
    <col min="3" max="6" width="9.140625" style="0" customWidth="1"/>
    <col min="7" max="7" width="16.421875" style="0" customWidth="1"/>
    <col min="8" max="16384" width="9.140625" style="0" customWidth="1"/>
  </cols>
  <sheetData>
    <row r="2" ht="15.75" thickBot="1">
      <c r="B2" s="12" t="s">
        <v>30</v>
      </c>
    </row>
    <row r="3" spans="2:10" ht="14.25" customHeight="1" thickBot="1">
      <c r="B3" s="17"/>
      <c r="C3" s="78" t="s">
        <v>31</v>
      </c>
      <c r="D3" s="79"/>
      <c r="E3" s="17"/>
      <c r="F3" s="17"/>
      <c r="G3" s="17"/>
      <c r="H3" s="78" t="s">
        <v>31</v>
      </c>
      <c r="I3" s="79"/>
      <c r="J3" s="17"/>
    </row>
    <row r="4" spans="2:10" ht="14.25" customHeight="1" thickBot="1">
      <c r="B4" s="18" t="s">
        <v>32</v>
      </c>
      <c r="C4" s="19" t="s">
        <v>32</v>
      </c>
      <c r="D4" s="20" t="s">
        <v>33</v>
      </c>
      <c r="E4" s="20" t="s">
        <v>34</v>
      </c>
      <c r="F4" s="17"/>
      <c r="G4" s="18" t="s">
        <v>32</v>
      </c>
      <c r="H4" s="19" t="s">
        <v>32</v>
      </c>
      <c r="I4" s="20" t="s">
        <v>33</v>
      </c>
      <c r="J4" s="20" t="s">
        <v>34</v>
      </c>
    </row>
    <row r="5" spans="2:10" ht="14.25" customHeight="1" thickBot="1">
      <c r="B5" s="21" t="s">
        <v>35</v>
      </c>
      <c r="C5" s="69">
        <v>0.628</v>
      </c>
      <c r="D5" s="69">
        <v>0.108</v>
      </c>
      <c r="E5" s="69">
        <v>0.521</v>
      </c>
      <c r="F5" s="70"/>
      <c r="G5" s="71" t="s">
        <v>36</v>
      </c>
      <c r="H5" s="72">
        <v>-0.018</v>
      </c>
      <c r="I5" s="72">
        <v>0.106</v>
      </c>
      <c r="J5" s="72">
        <v>-0.123</v>
      </c>
    </row>
    <row r="6" spans="2:10" ht="14.25" customHeight="1" thickBot="1">
      <c r="B6" s="22" t="s">
        <v>37</v>
      </c>
      <c r="C6" s="69">
        <v>0.598</v>
      </c>
      <c r="D6" s="69">
        <v>0.055</v>
      </c>
      <c r="E6" s="69">
        <v>0.543</v>
      </c>
      <c r="F6" s="70"/>
      <c r="G6" s="73" t="s">
        <v>38</v>
      </c>
      <c r="H6" s="72">
        <v>-0.018</v>
      </c>
      <c r="I6" s="72">
        <v>0.052</v>
      </c>
      <c r="J6" s="72">
        <v>-0.07</v>
      </c>
    </row>
    <row r="7" spans="2:10" ht="14.25" customHeight="1" thickBot="1">
      <c r="B7" s="22" t="s">
        <v>39</v>
      </c>
      <c r="C7" s="69">
        <v>0.408</v>
      </c>
      <c r="D7" s="69">
        <v>0.12</v>
      </c>
      <c r="E7" s="69">
        <v>0.288</v>
      </c>
      <c r="F7" s="70"/>
      <c r="G7" s="73" t="s">
        <v>40</v>
      </c>
      <c r="H7" s="72">
        <v>-0.037</v>
      </c>
      <c r="I7" s="72">
        <v>0.003</v>
      </c>
      <c r="J7" s="72">
        <v>-0.039</v>
      </c>
    </row>
    <row r="8" spans="2:10" ht="14.25" customHeight="1" thickBot="1">
      <c r="B8" s="22" t="s">
        <v>41</v>
      </c>
      <c r="C8" s="69">
        <v>0.406</v>
      </c>
      <c r="D8" s="69">
        <v>0.118</v>
      </c>
      <c r="E8" s="69">
        <v>0.288</v>
      </c>
      <c r="F8" s="70"/>
      <c r="G8" s="74" t="s">
        <v>42</v>
      </c>
      <c r="H8" s="69">
        <v>-0.056</v>
      </c>
      <c r="I8" s="69">
        <v>0.084</v>
      </c>
      <c r="J8" s="69">
        <v>-0.14</v>
      </c>
    </row>
    <row r="9" spans="2:10" ht="14.25" customHeight="1" thickBot="1">
      <c r="B9" s="22" t="s">
        <v>43</v>
      </c>
      <c r="C9" s="69">
        <v>0.395</v>
      </c>
      <c r="D9" s="69">
        <v>0.076</v>
      </c>
      <c r="E9" s="69">
        <v>0.319</v>
      </c>
      <c r="F9" s="70"/>
      <c r="G9" s="74" t="s">
        <v>44</v>
      </c>
      <c r="H9" s="69">
        <v>-0.115</v>
      </c>
      <c r="I9" s="69">
        <v>0.061</v>
      </c>
      <c r="J9" s="69">
        <v>-0.176</v>
      </c>
    </row>
    <row r="10" spans="2:10" ht="14.25" customHeight="1" thickBot="1">
      <c r="B10" s="22" t="s">
        <v>45</v>
      </c>
      <c r="C10" s="69">
        <v>0.318</v>
      </c>
      <c r="D10" s="69">
        <v>0.225</v>
      </c>
      <c r="E10" s="69">
        <v>0.094</v>
      </c>
      <c r="F10" s="70"/>
      <c r="G10" s="73" t="s">
        <v>46</v>
      </c>
      <c r="H10" s="72">
        <v>-0.195</v>
      </c>
      <c r="I10" s="72">
        <v>0.069</v>
      </c>
      <c r="J10" s="72">
        <v>-0.264</v>
      </c>
    </row>
    <row r="11" spans="2:10" ht="14.25" customHeight="1" thickBot="1">
      <c r="B11" s="23" t="s">
        <v>47</v>
      </c>
      <c r="C11" s="72">
        <v>0.258</v>
      </c>
      <c r="D11" s="72">
        <v>0.13</v>
      </c>
      <c r="E11" s="72">
        <v>0.128</v>
      </c>
      <c r="F11" s="75"/>
      <c r="G11" s="74" t="s">
        <v>48</v>
      </c>
      <c r="H11" s="69">
        <v>-0.28</v>
      </c>
      <c r="I11" s="69">
        <v>0.116</v>
      </c>
      <c r="J11" s="69">
        <v>-0.395</v>
      </c>
    </row>
    <row r="12" spans="2:10" ht="14.25" customHeight="1" thickBot="1">
      <c r="B12" s="22" t="s">
        <v>49</v>
      </c>
      <c r="C12" s="69">
        <v>0.241</v>
      </c>
      <c r="D12" s="69">
        <v>0.085</v>
      </c>
      <c r="E12" s="69">
        <v>0.156</v>
      </c>
      <c r="F12" s="70"/>
      <c r="G12" s="74" t="s">
        <v>50</v>
      </c>
      <c r="H12" s="69">
        <v>-0.3</v>
      </c>
      <c r="I12" s="69">
        <v>-0.001</v>
      </c>
      <c r="J12" s="69">
        <v>-0.299</v>
      </c>
    </row>
    <row r="13" spans="2:10" ht="14.25" customHeight="1" thickBot="1">
      <c r="B13" s="23" t="s">
        <v>51</v>
      </c>
      <c r="C13" s="72">
        <v>0.228</v>
      </c>
      <c r="D13" s="72">
        <v>0.138</v>
      </c>
      <c r="E13" s="72">
        <v>0.09</v>
      </c>
      <c r="F13" s="75"/>
      <c r="G13" s="73" t="s">
        <v>52</v>
      </c>
      <c r="H13" s="72">
        <v>-0.353</v>
      </c>
      <c r="I13" s="72">
        <v>0.128</v>
      </c>
      <c r="J13" s="72">
        <v>-0.481</v>
      </c>
    </row>
    <row r="14" spans="2:10" ht="14.25" customHeight="1" thickBot="1">
      <c r="B14" s="23" t="s">
        <v>53</v>
      </c>
      <c r="C14" s="72">
        <v>0.188</v>
      </c>
      <c r="D14" s="72">
        <v>0.116</v>
      </c>
      <c r="E14" s="72">
        <v>0.072</v>
      </c>
      <c r="F14" s="75"/>
      <c r="G14" s="73" t="s">
        <v>54</v>
      </c>
      <c r="H14" s="72">
        <v>-0.362</v>
      </c>
      <c r="I14" s="72">
        <v>0.075</v>
      </c>
      <c r="J14" s="72">
        <v>-0.437</v>
      </c>
    </row>
    <row r="15" spans="2:10" ht="14.25" customHeight="1" thickBot="1">
      <c r="B15" s="22" t="s">
        <v>55</v>
      </c>
      <c r="C15" s="69">
        <v>0.176</v>
      </c>
      <c r="D15" s="69">
        <v>0.094</v>
      </c>
      <c r="E15" s="69">
        <v>0.082</v>
      </c>
      <c r="F15" s="70"/>
      <c r="G15" s="74" t="s">
        <v>56</v>
      </c>
      <c r="H15" s="69">
        <v>-0.385</v>
      </c>
      <c r="I15" s="69">
        <v>0.135</v>
      </c>
      <c r="J15" s="69">
        <v>-0.52</v>
      </c>
    </row>
    <row r="16" spans="2:10" ht="14.25" customHeight="1" thickBot="1">
      <c r="B16" s="23" t="s">
        <v>57</v>
      </c>
      <c r="C16" s="72">
        <v>0.126</v>
      </c>
      <c r="D16" s="72">
        <v>0.105</v>
      </c>
      <c r="E16" s="72">
        <v>0.021</v>
      </c>
      <c r="F16" s="75"/>
      <c r="G16" s="73" t="s">
        <v>58</v>
      </c>
      <c r="H16" s="72">
        <v>-0.39</v>
      </c>
      <c r="I16" s="72">
        <v>0.132</v>
      </c>
      <c r="J16" s="72">
        <v>-0.521</v>
      </c>
    </row>
    <row r="17" spans="2:10" ht="14.25" customHeight="1" thickBot="1">
      <c r="B17" s="22" t="s">
        <v>59</v>
      </c>
      <c r="C17" s="69">
        <v>0.12</v>
      </c>
      <c r="D17" s="69">
        <v>0.105</v>
      </c>
      <c r="E17" s="69">
        <v>0.016</v>
      </c>
      <c r="F17" s="70"/>
      <c r="G17" s="73" t="s">
        <v>60</v>
      </c>
      <c r="H17" s="72">
        <v>-0.44</v>
      </c>
      <c r="I17" s="72">
        <v>0.058</v>
      </c>
      <c r="J17" s="72">
        <v>-0.498</v>
      </c>
    </row>
    <row r="18" spans="2:10" ht="14.25" customHeight="1" thickBot="1">
      <c r="B18" s="23" t="s">
        <v>61</v>
      </c>
      <c r="C18" s="72">
        <v>0.1</v>
      </c>
      <c r="D18" s="72">
        <v>0.121</v>
      </c>
      <c r="E18" s="72">
        <v>-0.02</v>
      </c>
      <c r="F18" s="75"/>
      <c r="G18" s="73" t="s">
        <v>62</v>
      </c>
      <c r="H18" s="72">
        <v>-0.492</v>
      </c>
      <c r="I18" s="72">
        <v>0.064</v>
      </c>
      <c r="J18" s="72">
        <v>-0.556</v>
      </c>
    </row>
    <row r="19" spans="2:10" ht="14.25" customHeight="1" thickBot="1">
      <c r="B19" s="23" t="s">
        <v>63</v>
      </c>
      <c r="C19" s="72">
        <v>0.085</v>
      </c>
      <c r="D19" s="72">
        <v>0.057</v>
      </c>
      <c r="E19" s="72">
        <v>0.028</v>
      </c>
      <c r="F19" s="75"/>
      <c r="G19" s="73" t="s">
        <v>64</v>
      </c>
      <c r="H19" s="72">
        <v>-0.631</v>
      </c>
      <c r="I19" s="72">
        <v>0.139</v>
      </c>
      <c r="J19" s="72">
        <v>-0.77</v>
      </c>
    </row>
    <row r="20" spans="2:10" ht="14.25" customHeight="1" thickBot="1">
      <c r="B20" s="23" t="s">
        <v>65</v>
      </c>
      <c r="C20" s="72">
        <v>0.058</v>
      </c>
      <c r="D20" s="72">
        <v>0.084</v>
      </c>
      <c r="E20" s="72">
        <v>-0.026</v>
      </c>
      <c r="F20" s="75"/>
      <c r="G20" s="73" t="s">
        <v>66</v>
      </c>
      <c r="H20" s="72">
        <v>-0.797</v>
      </c>
      <c r="I20" s="72">
        <v>0.037</v>
      </c>
      <c r="J20" s="72">
        <v>-0.835</v>
      </c>
    </row>
    <row r="21" spans="2:10" ht="14.25" customHeight="1" thickBot="1">
      <c r="B21" s="22" t="s">
        <v>67</v>
      </c>
      <c r="C21" s="69">
        <v>0.053</v>
      </c>
      <c r="D21" s="69">
        <v>0.136</v>
      </c>
      <c r="E21" s="69">
        <v>-0.084</v>
      </c>
      <c r="F21" s="70"/>
      <c r="G21" s="76" t="s">
        <v>68</v>
      </c>
      <c r="H21" s="77">
        <v>-0.015</v>
      </c>
      <c r="I21" s="77">
        <v>0.095</v>
      </c>
      <c r="J21" s="69">
        <v>-0.109</v>
      </c>
    </row>
  </sheetData>
  <sheetProtection/>
  <mergeCells count="2">
    <mergeCell ref="C3:D3"/>
    <mergeCell ref="H3:I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H26"/>
  <sheetViews>
    <sheetView zoomScalePageLayoutView="0" workbookViewId="0" topLeftCell="A1">
      <selection activeCell="J13" sqref="J13"/>
    </sheetView>
  </sheetViews>
  <sheetFormatPr defaultColWidth="11.421875" defaultRowHeight="15"/>
  <cols>
    <col min="1" max="1" width="9.140625" style="0" customWidth="1"/>
    <col min="2" max="2" width="19.00390625" style="0" customWidth="1"/>
    <col min="3" max="8" width="7.7109375" style="0" customWidth="1"/>
    <col min="9" max="16384" width="9.140625" style="0" customWidth="1"/>
  </cols>
  <sheetData>
    <row r="1" ht="15">
      <c r="B1" s="41" t="s">
        <v>93</v>
      </c>
    </row>
    <row r="2" spans="2:8" ht="15.75" thickBot="1">
      <c r="B2" s="24"/>
      <c r="C2" s="25" t="s">
        <v>69</v>
      </c>
      <c r="D2" s="25" t="s">
        <v>70</v>
      </c>
      <c r="E2" s="25" t="s">
        <v>71</v>
      </c>
      <c r="F2" s="25" t="s">
        <v>72</v>
      </c>
      <c r="G2" s="25" t="s">
        <v>73</v>
      </c>
      <c r="H2" s="25" t="s">
        <v>74</v>
      </c>
    </row>
    <row r="3" spans="2:8" ht="15">
      <c r="B3" s="26" t="s">
        <v>75</v>
      </c>
      <c r="C3" s="27">
        <v>0.1</v>
      </c>
      <c r="D3" s="27">
        <v>0.1</v>
      </c>
      <c r="E3" s="27">
        <v>0.1</v>
      </c>
      <c r="F3" s="27">
        <v>0.1</v>
      </c>
      <c r="G3" s="27">
        <v>0.1</v>
      </c>
      <c r="H3" s="27">
        <v>0.1</v>
      </c>
    </row>
    <row r="4" spans="2:8" ht="15">
      <c r="B4" s="28" t="s">
        <v>76</v>
      </c>
      <c r="C4" s="29">
        <v>100</v>
      </c>
      <c r="D4" s="29">
        <v>100</v>
      </c>
      <c r="E4" s="29">
        <v>100</v>
      </c>
      <c r="F4" s="29">
        <v>100</v>
      </c>
      <c r="G4" s="29">
        <v>100</v>
      </c>
      <c r="H4" s="29">
        <v>100</v>
      </c>
    </row>
    <row r="5" spans="2:8" ht="15">
      <c r="B5" s="28" t="s">
        <v>77</v>
      </c>
      <c r="C5" s="27">
        <v>0.1</v>
      </c>
      <c r="D5" s="27">
        <v>0.1</v>
      </c>
      <c r="E5" s="30">
        <v>0.12</v>
      </c>
      <c r="F5" s="27">
        <v>0.12</v>
      </c>
      <c r="G5" s="27">
        <v>0.12</v>
      </c>
      <c r="H5" s="27">
        <v>0.13</v>
      </c>
    </row>
    <row r="6" spans="2:8" ht="15">
      <c r="B6" s="28" t="s">
        <v>78</v>
      </c>
      <c r="C6" s="29">
        <f aca="true" t="shared" si="0" ref="C6:H6">C4*C5</f>
        <v>10</v>
      </c>
      <c r="D6" s="29">
        <f t="shared" si="0"/>
        <v>10</v>
      </c>
      <c r="E6" s="29">
        <f t="shared" si="0"/>
        <v>12</v>
      </c>
      <c r="F6" s="29">
        <f t="shared" si="0"/>
        <v>12</v>
      </c>
      <c r="G6" s="29">
        <f t="shared" si="0"/>
        <v>12</v>
      </c>
      <c r="H6" s="29">
        <f t="shared" si="0"/>
        <v>13</v>
      </c>
    </row>
    <row r="7" spans="2:8" ht="15">
      <c r="B7" s="28" t="s">
        <v>79</v>
      </c>
      <c r="C7" s="29">
        <v>4</v>
      </c>
      <c r="D7" s="29">
        <v>10</v>
      </c>
      <c r="E7" s="29">
        <v>12</v>
      </c>
      <c r="F7" s="31">
        <v>4</v>
      </c>
      <c r="G7" s="31">
        <v>6</v>
      </c>
      <c r="H7" s="29">
        <v>6</v>
      </c>
    </row>
    <row r="8" spans="2:8" ht="15">
      <c r="B8" s="28" t="s">
        <v>80</v>
      </c>
      <c r="C8" s="32">
        <f aca="true" t="shared" si="1" ref="C8:H8">C7/C6</f>
        <v>0.4</v>
      </c>
      <c r="D8" s="32">
        <f t="shared" si="1"/>
        <v>1</v>
      </c>
      <c r="E8" s="32">
        <f t="shared" si="1"/>
        <v>1</v>
      </c>
      <c r="F8" s="32">
        <f t="shared" si="1"/>
        <v>0.3333333333333333</v>
      </c>
      <c r="G8" s="32">
        <f t="shared" si="1"/>
        <v>0.5</v>
      </c>
      <c r="H8" s="32">
        <f t="shared" si="1"/>
        <v>0.46153846153846156</v>
      </c>
    </row>
    <row r="9" spans="2:8" ht="15">
      <c r="B9" s="28" t="s">
        <v>81</v>
      </c>
      <c r="C9" s="27">
        <f aca="true" t="shared" si="2" ref="C9:H9">C5*(1-C8)</f>
        <v>0.06</v>
      </c>
      <c r="D9" s="27">
        <f t="shared" si="2"/>
        <v>0</v>
      </c>
      <c r="E9" s="27">
        <f t="shared" si="2"/>
        <v>0</v>
      </c>
      <c r="F9" s="27">
        <f t="shared" si="2"/>
        <v>0.08</v>
      </c>
      <c r="G9" s="27">
        <f t="shared" si="2"/>
        <v>0.06</v>
      </c>
      <c r="H9" s="27">
        <f t="shared" si="2"/>
        <v>0.06999999999999999</v>
      </c>
    </row>
    <row r="10" spans="2:8" ht="15">
      <c r="B10" s="28" t="s">
        <v>82</v>
      </c>
      <c r="C10" s="29">
        <f aca="true" t="shared" si="3" ref="C10:H10">C7/(C3-C9)</f>
        <v>99.99999999999999</v>
      </c>
      <c r="D10" s="29">
        <f t="shared" si="3"/>
        <v>100</v>
      </c>
      <c r="E10" s="29">
        <f t="shared" si="3"/>
        <v>120</v>
      </c>
      <c r="F10" s="29">
        <f t="shared" si="3"/>
        <v>199.99999999999997</v>
      </c>
      <c r="G10" s="29">
        <f t="shared" si="3"/>
        <v>149.99999999999997</v>
      </c>
      <c r="H10" s="29">
        <f t="shared" si="3"/>
        <v>199.99999999999991</v>
      </c>
    </row>
    <row r="11" spans="2:8" ht="15">
      <c r="B11" s="28" t="s">
        <v>83</v>
      </c>
      <c r="C11" s="33">
        <f aca="true" t="shared" si="4" ref="C11:H11">C10/C6</f>
        <v>9.999999999999998</v>
      </c>
      <c r="D11" s="33">
        <f t="shared" si="4"/>
        <v>10</v>
      </c>
      <c r="E11" s="33">
        <f t="shared" si="4"/>
        <v>10</v>
      </c>
      <c r="F11" s="33">
        <f t="shared" si="4"/>
        <v>16.666666666666664</v>
      </c>
      <c r="G11" s="33">
        <f t="shared" si="4"/>
        <v>12.499999999999998</v>
      </c>
      <c r="H11" s="33">
        <f t="shared" si="4"/>
        <v>15.384615384615378</v>
      </c>
    </row>
    <row r="12" spans="2:8" ht="15">
      <c r="B12" s="34"/>
      <c r="C12" s="34"/>
      <c r="D12" s="34"/>
      <c r="E12" s="34"/>
      <c r="F12" s="34"/>
      <c r="G12" s="34"/>
      <c r="H12" s="34"/>
    </row>
    <row r="13" spans="2:8" ht="15">
      <c r="B13" s="26" t="s">
        <v>84</v>
      </c>
      <c r="C13" s="35">
        <f aca="true" t="shared" si="5" ref="C13:H13">C9/(C3-C9)</f>
        <v>1.4999999999999996</v>
      </c>
      <c r="D13" s="35">
        <f t="shared" si="5"/>
        <v>0</v>
      </c>
      <c r="E13" s="35">
        <f t="shared" si="5"/>
        <v>0</v>
      </c>
      <c r="F13" s="35">
        <f t="shared" si="5"/>
        <v>3.999999999999999</v>
      </c>
      <c r="G13" s="35">
        <f t="shared" si="5"/>
        <v>1.4999999999999996</v>
      </c>
      <c r="H13" s="35">
        <f t="shared" si="5"/>
        <v>2.333333333333332</v>
      </c>
    </row>
    <row r="14" spans="2:8" ht="15">
      <c r="B14" s="28" t="s">
        <v>85</v>
      </c>
      <c r="C14" s="29">
        <f aca="true" t="shared" si="6" ref="C14:H14">(C5-C3)/C5/C3</f>
        <v>0</v>
      </c>
      <c r="D14" s="29">
        <f t="shared" si="6"/>
        <v>0</v>
      </c>
      <c r="E14" s="36">
        <f t="shared" si="6"/>
        <v>1.6666666666666659</v>
      </c>
      <c r="F14" s="36">
        <f t="shared" si="6"/>
        <v>1.6666666666666659</v>
      </c>
      <c r="G14" s="36">
        <f t="shared" si="6"/>
        <v>1.6666666666666659</v>
      </c>
      <c r="H14" s="36">
        <f t="shared" si="6"/>
        <v>2.3076923076923075</v>
      </c>
    </row>
    <row r="15" spans="2:8" ht="15">
      <c r="B15" s="28" t="s">
        <v>86</v>
      </c>
      <c r="C15" s="29">
        <f aca="true" t="shared" si="7" ref="C15:H15">C13*C14</f>
        <v>0</v>
      </c>
      <c r="D15" s="29">
        <f t="shared" si="7"/>
        <v>0</v>
      </c>
      <c r="E15" s="29">
        <f t="shared" si="7"/>
        <v>0</v>
      </c>
      <c r="F15" s="36">
        <f t="shared" si="7"/>
        <v>6.666666666666662</v>
      </c>
      <c r="G15" s="36">
        <f t="shared" si="7"/>
        <v>2.4999999999999982</v>
      </c>
      <c r="H15" s="36">
        <f t="shared" si="7"/>
        <v>5.3846153846153815</v>
      </c>
    </row>
    <row r="18" ht="15">
      <c r="B18" s="41" t="s">
        <v>94</v>
      </c>
    </row>
    <row r="19" spans="2:8" ht="15.75" thickBot="1">
      <c r="B19" s="24"/>
      <c r="C19" s="25" t="s">
        <v>69</v>
      </c>
      <c r="D19" s="25" t="s">
        <v>70</v>
      </c>
      <c r="E19" s="25" t="s">
        <v>71</v>
      </c>
      <c r="F19" s="25" t="s">
        <v>72</v>
      </c>
      <c r="G19" s="25" t="s">
        <v>73</v>
      </c>
      <c r="H19" s="25" t="s">
        <v>74</v>
      </c>
    </row>
    <row r="20" spans="2:8" ht="15">
      <c r="B20" s="37" t="s">
        <v>87</v>
      </c>
      <c r="C20" s="36">
        <f aca="true" t="shared" si="8" ref="C20:H20">C6/(1+C9)</f>
        <v>9.433962264150942</v>
      </c>
      <c r="D20" s="29">
        <f t="shared" si="8"/>
        <v>10</v>
      </c>
      <c r="E20" s="29">
        <f t="shared" si="8"/>
        <v>12</v>
      </c>
      <c r="F20" s="36">
        <f t="shared" si="8"/>
        <v>11.11111111111111</v>
      </c>
      <c r="G20" s="36">
        <f t="shared" si="8"/>
        <v>11.320754716981131</v>
      </c>
      <c r="H20" s="36">
        <f t="shared" si="8"/>
        <v>12.149532710280374</v>
      </c>
    </row>
    <row r="21" spans="2:8" ht="15">
      <c r="B21" s="38" t="s">
        <v>88</v>
      </c>
      <c r="C21" s="36">
        <f aca="true" t="shared" si="9" ref="C21:H21">C7/(1+C9)</f>
        <v>3.773584905660377</v>
      </c>
      <c r="D21" s="29">
        <f t="shared" si="9"/>
        <v>10</v>
      </c>
      <c r="E21" s="29">
        <f t="shared" si="9"/>
        <v>12</v>
      </c>
      <c r="F21" s="36">
        <f t="shared" si="9"/>
        <v>3.7037037037037033</v>
      </c>
      <c r="G21" s="36">
        <f t="shared" si="9"/>
        <v>5.660377358490566</v>
      </c>
      <c r="H21" s="36">
        <f t="shared" si="9"/>
        <v>5.607476635514018</v>
      </c>
    </row>
    <row r="22" spans="2:8" ht="15">
      <c r="B22" s="38" t="s">
        <v>89</v>
      </c>
      <c r="C22" s="39">
        <f aca="true" t="shared" si="10" ref="C22:H22">C10/C20</f>
        <v>10.6</v>
      </c>
      <c r="D22" s="39">
        <f t="shared" si="10"/>
        <v>10</v>
      </c>
      <c r="E22" s="39">
        <f t="shared" si="10"/>
        <v>10</v>
      </c>
      <c r="F22" s="39">
        <f t="shared" si="10"/>
        <v>17.999999999999996</v>
      </c>
      <c r="G22" s="39">
        <f t="shared" si="10"/>
        <v>13.249999999999998</v>
      </c>
      <c r="H22" s="39">
        <f t="shared" si="10"/>
        <v>16.461538461538453</v>
      </c>
    </row>
    <row r="23" spans="2:8" ht="15">
      <c r="B23" s="38" t="s">
        <v>90</v>
      </c>
      <c r="C23" s="32">
        <f aca="true" t="shared" si="11" ref="C23:H23">C20/C4</f>
        <v>0.09433962264150943</v>
      </c>
      <c r="D23" s="32">
        <f t="shared" si="11"/>
        <v>0.1</v>
      </c>
      <c r="E23" s="32">
        <f t="shared" si="11"/>
        <v>0.12</v>
      </c>
      <c r="F23" s="32">
        <f t="shared" si="11"/>
        <v>0.1111111111111111</v>
      </c>
      <c r="G23" s="32">
        <f t="shared" si="11"/>
        <v>0.11320754716981131</v>
      </c>
      <c r="H23" s="32">
        <f t="shared" si="11"/>
        <v>0.12149532710280374</v>
      </c>
    </row>
    <row r="24" spans="2:8" ht="15">
      <c r="B24" s="37" t="s">
        <v>84</v>
      </c>
      <c r="C24" s="35">
        <f aca="true" t="shared" si="12" ref="C24:H24">C13</f>
        <v>1.4999999999999996</v>
      </c>
      <c r="D24" s="35">
        <f t="shared" si="12"/>
        <v>0</v>
      </c>
      <c r="E24" s="35">
        <f t="shared" si="12"/>
        <v>0</v>
      </c>
      <c r="F24" s="35">
        <f t="shared" si="12"/>
        <v>3.999999999999999</v>
      </c>
      <c r="G24" s="35">
        <f t="shared" si="12"/>
        <v>1.4999999999999996</v>
      </c>
      <c r="H24" s="40">
        <f t="shared" si="12"/>
        <v>2.333333333333332</v>
      </c>
    </row>
    <row r="25" spans="2:8" ht="15">
      <c r="B25" s="38" t="s">
        <v>91</v>
      </c>
      <c r="C25" s="29">
        <f aca="true" t="shared" si="13" ref="C25:H25">((C23-C3)/C3/C23)+1</f>
        <v>0.3999999999999986</v>
      </c>
      <c r="D25" s="29">
        <f t="shared" si="13"/>
        <v>1</v>
      </c>
      <c r="E25" s="36">
        <f t="shared" si="13"/>
        <v>2.666666666666666</v>
      </c>
      <c r="F25" s="29">
        <f t="shared" si="13"/>
        <v>1.9999999999999991</v>
      </c>
      <c r="G25" s="36">
        <f t="shared" si="13"/>
        <v>2.166666666666665</v>
      </c>
      <c r="H25" s="36">
        <f t="shared" si="13"/>
        <v>2.7692307692307687</v>
      </c>
    </row>
    <row r="26" spans="2:8" ht="15">
      <c r="B26" s="38" t="s">
        <v>92</v>
      </c>
      <c r="C26" s="29">
        <f aca="true" t="shared" si="14" ref="C26:H26">C24*C25</f>
        <v>0.5999999999999976</v>
      </c>
      <c r="D26" s="29">
        <f t="shared" si="14"/>
        <v>0</v>
      </c>
      <c r="E26" s="29">
        <f t="shared" si="14"/>
        <v>0</v>
      </c>
      <c r="F26" s="36">
        <f t="shared" si="14"/>
        <v>7.999999999999995</v>
      </c>
      <c r="G26" s="36">
        <f t="shared" si="14"/>
        <v>3.249999999999997</v>
      </c>
      <c r="H26" s="36">
        <f t="shared" si="14"/>
        <v>6.461538461538457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Linares Salazar, Pablo</dc:creator>
  <cp:keywords/>
  <dc:description/>
  <cp:lastModifiedBy>Pablo Fernandez</cp:lastModifiedBy>
  <dcterms:created xsi:type="dcterms:W3CDTF">2013-10-09T13:38:14Z</dcterms:created>
  <dcterms:modified xsi:type="dcterms:W3CDTF">2019-05-24T19:01:35Z</dcterms:modified>
  <cp:category/>
  <cp:version/>
  <cp:contentType/>
  <cp:contentStatus/>
</cp:coreProperties>
</file>